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24226"/>
  <mc:AlternateContent xmlns:mc="http://schemas.openxmlformats.org/markup-compatibility/2006">
    <mc:Choice Requires="x15">
      <x15ac:absPath xmlns:x15ac="http://schemas.microsoft.com/office/spreadsheetml/2010/11/ac" url="C:\Users\irosario\Desktop\POA Ajustados y Corregidos 2022 Final 22.09.2021\POA Estàndar 2022 SRS Metropolitano\"/>
    </mc:Choice>
  </mc:AlternateContent>
  <xr:revisionPtr revIDLastSave="0" documentId="13_ncr:1_{A47788BD-807E-492B-BA22-84F22CBE8215}" xr6:coauthVersionLast="47" xr6:coauthVersionMax="47" xr10:uidLastSave="{00000000-0000-0000-0000-000000000000}"/>
  <bookViews>
    <workbookView xWindow="-120" yWindow="-120" windowWidth="21840" windowHeight="13140" activeTab="1" xr2:uid="{00000000-000D-0000-FFFF-FFFF00000000}"/>
  </bookViews>
  <sheets>
    <sheet name="PPNE1" sheetId="2" r:id="rId1"/>
    <sheet name="PPNE2" sheetId="55" r:id="rId2"/>
    <sheet name="Sheet1" sheetId="57" state="hidden" r:id="rId3"/>
    <sheet name="PPNE2.1" sheetId="56" r:id="rId4"/>
    <sheet name="PPNE3" sheetId="52" r:id="rId5"/>
    <sheet name="PPNE4" sheetId="49" r:id="rId6"/>
    <sheet name="PPNE5" sheetId="53" r:id="rId7"/>
    <sheet name="Insumos" sheetId="54" state="hidden" r:id="rId8"/>
  </sheets>
  <externalReferences>
    <externalReference r:id="rId9"/>
    <externalReference r:id="rId10"/>
    <externalReference r:id="rId11"/>
  </externalReferences>
  <definedNames>
    <definedName name="_xlnm._FilterDatabase" localSheetId="7" hidden="1">Insumos!$A$1:$E$517</definedName>
    <definedName name="_xlnm._FilterDatabase" localSheetId="5" hidden="1">PPNE4!$A$16:$O$525</definedName>
    <definedName name="_xlnm._FilterDatabase" localSheetId="6" hidden="1">PPNE5!$A$16:$K$525</definedName>
    <definedName name="CodigoActividad">[1]!Tabla2[Código]</definedName>
    <definedName name="Insumos" localSheetId="1">[2]Insumos!$A$540:$A$583</definedName>
    <definedName name="Insumos">Insumos!$A$540:$A$583</definedName>
    <definedName name="Ls_DepartamentosSRS">[1]Catalogo!$G$130:$G$142</definedName>
    <definedName name="Ls_LinesEstategica">[1]Obj!$B$6:$B$9</definedName>
    <definedName name="Ls_Medio_Verificacion">[1]Catalogo!$B$148:$B$167</definedName>
    <definedName name="ls_Regiones">[1]Catalogo!$B$10:$B$19</definedName>
    <definedName name="ls_TiposAcciones">[1]Catalogo!$G$11:$G$14</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[1]LSIns!$F$5:$F$8</definedName>
    <definedName name="lsGasoil">Insumos!$C$142:$C$149</definedName>
    <definedName name="lsHerramientasMenores">Insumos!$C$150:$C$179</definedName>
    <definedName name="lsImpresionyEncuadernacion">Insumos!$C$180</definedName>
    <definedName name="lsInsumos">[1]LSIns!$B$5:$B$45</definedName>
    <definedName name="lsInsumosEquipos">[1]LSIns!$F$16:$F$31</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[1]Catalogo!$D$11:$D$16</definedName>
    <definedName name="lsTipoIntervencion">[1]Catalogo!$G$19:$G$24</definedName>
    <definedName name="lsUtilesdeCocina">Insumos!$C$335:$C$346</definedName>
    <definedName name="lsUtilesdeOficina">Insumos!$C$347:$C$475</definedName>
    <definedName name="lsUtilesMenoresMQ">Insumos!$C$476:$C$513</definedName>
    <definedName name="lsViaticosDP">Insumos!$C$514:$C$517</definedName>
    <definedName name="Periodo_POA">[1]Catalogo!$B$3:$B$6</definedName>
    <definedName name="Productos">[1]!Tabla3[Productos]</definedName>
    <definedName name="Provincias">[1]Prov!$F$2:$F$33</definedName>
    <definedName name="_xlnm.Print_Titles" localSheetId="5">PPNE4!$16:$17</definedName>
    <definedName name="_xlnm.Print_Titles" localSheetId="6">PPNE5!$16:$17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55" l="1"/>
  <c r="G96" i="55"/>
  <c r="H96" i="55"/>
  <c r="I96" i="55"/>
  <c r="J96" i="55"/>
  <c r="K96" i="55"/>
  <c r="L96" i="55"/>
  <c r="M96" i="55"/>
  <c r="N96" i="55"/>
  <c r="O96" i="55"/>
  <c r="P96" i="55"/>
  <c r="Q96" i="55"/>
  <c r="R95" i="55"/>
  <c r="R94" i="55"/>
  <c r="R93" i="55"/>
  <c r="R92" i="55"/>
  <c r="R91" i="55"/>
  <c r="R90" i="55"/>
  <c r="R89" i="55"/>
  <c r="R88" i="55"/>
  <c r="R87" i="55"/>
  <c r="R86" i="55"/>
  <c r="R85" i="55"/>
  <c r="R84" i="55"/>
  <c r="R83" i="55"/>
  <c r="R82" i="55"/>
  <c r="R81" i="55"/>
  <c r="R80" i="55"/>
  <c r="R79" i="55"/>
  <c r="R78" i="55"/>
  <c r="R77" i="55"/>
  <c r="R76" i="55"/>
  <c r="R75" i="55"/>
  <c r="R74" i="55"/>
  <c r="R73" i="55"/>
  <c r="R72" i="55"/>
  <c r="R71" i="55"/>
  <c r="R70" i="55"/>
  <c r="R69" i="55"/>
  <c r="R68" i="55"/>
  <c r="R67" i="55"/>
  <c r="R66" i="55"/>
  <c r="R64" i="55"/>
  <c r="R63" i="55"/>
  <c r="R62" i="55"/>
  <c r="R61" i="55"/>
  <c r="R60" i="55"/>
  <c r="R59" i="55"/>
  <c r="R58" i="55"/>
  <c r="R56" i="55"/>
  <c r="R55" i="55"/>
  <c r="R54" i="55"/>
  <c r="R53" i="55"/>
  <c r="R52" i="55"/>
  <c r="R51" i="55"/>
  <c r="R50" i="55"/>
  <c r="R49" i="55"/>
  <c r="R48" i="55"/>
  <c r="R47" i="55"/>
  <c r="R46" i="55"/>
  <c r="R45" i="55"/>
  <c r="R44" i="55"/>
  <c r="R43" i="55"/>
  <c r="R42" i="55"/>
  <c r="R41" i="55"/>
  <c r="R40" i="55"/>
  <c r="R39" i="55"/>
  <c r="R38" i="55"/>
  <c r="R37" i="55"/>
  <c r="R36" i="55"/>
  <c r="R35" i="55"/>
  <c r="R34" i="55"/>
  <c r="R33" i="55"/>
  <c r="R32" i="55"/>
  <c r="R31" i="55"/>
  <c r="R30" i="55"/>
  <c r="R29" i="55"/>
  <c r="R28" i="55"/>
  <c r="R27" i="55"/>
  <c r="R26" i="55"/>
  <c r="R25" i="55"/>
  <c r="R24" i="55"/>
  <c r="R23" i="55"/>
  <c r="R22" i="55"/>
  <c r="R21" i="55"/>
  <c r="R20" i="55"/>
  <c r="R19" i="55"/>
  <c r="R18" i="55"/>
  <c r="R17" i="55"/>
  <c r="R16" i="55"/>
  <c r="R15" i="55"/>
  <c r="R14" i="55"/>
  <c r="R13" i="55"/>
  <c r="R12" i="55"/>
  <c r="R11" i="55"/>
  <c r="R10" i="55"/>
  <c r="R9" i="55"/>
  <c r="R8" i="55"/>
  <c r="R7" i="55"/>
  <c r="R6" i="55"/>
  <c r="R5" i="55"/>
  <c r="R4" i="55"/>
  <c r="R3" i="55"/>
  <c r="R2" i="55"/>
  <c r="R96" i="55" l="1"/>
  <c r="E19" i="2"/>
  <c r="E14" i="2"/>
  <c r="E12" i="2"/>
  <c r="E11" i="2"/>
  <c r="N346" i="49" l="1"/>
  <c r="N347" i="49"/>
  <c r="N348" i="49"/>
  <c r="N321" i="49"/>
  <c r="M148" i="49"/>
  <c r="M39" i="49"/>
  <c r="M41" i="49"/>
  <c r="M28" i="49"/>
  <c r="G303" i="49"/>
  <c r="H303" i="49"/>
  <c r="I303" i="49"/>
  <c r="J303" i="49"/>
  <c r="K303" i="49"/>
  <c r="L303" i="49"/>
  <c r="M303" i="49"/>
  <c r="H176" i="53"/>
  <c r="H344" i="49" l="1"/>
  <c r="I344" i="49"/>
  <c r="J344" i="49"/>
  <c r="K344" i="49"/>
  <c r="L344" i="49"/>
  <c r="M344" i="49"/>
  <c r="G344" i="49"/>
  <c r="G224" i="49"/>
  <c r="G223" i="49" s="1"/>
  <c r="N225" i="49"/>
  <c r="N224" i="49" s="1"/>
  <c r="N223" i="49" s="1"/>
  <c r="M224" i="49"/>
  <c r="M223" i="49" s="1"/>
  <c r="L224" i="49"/>
  <c r="L223" i="49" s="1"/>
  <c r="K224" i="49"/>
  <c r="K223" i="49" s="1"/>
  <c r="J224" i="49"/>
  <c r="J223" i="49" s="1"/>
  <c r="I224" i="49"/>
  <c r="I223" i="49" s="1"/>
  <c r="H224" i="49"/>
  <c r="H223" i="49" s="1"/>
  <c r="N183" i="49"/>
  <c r="N184" i="49"/>
  <c r="N185" i="49"/>
  <c r="N175" i="49"/>
  <c r="H176" i="49"/>
  <c r="I176" i="49"/>
  <c r="J176" i="49"/>
  <c r="K176" i="49"/>
  <c r="L176" i="49"/>
  <c r="M176" i="49"/>
  <c r="G176" i="49"/>
  <c r="H167" i="49"/>
  <c r="I167" i="49"/>
  <c r="J167" i="49"/>
  <c r="K167" i="49"/>
  <c r="L167" i="49"/>
  <c r="M167" i="49"/>
  <c r="G167" i="49"/>
  <c r="N36" i="49"/>
  <c r="H28" i="49"/>
  <c r="I28" i="49"/>
  <c r="J28" i="49"/>
  <c r="K28" i="49"/>
  <c r="L28" i="49"/>
  <c r="G28" i="49"/>
  <c r="J36" i="53"/>
  <c r="J346" i="53"/>
  <c r="J347" i="53"/>
  <c r="J348" i="53"/>
  <c r="I344" i="53"/>
  <c r="H344" i="53"/>
  <c r="J321" i="53"/>
  <c r="I314" i="53"/>
  <c r="H314" i="53"/>
  <c r="G323" i="53"/>
  <c r="H323" i="53"/>
  <c r="I323" i="53"/>
  <c r="J324" i="53"/>
  <c r="G325" i="53"/>
  <c r="H325" i="53"/>
  <c r="I325" i="53"/>
  <c r="J326" i="53"/>
  <c r="J325" i="53" s="1"/>
  <c r="G328" i="53"/>
  <c r="H328" i="53"/>
  <c r="I328" i="53"/>
  <c r="H167" i="53"/>
  <c r="J225" i="53"/>
  <c r="I224" i="53"/>
  <c r="I223" i="53" s="1"/>
  <c r="H224" i="53"/>
  <c r="H223" i="53" s="1"/>
  <c r="G224" i="53"/>
  <c r="J222" i="53"/>
  <c r="J175" i="53"/>
  <c r="J183" i="53"/>
  <c r="J184" i="53"/>
  <c r="J185" i="53"/>
  <c r="I28" i="53"/>
  <c r="H28" i="53"/>
  <c r="G322" i="53" l="1"/>
  <c r="I322" i="53"/>
  <c r="H322" i="53"/>
  <c r="J323" i="53"/>
  <c r="J322" i="53" s="1"/>
  <c r="J224" i="53"/>
  <c r="J223" i="53" s="1"/>
  <c r="D17" i="2" l="1"/>
  <c r="D18" i="2"/>
  <c r="D20" i="2"/>
  <c r="D21" i="2"/>
  <c r="D22" i="2"/>
  <c r="D23" i="2"/>
  <c r="D16" i="2"/>
  <c r="J5" i="56" l="1"/>
  <c r="H6" i="56"/>
  <c r="L214" i="56" l="1"/>
  <c r="F214" i="56"/>
  <c r="E214" i="56"/>
  <c r="D214" i="56"/>
  <c r="C214" i="56"/>
  <c r="B214" i="56"/>
  <c r="L213" i="56"/>
  <c r="F213" i="56"/>
  <c r="E213" i="56"/>
  <c r="D213" i="56"/>
  <c r="C213" i="56"/>
  <c r="B213" i="56"/>
  <c r="L212" i="56"/>
  <c r="F212" i="56"/>
  <c r="E212" i="56"/>
  <c r="D212" i="56"/>
  <c r="C212" i="56"/>
  <c r="B212" i="56"/>
  <c r="L211" i="56"/>
  <c r="F211" i="56"/>
  <c r="E211" i="56"/>
  <c r="D211" i="56"/>
  <c r="C211" i="56"/>
  <c r="B211" i="56"/>
  <c r="L210" i="56"/>
  <c r="F210" i="56"/>
  <c r="E210" i="56"/>
  <c r="D210" i="56"/>
  <c r="C210" i="56"/>
  <c r="B210" i="56"/>
  <c r="L209" i="56"/>
  <c r="F209" i="56"/>
  <c r="E209" i="56"/>
  <c r="D209" i="56"/>
  <c r="C209" i="56"/>
  <c r="B209" i="56"/>
  <c r="L208" i="56"/>
  <c r="F208" i="56"/>
  <c r="E208" i="56"/>
  <c r="D208" i="56"/>
  <c r="C208" i="56"/>
  <c r="B208" i="56"/>
  <c r="L207" i="56"/>
  <c r="F207" i="56"/>
  <c r="E207" i="56"/>
  <c r="D207" i="56"/>
  <c r="C207" i="56"/>
  <c r="B207" i="56"/>
  <c r="L206" i="56"/>
  <c r="F206" i="56"/>
  <c r="E206" i="56"/>
  <c r="D206" i="56"/>
  <c r="C206" i="56"/>
  <c r="B206" i="56"/>
  <c r="L205" i="56"/>
  <c r="F205" i="56"/>
  <c r="E205" i="56"/>
  <c r="D205" i="56"/>
  <c r="C205" i="56"/>
  <c r="B205" i="56"/>
  <c r="L204" i="56"/>
  <c r="F204" i="56"/>
  <c r="E204" i="56"/>
  <c r="D204" i="56"/>
  <c r="C204" i="56"/>
  <c r="B204" i="56"/>
  <c r="L203" i="56"/>
  <c r="F203" i="56"/>
  <c r="E203" i="56"/>
  <c r="D203" i="56"/>
  <c r="C203" i="56"/>
  <c r="B203" i="56"/>
  <c r="L202" i="56"/>
  <c r="F202" i="56"/>
  <c r="E202" i="56"/>
  <c r="D202" i="56"/>
  <c r="C202" i="56"/>
  <c r="B202" i="56"/>
  <c r="L201" i="56"/>
  <c r="F201" i="56"/>
  <c r="E201" i="56"/>
  <c r="D201" i="56"/>
  <c r="C201" i="56"/>
  <c r="B201" i="56"/>
  <c r="L200" i="56"/>
  <c r="F200" i="56"/>
  <c r="E200" i="56"/>
  <c r="D200" i="56"/>
  <c r="C200" i="56"/>
  <c r="B200" i="56"/>
  <c r="L199" i="56"/>
  <c r="F199" i="56"/>
  <c r="E199" i="56"/>
  <c r="D199" i="56"/>
  <c r="C199" i="56"/>
  <c r="B199" i="56"/>
  <c r="L198" i="56"/>
  <c r="F198" i="56"/>
  <c r="E198" i="56"/>
  <c r="D198" i="56"/>
  <c r="C198" i="56"/>
  <c r="B198" i="56"/>
  <c r="L197" i="56"/>
  <c r="F197" i="56"/>
  <c r="E197" i="56"/>
  <c r="D197" i="56"/>
  <c r="C197" i="56"/>
  <c r="B197" i="56"/>
  <c r="L196" i="56"/>
  <c r="F196" i="56"/>
  <c r="E196" i="56"/>
  <c r="D196" i="56"/>
  <c r="C196" i="56"/>
  <c r="B196" i="56"/>
  <c r="L195" i="56"/>
  <c r="F195" i="56"/>
  <c r="E195" i="56"/>
  <c r="D195" i="56"/>
  <c r="C195" i="56"/>
  <c r="B195" i="56"/>
  <c r="L194" i="56"/>
  <c r="F194" i="56"/>
  <c r="E194" i="56"/>
  <c r="D194" i="56"/>
  <c r="C194" i="56"/>
  <c r="B194" i="56"/>
  <c r="L193" i="56"/>
  <c r="F193" i="56"/>
  <c r="E193" i="56"/>
  <c r="D193" i="56"/>
  <c r="C193" i="56"/>
  <c r="B193" i="56"/>
  <c r="L192" i="56"/>
  <c r="F192" i="56"/>
  <c r="E192" i="56"/>
  <c r="D192" i="56"/>
  <c r="C192" i="56"/>
  <c r="B192" i="56"/>
  <c r="L191" i="56"/>
  <c r="F191" i="56"/>
  <c r="E191" i="56"/>
  <c r="D191" i="56"/>
  <c r="C191" i="56"/>
  <c r="B191" i="56"/>
  <c r="L190" i="56"/>
  <c r="F190" i="56"/>
  <c r="E190" i="56"/>
  <c r="D190" i="56"/>
  <c r="C190" i="56"/>
  <c r="B190" i="56"/>
  <c r="L189" i="56"/>
  <c r="F189" i="56"/>
  <c r="E189" i="56"/>
  <c r="D189" i="56"/>
  <c r="C189" i="56"/>
  <c r="B189" i="56"/>
  <c r="L188" i="56"/>
  <c r="F188" i="56"/>
  <c r="E188" i="56"/>
  <c r="D188" i="56"/>
  <c r="C188" i="56"/>
  <c r="B188" i="56"/>
  <c r="L187" i="56"/>
  <c r="F187" i="56"/>
  <c r="E187" i="56"/>
  <c r="D187" i="56"/>
  <c r="C187" i="56"/>
  <c r="B187" i="56"/>
  <c r="L186" i="56"/>
  <c r="F186" i="56"/>
  <c r="E186" i="56"/>
  <c r="D186" i="56"/>
  <c r="C186" i="56"/>
  <c r="B186" i="56"/>
  <c r="L185" i="56"/>
  <c r="F185" i="56"/>
  <c r="E185" i="56"/>
  <c r="D185" i="56"/>
  <c r="C185" i="56"/>
  <c r="B185" i="56"/>
  <c r="L184" i="56"/>
  <c r="F184" i="56"/>
  <c r="E184" i="56"/>
  <c r="D184" i="56"/>
  <c r="C184" i="56"/>
  <c r="B184" i="56"/>
  <c r="L183" i="56"/>
  <c r="F183" i="56"/>
  <c r="E183" i="56"/>
  <c r="D183" i="56"/>
  <c r="C183" i="56"/>
  <c r="B183" i="56"/>
  <c r="L182" i="56"/>
  <c r="F182" i="56"/>
  <c r="E182" i="56"/>
  <c r="D182" i="56"/>
  <c r="C182" i="56"/>
  <c r="B182" i="56"/>
  <c r="L181" i="56"/>
  <c r="F181" i="56"/>
  <c r="E181" i="56"/>
  <c r="D181" i="56"/>
  <c r="C181" i="56"/>
  <c r="B181" i="56"/>
  <c r="L180" i="56"/>
  <c r="F180" i="56"/>
  <c r="E180" i="56"/>
  <c r="D180" i="56"/>
  <c r="C180" i="56"/>
  <c r="B180" i="56"/>
  <c r="L179" i="56"/>
  <c r="F179" i="56"/>
  <c r="E179" i="56"/>
  <c r="D179" i="56"/>
  <c r="C179" i="56"/>
  <c r="B179" i="56"/>
  <c r="L178" i="56"/>
  <c r="F178" i="56"/>
  <c r="E178" i="56"/>
  <c r="D178" i="56"/>
  <c r="C178" i="56"/>
  <c r="B178" i="56"/>
  <c r="L177" i="56"/>
  <c r="F177" i="56"/>
  <c r="E177" i="56"/>
  <c r="D177" i="56"/>
  <c r="C177" i="56"/>
  <c r="B177" i="56"/>
  <c r="L176" i="56"/>
  <c r="F176" i="56"/>
  <c r="E176" i="56"/>
  <c r="D176" i="56"/>
  <c r="C176" i="56"/>
  <c r="B176" i="56"/>
  <c r="L175" i="56"/>
  <c r="F175" i="56"/>
  <c r="E175" i="56"/>
  <c r="D175" i="56"/>
  <c r="C175" i="56"/>
  <c r="B175" i="56"/>
  <c r="L174" i="56"/>
  <c r="F174" i="56"/>
  <c r="E174" i="56"/>
  <c r="D174" i="56"/>
  <c r="C174" i="56"/>
  <c r="B174" i="56"/>
  <c r="L173" i="56"/>
  <c r="F173" i="56"/>
  <c r="E173" i="56"/>
  <c r="D173" i="56"/>
  <c r="C173" i="56"/>
  <c r="B173" i="56"/>
  <c r="L172" i="56"/>
  <c r="F172" i="56"/>
  <c r="E172" i="56"/>
  <c r="D172" i="56"/>
  <c r="C172" i="56"/>
  <c r="B172" i="56"/>
  <c r="L171" i="56"/>
  <c r="F171" i="56"/>
  <c r="E171" i="56"/>
  <c r="D171" i="56"/>
  <c r="C171" i="56"/>
  <c r="B171" i="56"/>
  <c r="L170" i="56"/>
  <c r="F170" i="56"/>
  <c r="E170" i="56"/>
  <c r="D170" i="56"/>
  <c r="C170" i="56"/>
  <c r="B170" i="56"/>
  <c r="L169" i="56"/>
  <c r="F169" i="56"/>
  <c r="E169" i="56"/>
  <c r="D169" i="56"/>
  <c r="C169" i="56"/>
  <c r="B169" i="56"/>
  <c r="L168" i="56"/>
  <c r="F168" i="56"/>
  <c r="E168" i="56"/>
  <c r="D168" i="56"/>
  <c r="C168" i="56"/>
  <c r="B168" i="56"/>
  <c r="L167" i="56"/>
  <c r="F167" i="56"/>
  <c r="E167" i="56"/>
  <c r="D167" i="56"/>
  <c r="C167" i="56"/>
  <c r="B167" i="56"/>
  <c r="L166" i="56"/>
  <c r="F166" i="56"/>
  <c r="E166" i="56"/>
  <c r="D166" i="56"/>
  <c r="C166" i="56"/>
  <c r="B166" i="56"/>
  <c r="L165" i="56"/>
  <c r="F165" i="56"/>
  <c r="E165" i="56"/>
  <c r="D165" i="56"/>
  <c r="C165" i="56"/>
  <c r="B165" i="56"/>
  <c r="L164" i="56"/>
  <c r="F164" i="56"/>
  <c r="E164" i="56"/>
  <c r="D164" i="56"/>
  <c r="C164" i="56"/>
  <c r="B164" i="56"/>
  <c r="L163" i="56"/>
  <c r="F163" i="56"/>
  <c r="E163" i="56"/>
  <c r="D163" i="56"/>
  <c r="C163" i="56"/>
  <c r="B163" i="56"/>
  <c r="L162" i="56"/>
  <c r="F162" i="56"/>
  <c r="E162" i="56"/>
  <c r="D162" i="56"/>
  <c r="C162" i="56"/>
  <c r="B162" i="56"/>
  <c r="L161" i="56"/>
  <c r="F161" i="56"/>
  <c r="E161" i="56"/>
  <c r="D161" i="56"/>
  <c r="C161" i="56"/>
  <c r="B161" i="56"/>
  <c r="L160" i="56"/>
  <c r="F160" i="56"/>
  <c r="E160" i="56"/>
  <c r="D160" i="56"/>
  <c r="C160" i="56"/>
  <c r="B160" i="56"/>
  <c r="L159" i="56"/>
  <c r="F159" i="56"/>
  <c r="E159" i="56"/>
  <c r="D159" i="56"/>
  <c r="C159" i="56"/>
  <c r="B159" i="56"/>
  <c r="L158" i="56"/>
  <c r="F158" i="56"/>
  <c r="E158" i="56"/>
  <c r="D158" i="56"/>
  <c r="C158" i="56"/>
  <c r="B158" i="56"/>
  <c r="L157" i="56"/>
  <c r="F157" i="56"/>
  <c r="E157" i="56"/>
  <c r="D157" i="56"/>
  <c r="C157" i="56"/>
  <c r="B157" i="56"/>
  <c r="L156" i="56"/>
  <c r="F156" i="56"/>
  <c r="E156" i="56"/>
  <c r="D156" i="56"/>
  <c r="C156" i="56"/>
  <c r="B156" i="56"/>
  <c r="L155" i="56"/>
  <c r="F155" i="56"/>
  <c r="E155" i="56"/>
  <c r="D155" i="56"/>
  <c r="C155" i="56"/>
  <c r="B155" i="56"/>
  <c r="L154" i="56"/>
  <c r="F154" i="56"/>
  <c r="E154" i="56"/>
  <c r="D154" i="56"/>
  <c r="C154" i="56"/>
  <c r="B154" i="56"/>
  <c r="L153" i="56"/>
  <c r="F153" i="56"/>
  <c r="E153" i="56"/>
  <c r="D153" i="56"/>
  <c r="C153" i="56"/>
  <c r="B153" i="56"/>
  <c r="L152" i="56"/>
  <c r="F152" i="56"/>
  <c r="E152" i="56"/>
  <c r="D152" i="56"/>
  <c r="C152" i="56"/>
  <c r="B152" i="56"/>
  <c r="L151" i="56"/>
  <c r="F151" i="56"/>
  <c r="E151" i="56"/>
  <c r="D151" i="56"/>
  <c r="C151" i="56"/>
  <c r="B151" i="56"/>
  <c r="L150" i="56"/>
  <c r="F150" i="56"/>
  <c r="E150" i="56"/>
  <c r="D150" i="56"/>
  <c r="C150" i="56"/>
  <c r="B150" i="56"/>
  <c r="L149" i="56"/>
  <c r="F149" i="56"/>
  <c r="E149" i="56"/>
  <c r="D149" i="56"/>
  <c r="C149" i="56"/>
  <c r="B149" i="56"/>
  <c r="L148" i="56"/>
  <c r="F148" i="56"/>
  <c r="E148" i="56"/>
  <c r="D148" i="56"/>
  <c r="C148" i="56"/>
  <c r="B148" i="56"/>
  <c r="L147" i="56"/>
  <c r="F147" i="56"/>
  <c r="E147" i="56"/>
  <c r="D147" i="56"/>
  <c r="C147" i="56"/>
  <c r="B147" i="56"/>
  <c r="L146" i="56"/>
  <c r="F146" i="56"/>
  <c r="E146" i="56"/>
  <c r="D146" i="56"/>
  <c r="C146" i="56"/>
  <c r="B146" i="56"/>
  <c r="L145" i="56"/>
  <c r="F145" i="56"/>
  <c r="E145" i="56"/>
  <c r="D145" i="56"/>
  <c r="C145" i="56"/>
  <c r="B145" i="56"/>
  <c r="L144" i="56"/>
  <c r="F144" i="56"/>
  <c r="E144" i="56"/>
  <c r="D144" i="56"/>
  <c r="C144" i="56"/>
  <c r="B144" i="56"/>
  <c r="L143" i="56"/>
  <c r="F143" i="56"/>
  <c r="E143" i="56"/>
  <c r="D143" i="56"/>
  <c r="C143" i="56"/>
  <c r="B143" i="56"/>
  <c r="L142" i="56"/>
  <c r="F142" i="56"/>
  <c r="E142" i="56"/>
  <c r="D142" i="56"/>
  <c r="C142" i="56"/>
  <c r="B142" i="56"/>
  <c r="L141" i="56"/>
  <c r="F141" i="56"/>
  <c r="E141" i="56"/>
  <c r="D141" i="56"/>
  <c r="C141" i="56"/>
  <c r="B141" i="56"/>
  <c r="L140" i="56"/>
  <c r="F140" i="56"/>
  <c r="E140" i="56"/>
  <c r="D140" i="56"/>
  <c r="C140" i="56"/>
  <c r="B140" i="56"/>
  <c r="L139" i="56"/>
  <c r="F139" i="56"/>
  <c r="E139" i="56"/>
  <c r="D139" i="56"/>
  <c r="C139" i="56"/>
  <c r="B139" i="56"/>
  <c r="L138" i="56"/>
  <c r="F138" i="56"/>
  <c r="E138" i="56"/>
  <c r="D138" i="56"/>
  <c r="C138" i="56"/>
  <c r="B138" i="56"/>
  <c r="L137" i="56"/>
  <c r="F137" i="56"/>
  <c r="E137" i="56"/>
  <c r="D137" i="56"/>
  <c r="C137" i="56"/>
  <c r="B137" i="56"/>
  <c r="L136" i="56"/>
  <c r="F136" i="56"/>
  <c r="E136" i="56"/>
  <c r="D136" i="56"/>
  <c r="C136" i="56"/>
  <c r="B136" i="56"/>
  <c r="L135" i="56"/>
  <c r="F135" i="56"/>
  <c r="E135" i="56"/>
  <c r="D135" i="56"/>
  <c r="C135" i="56"/>
  <c r="B135" i="56"/>
  <c r="L134" i="56"/>
  <c r="F134" i="56"/>
  <c r="E134" i="56"/>
  <c r="D134" i="56"/>
  <c r="C134" i="56"/>
  <c r="B134" i="56"/>
  <c r="L133" i="56"/>
  <c r="F133" i="56"/>
  <c r="E133" i="56"/>
  <c r="D133" i="56"/>
  <c r="C133" i="56"/>
  <c r="B133" i="56"/>
  <c r="L132" i="56"/>
  <c r="F132" i="56"/>
  <c r="E132" i="56"/>
  <c r="D132" i="56"/>
  <c r="C132" i="56"/>
  <c r="B132" i="56"/>
  <c r="L131" i="56"/>
  <c r="F131" i="56"/>
  <c r="E131" i="56"/>
  <c r="D131" i="56"/>
  <c r="C131" i="56"/>
  <c r="B131" i="56"/>
  <c r="L130" i="56"/>
  <c r="F130" i="56"/>
  <c r="E130" i="56"/>
  <c r="D130" i="56"/>
  <c r="C130" i="56"/>
  <c r="B130" i="56"/>
  <c r="L129" i="56"/>
  <c r="F129" i="56"/>
  <c r="E129" i="56"/>
  <c r="D129" i="56"/>
  <c r="C129" i="56"/>
  <c r="B129" i="56"/>
  <c r="L128" i="56"/>
  <c r="F128" i="56"/>
  <c r="E128" i="56"/>
  <c r="D128" i="56"/>
  <c r="C128" i="56"/>
  <c r="B128" i="56"/>
  <c r="L127" i="56"/>
  <c r="F127" i="56"/>
  <c r="E127" i="56"/>
  <c r="D127" i="56"/>
  <c r="C127" i="56"/>
  <c r="B127" i="56"/>
  <c r="L126" i="56"/>
  <c r="F126" i="56"/>
  <c r="E126" i="56"/>
  <c r="D126" i="56"/>
  <c r="C126" i="56"/>
  <c r="B126" i="56"/>
  <c r="L125" i="56"/>
  <c r="F125" i="56"/>
  <c r="E125" i="56"/>
  <c r="D125" i="56"/>
  <c r="C125" i="56"/>
  <c r="B125" i="56"/>
  <c r="L124" i="56"/>
  <c r="F124" i="56"/>
  <c r="E124" i="56"/>
  <c r="D124" i="56"/>
  <c r="C124" i="56"/>
  <c r="B124" i="56"/>
  <c r="L123" i="56"/>
  <c r="F123" i="56"/>
  <c r="E123" i="56"/>
  <c r="D123" i="56"/>
  <c r="C123" i="56"/>
  <c r="B123" i="56"/>
  <c r="L122" i="56"/>
  <c r="F122" i="56"/>
  <c r="E122" i="56"/>
  <c r="D122" i="56"/>
  <c r="C122" i="56"/>
  <c r="B122" i="56"/>
  <c r="L121" i="56"/>
  <c r="F121" i="56"/>
  <c r="E121" i="56"/>
  <c r="D121" i="56"/>
  <c r="C121" i="56"/>
  <c r="B121" i="56"/>
  <c r="L120" i="56"/>
  <c r="F120" i="56"/>
  <c r="E120" i="56"/>
  <c r="D120" i="56"/>
  <c r="C120" i="56"/>
  <c r="B120" i="56"/>
  <c r="L119" i="56"/>
  <c r="F119" i="56"/>
  <c r="E119" i="56"/>
  <c r="D119" i="56"/>
  <c r="C119" i="56"/>
  <c r="B119" i="56"/>
  <c r="L118" i="56"/>
  <c r="F118" i="56"/>
  <c r="E118" i="56"/>
  <c r="D118" i="56"/>
  <c r="C118" i="56"/>
  <c r="B118" i="56"/>
  <c r="L117" i="56"/>
  <c r="F117" i="56"/>
  <c r="E117" i="56"/>
  <c r="D117" i="56"/>
  <c r="C117" i="56"/>
  <c r="B117" i="56"/>
  <c r="L116" i="56"/>
  <c r="F116" i="56"/>
  <c r="E116" i="56"/>
  <c r="D116" i="56"/>
  <c r="C116" i="56"/>
  <c r="B116" i="56"/>
  <c r="L115" i="56"/>
  <c r="F115" i="56"/>
  <c r="E115" i="56"/>
  <c r="D115" i="56"/>
  <c r="C115" i="56"/>
  <c r="B115" i="56"/>
  <c r="L114" i="56"/>
  <c r="F114" i="56"/>
  <c r="E114" i="56"/>
  <c r="D114" i="56"/>
  <c r="C114" i="56"/>
  <c r="B114" i="56"/>
  <c r="L113" i="56"/>
  <c r="F113" i="56"/>
  <c r="E113" i="56"/>
  <c r="D113" i="56"/>
  <c r="C113" i="56"/>
  <c r="B113" i="56"/>
  <c r="L112" i="56"/>
  <c r="F112" i="56"/>
  <c r="E112" i="56"/>
  <c r="D112" i="56"/>
  <c r="C112" i="56"/>
  <c r="B112" i="56"/>
  <c r="L111" i="56"/>
  <c r="F111" i="56"/>
  <c r="E111" i="56"/>
  <c r="D111" i="56"/>
  <c r="C111" i="56"/>
  <c r="B111" i="56"/>
  <c r="L110" i="56"/>
  <c r="F110" i="56"/>
  <c r="E110" i="56"/>
  <c r="D110" i="56"/>
  <c r="C110" i="56"/>
  <c r="B110" i="56"/>
  <c r="L109" i="56"/>
  <c r="F109" i="56"/>
  <c r="E109" i="56"/>
  <c r="D109" i="56"/>
  <c r="C109" i="56"/>
  <c r="B109" i="56"/>
  <c r="L108" i="56"/>
  <c r="F108" i="56"/>
  <c r="E108" i="56"/>
  <c r="D108" i="56"/>
  <c r="C108" i="56"/>
  <c r="B108" i="56"/>
  <c r="L107" i="56"/>
  <c r="F107" i="56"/>
  <c r="E107" i="56"/>
  <c r="D107" i="56"/>
  <c r="C107" i="56"/>
  <c r="B107" i="56"/>
  <c r="L106" i="56"/>
  <c r="F106" i="56"/>
  <c r="E106" i="56"/>
  <c r="D106" i="56"/>
  <c r="C106" i="56"/>
  <c r="B106" i="56"/>
  <c r="L105" i="56"/>
  <c r="F105" i="56"/>
  <c r="E105" i="56"/>
  <c r="D105" i="56"/>
  <c r="C105" i="56"/>
  <c r="B105" i="56"/>
  <c r="L104" i="56"/>
  <c r="F104" i="56"/>
  <c r="E104" i="56"/>
  <c r="D104" i="56"/>
  <c r="C104" i="56"/>
  <c r="B104" i="56"/>
  <c r="L103" i="56"/>
  <c r="F103" i="56"/>
  <c r="E103" i="56"/>
  <c r="D103" i="56"/>
  <c r="C103" i="56"/>
  <c r="B103" i="56"/>
  <c r="L102" i="56"/>
  <c r="F102" i="56"/>
  <c r="E102" i="56"/>
  <c r="D102" i="56"/>
  <c r="C102" i="56"/>
  <c r="B102" i="56"/>
  <c r="L101" i="56"/>
  <c r="F101" i="56"/>
  <c r="E101" i="56"/>
  <c r="D101" i="56"/>
  <c r="C101" i="56"/>
  <c r="B101" i="56"/>
  <c r="L100" i="56"/>
  <c r="F100" i="56"/>
  <c r="E100" i="56"/>
  <c r="D100" i="56"/>
  <c r="C100" i="56"/>
  <c r="B100" i="56"/>
  <c r="L99" i="56"/>
  <c r="F99" i="56"/>
  <c r="E99" i="56"/>
  <c r="D99" i="56"/>
  <c r="C99" i="56"/>
  <c r="B99" i="56"/>
  <c r="L98" i="56"/>
  <c r="F98" i="56"/>
  <c r="E98" i="56"/>
  <c r="D98" i="56"/>
  <c r="C98" i="56"/>
  <c r="B98" i="56"/>
  <c r="L97" i="56"/>
  <c r="F97" i="56"/>
  <c r="E97" i="56"/>
  <c r="D97" i="56"/>
  <c r="C97" i="56"/>
  <c r="B97" i="56"/>
  <c r="L96" i="56"/>
  <c r="F96" i="56"/>
  <c r="E96" i="56"/>
  <c r="D96" i="56"/>
  <c r="C96" i="56"/>
  <c r="B96" i="56"/>
  <c r="L95" i="56"/>
  <c r="F95" i="56"/>
  <c r="E95" i="56"/>
  <c r="D95" i="56"/>
  <c r="C95" i="56"/>
  <c r="B95" i="56"/>
  <c r="L94" i="56"/>
  <c r="F94" i="56"/>
  <c r="E94" i="56"/>
  <c r="D94" i="56"/>
  <c r="C94" i="56"/>
  <c r="B94" i="56"/>
  <c r="L93" i="56"/>
  <c r="F93" i="56"/>
  <c r="E93" i="56"/>
  <c r="D93" i="56"/>
  <c r="C93" i="56"/>
  <c r="B93" i="56"/>
  <c r="L92" i="56"/>
  <c r="F92" i="56"/>
  <c r="E92" i="56"/>
  <c r="D92" i="56"/>
  <c r="C92" i="56"/>
  <c r="B92" i="56"/>
  <c r="L91" i="56"/>
  <c r="F91" i="56"/>
  <c r="E91" i="56"/>
  <c r="D91" i="56"/>
  <c r="C91" i="56"/>
  <c r="B91" i="56"/>
  <c r="L90" i="56"/>
  <c r="F90" i="56"/>
  <c r="E90" i="56"/>
  <c r="D90" i="56"/>
  <c r="C90" i="56"/>
  <c r="B90" i="56"/>
  <c r="L89" i="56"/>
  <c r="F89" i="56"/>
  <c r="E89" i="56"/>
  <c r="D89" i="56"/>
  <c r="C89" i="56"/>
  <c r="B89" i="56"/>
  <c r="L88" i="56"/>
  <c r="F88" i="56"/>
  <c r="E88" i="56"/>
  <c r="D88" i="56"/>
  <c r="C88" i="56"/>
  <c r="B88" i="56"/>
  <c r="L87" i="56"/>
  <c r="F87" i="56"/>
  <c r="E87" i="56"/>
  <c r="D87" i="56"/>
  <c r="C87" i="56"/>
  <c r="B87" i="56"/>
  <c r="L86" i="56"/>
  <c r="F86" i="56"/>
  <c r="E86" i="56"/>
  <c r="D86" i="56"/>
  <c r="C86" i="56"/>
  <c r="B86" i="56"/>
  <c r="L85" i="56"/>
  <c r="F85" i="56"/>
  <c r="E85" i="56"/>
  <c r="D85" i="56"/>
  <c r="C85" i="56"/>
  <c r="B85" i="56"/>
  <c r="L84" i="56"/>
  <c r="F84" i="56"/>
  <c r="E84" i="56"/>
  <c r="D84" i="56"/>
  <c r="C84" i="56"/>
  <c r="B84" i="56"/>
  <c r="L83" i="56"/>
  <c r="F83" i="56"/>
  <c r="E83" i="56"/>
  <c r="D83" i="56"/>
  <c r="C83" i="56"/>
  <c r="B83" i="56"/>
  <c r="L82" i="56"/>
  <c r="F82" i="56"/>
  <c r="E82" i="56"/>
  <c r="D82" i="56"/>
  <c r="C82" i="56"/>
  <c r="B82" i="56"/>
  <c r="L81" i="56"/>
  <c r="F81" i="56"/>
  <c r="E81" i="56"/>
  <c r="D81" i="56"/>
  <c r="C81" i="56"/>
  <c r="B81" i="56"/>
  <c r="L80" i="56"/>
  <c r="F80" i="56"/>
  <c r="E80" i="56"/>
  <c r="D80" i="56"/>
  <c r="C80" i="56"/>
  <c r="B80" i="56"/>
  <c r="L79" i="56"/>
  <c r="F79" i="56"/>
  <c r="E79" i="56"/>
  <c r="D79" i="56"/>
  <c r="C79" i="56"/>
  <c r="B79" i="56"/>
  <c r="L78" i="56"/>
  <c r="F78" i="56"/>
  <c r="E78" i="56"/>
  <c r="D78" i="56"/>
  <c r="C78" i="56"/>
  <c r="B78" i="56"/>
  <c r="L77" i="56"/>
  <c r="F77" i="56"/>
  <c r="E77" i="56"/>
  <c r="D77" i="56"/>
  <c r="C77" i="56"/>
  <c r="B77" i="56"/>
  <c r="L76" i="56"/>
  <c r="F76" i="56"/>
  <c r="E76" i="56"/>
  <c r="D76" i="56"/>
  <c r="C76" i="56"/>
  <c r="B76" i="56"/>
  <c r="L75" i="56"/>
  <c r="F75" i="56"/>
  <c r="E75" i="56"/>
  <c r="D75" i="56"/>
  <c r="C75" i="56"/>
  <c r="B75" i="56"/>
  <c r="L74" i="56"/>
  <c r="F74" i="56"/>
  <c r="E74" i="56"/>
  <c r="D74" i="56"/>
  <c r="C74" i="56"/>
  <c r="B74" i="56"/>
  <c r="L73" i="56"/>
  <c r="F73" i="56"/>
  <c r="E73" i="56"/>
  <c r="D73" i="56"/>
  <c r="C73" i="56"/>
  <c r="B73" i="56"/>
  <c r="L72" i="56"/>
  <c r="F72" i="56"/>
  <c r="E72" i="56"/>
  <c r="D72" i="56"/>
  <c r="C72" i="56"/>
  <c r="B72" i="56"/>
  <c r="L71" i="56"/>
  <c r="F71" i="56"/>
  <c r="E71" i="56"/>
  <c r="D71" i="56"/>
  <c r="C71" i="56"/>
  <c r="B71" i="56"/>
  <c r="L70" i="56"/>
  <c r="F70" i="56"/>
  <c r="E70" i="56"/>
  <c r="D70" i="56"/>
  <c r="C70" i="56"/>
  <c r="B70" i="56"/>
  <c r="L69" i="56"/>
  <c r="F69" i="56"/>
  <c r="E69" i="56"/>
  <c r="D69" i="56"/>
  <c r="C69" i="56"/>
  <c r="B69" i="56"/>
  <c r="L68" i="56"/>
  <c r="F68" i="56"/>
  <c r="E68" i="56"/>
  <c r="D68" i="56"/>
  <c r="C68" i="56"/>
  <c r="B68" i="56"/>
  <c r="L67" i="56"/>
  <c r="F67" i="56"/>
  <c r="E67" i="56"/>
  <c r="D67" i="56"/>
  <c r="C67" i="56"/>
  <c r="B67" i="56"/>
  <c r="L66" i="56"/>
  <c r="F66" i="56"/>
  <c r="E66" i="56"/>
  <c r="D66" i="56"/>
  <c r="C66" i="56"/>
  <c r="B66" i="56"/>
  <c r="L65" i="56"/>
  <c r="F65" i="56"/>
  <c r="E65" i="56"/>
  <c r="D65" i="56"/>
  <c r="C65" i="56"/>
  <c r="B65" i="56"/>
  <c r="L64" i="56"/>
  <c r="F64" i="56"/>
  <c r="E64" i="56"/>
  <c r="D64" i="56"/>
  <c r="C64" i="56"/>
  <c r="B64" i="56"/>
  <c r="L63" i="56"/>
  <c r="F63" i="56"/>
  <c r="E63" i="56"/>
  <c r="D63" i="56"/>
  <c r="C63" i="56"/>
  <c r="B63" i="56"/>
  <c r="L62" i="56"/>
  <c r="F62" i="56"/>
  <c r="E62" i="56"/>
  <c r="D62" i="56"/>
  <c r="C62" i="56"/>
  <c r="B62" i="56"/>
  <c r="L61" i="56"/>
  <c r="F61" i="56"/>
  <c r="E61" i="56"/>
  <c r="D61" i="56"/>
  <c r="C61" i="56"/>
  <c r="B61" i="56"/>
  <c r="L60" i="56"/>
  <c r="F60" i="56"/>
  <c r="E60" i="56"/>
  <c r="D60" i="56"/>
  <c r="C60" i="56"/>
  <c r="B60" i="56"/>
  <c r="L59" i="56"/>
  <c r="F59" i="56"/>
  <c r="E59" i="56"/>
  <c r="D59" i="56"/>
  <c r="C59" i="56"/>
  <c r="B59" i="56"/>
  <c r="L58" i="56"/>
  <c r="F58" i="56"/>
  <c r="E58" i="56"/>
  <c r="D58" i="56"/>
  <c r="C58" i="56"/>
  <c r="B58" i="56"/>
  <c r="L57" i="56"/>
  <c r="F57" i="56"/>
  <c r="E57" i="56"/>
  <c r="D57" i="56"/>
  <c r="C57" i="56"/>
  <c r="B57" i="56"/>
  <c r="L56" i="56"/>
  <c r="F56" i="56"/>
  <c r="E56" i="56"/>
  <c r="D56" i="56"/>
  <c r="C56" i="56"/>
  <c r="B56" i="56"/>
  <c r="L55" i="56"/>
  <c r="F55" i="56"/>
  <c r="E55" i="56"/>
  <c r="D55" i="56"/>
  <c r="C55" i="56"/>
  <c r="B55" i="56"/>
  <c r="L54" i="56"/>
  <c r="F54" i="56"/>
  <c r="E54" i="56"/>
  <c r="D54" i="56"/>
  <c r="C54" i="56"/>
  <c r="B54" i="56"/>
  <c r="L53" i="56"/>
  <c r="F53" i="56"/>
  <c r="E53" i="56"/>
  <c r="D53" i="56"/>
  <c r="C53" i="56"/>
  <c r="B53" i="56"/>
  <c r="L52" i="56"/>
  <c r="F52" i="56"/>
  <c r="E52" i="56"/>
  <c r="D52" i="56"/>
  <c r="C52" i="56"/>
  <c r="B52" i="56"/>
  <c r="L51" i="56"/>
  <c r="F51" i="56"/>
  <c r="E51" i="56"/>
  <c r="D51" i="56"/>
  <c r="C51" i="56"/>
  <c r="B51" i="56"/>
  <c r="L50" i="56"/>
  <c r="F50" i="56"/>
  <c r="E50" i="56"/>
  <c r="D50" i="56"/>
  <c r="C50" i="56"/>
  <c r="B50" i="56"/>
  <c r="L49" i="56"/>
  <c r="F49" i="56"/>
  <c r="E49" i="56"/>
  <c r="D49" i="56"/>
  <c r="C49" i="56"/>
  <c r="B49" i="56"/>
  <c r="L48" i="56"/>
  <c r="F48" i="56"/>
  <c r="E48" i="56"/>
  <c r="D48" i="56"/>
  <c r="C48" i="56"/>
  <c r="B48" i="56"/>
  <c r="L47" i="56"/>
  <c r="F47" i="56"/>
  <c r="E47" i="56"/>
  <c r="D47" i="56"/>
  <c r="C47" i="56"/>
  <c r="B47" i="56"/>
  <c r="L46" i="56"/>
  <c r="F46" i="56"/>
  <c r="E46" i="56"/>
  <c r="D46" i="56"/>
  <c r="C46" i="56"/>
  <c r="B46" i="56"/>
  <c r="L45" i="56"/>
  <c r="F45" i="56"/>
  <c r="E45" i="56"/>
  <c r="D45" i="56"/>
  <c r="C45" i="56"/>
  <c r="B45" i="56"/>
  <c r="L44" i="56"/>
  <c r="F44" i="56"/>
  <c r="E44" i="56"/>
  <c r="D44" i="56"/>
  <c r="C44" i="56"/>
  <c r="B44" i="56"/>
  <c r="L43" i="56"/>
  <c r="F43" i="56"/>
  <c r="E43" i="56"/>
  <c r="D43" i="56"/>
  <c r="C43" i="56"/>
  <c r="B43" i="56"/>
  <c r="L42" i="56"/>
  <c r="F42" i="56"/>
  <c r="E42" i="56"/>
  <c r="D42" i="56"/>
  <c r="C42" i="56"/>
  <c r="B42" i="56"/>
  <c r="L41" i="56"/>
  <c r="F41" i="56"/>
  <c r="E41" i="56"/>
  <c r="D41" i="56"/>
  <c r="C41" i="56"/>
  <c r="B41" i="56"/>
  <c r="L40" i="56"/>
  <c r="F40" i="56"/>
  <c r="E40" i="56"/>
  <c r="D40" i="56"/>
  <c r="C40" i="56"/>
  <c r="B40" i="56"/>
  <c r="L39" i="56"/>
  <c r="F39" i="56"/>
  <c r="E39" i="56"/>
  <c r="D39" i="56"/>
  <c r="C39" i="56"/>
  <c r="B39" i="56"/>
  <c r="L38" i="56"/>
  <c r="F38" i="56"/>
  <c r="E38" i="56"/>
  <c r="D38" i="56"/>
  <c r="C38" i="56"/>
  <c r="B38" i="56"/>
  <c r="L37" i="56"/>
  <c r="F37" i="56"/>
  <c r="E37" i="56"/>
  <c r="D37" i="56"/>
  <c r="C37" i="56"/>
  <c r="B37" i="56"/>
  <c r="L36" i="56"/>
  <c r="F36" i="56"/>
  <c r="E36" i="56"/>
  <c r="D36" i="56"/>
  <c r="C36" i="56"/>
  <c r="B36" i="56"/>
  <c r="L35" i="56"/>
  <c r="F35" i="56"/>
  <c r="E35" i="56"/>
  <c r="D35" i="56"/>
  <c r="C35" i="56"/>
  <c r="B35" i="56"/>
  <c r="L34" i="56"/>
  <c r="F34" i="56"/>
  <c r="E34" i="56"/>
  <c r="D34" i="56"/>
  <c r="C34" i="56"/>
  <c r="B34" i="56"/>
  <c r="L33" i="56"/>
  <c r="F33" i="56"/>
  <c r="E33" i="56"/>
  <c r="D33" i="56"/>
  <c r="C33" i="56"/>
  <c r="B33" i="56"/>
  <c r="L32" i="56"/>
  <c r="F32" i="56"/>
  <c r="E32" i="56"/>
  <c r="D32" i="56"/>
  <c r="C32" i="56"/>
  <c r="B32" i="56"/>
  <c r="L31" i="56"/>
  <c r="F31" i="56"/>
  <c r="E31" i="56"/>
  <c r="D31" i="56"/>
  <c r="C31" i="56"/>
  <c r="B31" i="56"/>
  <c r="L30" i="56"/>
  <c r="F30" i="56"/>
  <c r="E30" i="56"/>
  <c r="D30" i="56"/>
  <c r="C30" i="56"/>
  <c r="B30" i="56"/>
  <c r="L29" i="56"/>
  <c r="F29" i="56"/>
  <c r="E29" i="56"/>
  <c r="D29" i="56"/>
  <c r="C29" i="56"/>
  <c r="B29" i="56"/>
  <c r="L28" i="56"/>
  <c r="F28" i="56"/>
  <c r="E28" i="56"/>
  <c r="D28" i="56"/>
  <c r="C28" i="56"/>
  <c r="B28" i="56"/>
  <c r="L27" i="56"/>
  <c r="F27" i="56"/>
  <c r="E27" i="56"/>
  <c r="D27" i="56"/>
  <c r="C27" i="56"/>
  <c r="B27" i="56"/>
  <c r="L26" i="56"/>
  <c r="F26" i="56"/>
  <c r="E26" i="56"/>
  <c r="D26" i="56"/>
  <c r="C26" i="56"/>
  <c r="B26" i="56"/>
  <c r="L25" i="56"/>
  <c r="F25" i="56"/>
  <c r="E25" i="56"/>
  <c r="D25" i="56"/>
  <c r="C25" i="56"/>
  <c r="B25" i="56"/>
  <c r="L24" i="56"/>
  <c r="F24" i="56"/>
  <c r="E24" i="56"/>
  <c r="D24" i="56"/>
  <c r="C24" i="56"/>
  <c r="B24" i="56"/>
  <c r="L23" i="56"/>
  <c r="F23" i="56"/>
  <c r="E23" i="56"/>
  <c r="D23" i="56"/>
  <c r="C23" i="56"/>
  <c r="B23" i="56"/>
  <c r="L22" i="56"/>
  <c r="F22" i="56"/>
  <c r="E22" i="56"/>
  <c r="D22" i="56"/>
  <c r="C22" i="56"/>
  <c r="B22" i="56"/>
  <c r="L21" i="56"/>
  <c r="F21" i="56"/>
  <c r="E21" i="56"/>
  <c r="D21" i="56"/>
  <c r="C21" i="56"/>
  <c r="B21" i="56"/>
  <c r="L20" i="56"/>
  <c r="F20" i="56"/>
  <c r="E20" i="56"/>
  <c r="D20" i="56"/>
  <c r="C20" i="56"/>
  <c r="B20" i="56"/>
  <c r="L19" i="56"/>
  <c r="F19" i="56"/>
  <c r="E19" i="56"/>
  <c r="D19" i="56"/>
  <c r="C19" i="56"/>
  <c r="B19" i="56"/>
  <c r="L18" i="56"/>
  <c r="F18" i="56"/>
  <c r="E18" i="56"/>
  <c r="D18" i="56"/>
  <c r="C18" i="56"/>
  <c r="B18" i="56"/>
  <c r="L17" i="56"/>
  <c r="F17" i="56"/>
  <c r="E17" i="56"/>
  <c r="D17" i="56"/>
  <c r="C17" i="56"/>
  <c r="B17" i="56"/>
  <c r="L16" i="56"/>
  <c r="F16" i="56"/>
  <c r="E16" i="56"/>
  <c r="D16" i="56"/>
  <c r="C16" i="56"/>
  <c r="B16" i="56"/>
  <c r="L15" i="56"/>
  <c r="F15" i="56"/>
  <c r="E15" i="56"/>
  <c r="D15" i="56"/>
  <c r="C15" i="56"/>
  <c r="B15" i="56"/>
  <c r="L14" i="56"/>
  <c r="F14" i="56"/>
  <c r="E14" i="56"/>
  <c r="D14" i="56"/>
  <c r="C14" i="56"/>
  <c r="B14" i="56"/>
  <c r="L13" i="56"/>
  <c r="F13" i="56"/>
  <c r="E13" i="56"/>
  <c r="D13" i="56"/>
  <c r="C13" i="56"/>
  <c r="B13" i="56"/>
  <c r="L12" i="56"/>
  <c r="F12" i="56"/>
  <c r="E12" i="56"/>
  <c r="D12" i="56"/>
  <c r="C12" i="56"/>
  <c r="B12" i="56"/>
  <c r="L11" i="56"/>
  <c r="F11" i="56"/>
  <c r="E11" i="56"/>
  <c r="D11" i="56"/>
  <c r="C11" i="56"/>
  <c r="B11" i="56"/>
  <c r="L10" i="56"/>
  <c r="F10" i="56"/>
  <c r="E10" i="56"/>
  <c r="D10" i="56"/>
  <c r="C10" i="56"/>
  <c r="B10" i="56"/>
  <c r="L9" i="56"/>
  <c r="F9" i="56"/>
  <c r="E9" i="56"/>
  <c r="D9" i="56"/>
  <c r="C9" i="56"/>
  <c r="B9" i="56"/>
  <c r="L8" i="56"/>
  <c r="F8" i="56"/>
  <c r="E8" i="56"/>
  <c r="D8" i="56"/>
  <c r="C8" i="56"/>
  <c r="B8" i="56"/>
  <c r="E23" i="2" l="1"/>
  <c r="E22" i="2"/>
  <c r="E21" i="2"/>
  <c r="E20" i="2"/>
  <c r="E18" i="2"/>
  <c r="E17" i="2"/>
  <c r="E16" i="2"/>
  <c r="K24" i="2" l="1"/>
  <c r="K15" i="2"/>
  <c r="K13" i="2"/>
  <c r="K10" i="2"/>
  <c r="E6" i="52" l="1"/>
  <c r="F7" i="53"/>
  <c r="F6" i="53"/>
  <c r="A5" i="53"/>
  <c r="A1" i="53"/>
  <c r="F7" i="49"/>
  <c r="F6" i="49"/>
  <c r="A5" i="49"/>
  <c r="A1" i="49"/>
  <c r="A5" i="52"/>
  <c r="A3" i="52"/>
  <c r="A2" i="52"/>
  <c r="A1" i="52"/>
  <c r="E7" i="52"/>
  <c r="C24" i="2"/>
  <c r="C15" i="2"/>
  <c r="C13" i="2"/>
  <c r="C10" i="2"/>
  <c r="E13" i="2" l="1"/>
  <c r="F13" i="2"/>
  <c r="G13" i="2"/>
  <c r="H13" i="2"/>
  <c r="I13" i="2"/>
  <c r="D13" i="2"/>
  <c r="J526" i="53"/>
  <c r="J525" i="53" s="1"/>
  <c r="I525" i="53"/>
  <c r="H525" i="53"/>
  <c r="G525" i="53"/>
  <c r="J524" i="53"/>
  <c r="J523" i="53" s="1"/>
  <c r="I523" i="53"/>
  <c r="H523" i="53"/>
  <c r="H522" i="53" s="1"/>
  <c r="G523" i="53"/>
  <c r="G522" i="53"/>
  <c r="J521" i="53"/>
  <c r="J520" i="53" s="1"/>
  <c r="I520" i="53"/>
  <c r="H520" i="53"/>
  <c r="G520" i="53"/>
  <c r="J519" i="53"/>
  <c r="J518" i="53" s="1"/>
  <c r="I518" i="53"/>
  <c r="H518" i="53"/>
  <c r="G518" i="53"/>
  <c r="J517" i="53"/>
  <c r="J516" i="53" s="1"/>
  <c r="I516" i="53"/>
  <c r="H516" i="53"/>
  <c r="G516" i="53"/>
  <c r="J515" i="53"/>
  <c r="J514" i="53" s="1"/>
  <c r="I514" i="53"/>
  <c r="H514" i="53"/>
  <c r="G514" i="53"/>
  <c r="J513" i="53"/>
  <c r="J512" i="53" s="1"/>
  <c r="I512" i="53"/>
  <c r="H512" i="53"/>
  <c r="G512" i="53"/>
  <c r="J511" i="53"/>
  <c r="J510" i="53" s="1"/>
  <c r="I510" i="53"/>
  <c r="H510" i="53"/>
  <c r="G510" i="53"/>
  <c r="G509" i="53" s="1"/>
  <c r="J508" i="53"/>
  <c r="J507" i="53" s="1"/>
  <c r="I507" i="53"/>
  <c r="H507" i="53"/>
  <c r="G507" i="53"/>
  <c r="J506" i="53"/>
  <c r="J505" i="53" s="1"/>
  <c r="I505" i="53"/>
  <c r="H505" i="53"/>
  <c r="G505" i="53"/>
  <c r="J504" i="53"/>
  <c r="J503" i="53" s="1"/>
  <c r="I503" i="53"/>
  <c r="H503" i="53"/>
  <c r="G503" i="53"/>
  <c r="J502" i="53"/>
  <c r="J501" i="53" s="1"/>
  <c r="I501" i="53"/>
  <c r="H501" i="53"/>
  <c r="G501" i="53"/>
  <c r="J500" i="53"/>
  <c r="J499" i="53" s="1"/>
  <c r="I499" i="53"/>
  <c r="I498" i="53" s="1"/>
  <c r="H499" i="53"/>
  <c r="G499" i="53"/>
  <c r="G498" i="53" s="1"/>
  <c r="G497" i="53" s="1"/>
  <c r="J496" i="53"/>
  <c r="J495" i="53" s="1"/>
  <c r="I495" i="53"/>
  <c r="H495" i="53"/>
  <c r="G495" i="53"/>
  <c r="J494" i="53"/>
  <c r="J493" i="53" s="1"/>
  <c r="I493" i="53"/>
  <c r="H493" i="53"/>
  <c r="G493" i="53"/>
  <c r="J492" i="53"/>
  <c r="J491" i="53" s="1"/>
  <c r="I491" i="53"/>
  <c r="H491" i="53"/>
  <c r="G491" i="53"/>
  <c r="J489" i="53"/>
  <c r="J488" i="53" s="1"/>
  <c r="I488" i="53"/>
  <c r="H488" i="53"/>
  <c r="G488" i="53"/>
  <c r="J487" i="53"/>
  <c r="J486" i="53"/>
  <c r="J485" i="53"/>
  <c r="J484" i="53"/>
  <c r="I483" i="53"/>
  <c r="H483" i="53"/>
  <c r="G483" i="53"/>
  <c r="J482" i="53"/>
  <c r="J481" i="53" s="1"/>
  <c r="I481" i="53"/>
  <c r="H481" i="53"/>
  <c r="G481" i="53"/>
  <c r="J480" i="53"/>
  <c r="J479" i="53" s="1"/>
  <c r="I479" i="53"/>
  <c r="H479" i="53"/>
  <c r="G479" i="53"/>
  <c r="J478" i="53"/>
  <c r="J477" i="53" s="1"/>
  <c r="I477" i="53"/>
  <c r="H477" i="53"/>
  <c r="G477" i="53"/>
  <c r="J476" i="53"/>
  <c r="J475" i="53"/>
  <c r="I474" i="53"/>
  <c r="H474" i="53"/>
  <c r="G474" i="53"/>
  <c r="J473" i="53"/>
  <c r="J472" i="53" s="1"/>
  <c r="I472" i="53"/>
  <c r="H472" i="53"/>
  <c r="G472" i="53"/>
  <c r="J470" i="53"/>
  <c r="J469" i="53" s="1"/>
  <c r="I469" i="53"/>
  <c r="H469" i="53"/>
  <c r="G469" i="53"/>
  <c r="J468" i="53"/>
  <c r="J467" i="53" s="1"/>
  <c r="I467" i="53"/>
  <c r="I466" i="53" s="1"/>
  <c r="H467" i="53"/>
  <c r="G467" i="53"/>
  <c r="J465" i="53"/>
  <c r="J464" i="53" s="1"/>
  <c r="I464" i="53"/>
  <c r="H464" i="53"/>
  <c r="G464" i="53"/>
  <c r="J463" i="53"/>
  <c r="J462" i="53" s="1"/>
  <c r="I462" i="53"/>
  <c r="H462" i="53"/>
  <c r="G462" i="53"/>
  <c r="J461" i="53"/>
  <c r="J460" i="53" s="1"/>
  <c r="I460" i="53"/>
  <c r="H460" i="53"/>
  <c r="G460" i="53"/>
  <c r="J459" i="53"/>
  <c r="J458" i="53" s="1"/>
  <c r="I458" i="53"/>
  <c r="H458" i="53"/>
  <c r="G458" i="53"/>
  <c r="J457" i="53"/>
  <c r="J456" i="53" s="1"/>
  <c r="I456" i="53"/>
  <c r="H456" i="53"/>
  <c r="G456" i="53"/>
  <c r="J455" i="53"/>
  <c r="J454" i="53" s="1"/>
  <c r="I454" i="53"/>
  <c r="H454" i="53"/>
  <c r="G454" i="53"/>
  <c r="J453" i="53"/>
  <c r="J452" i="53" s="1"/>
  <c r="I452" i="53"/>
  <c r="I451" i="53" s="1"/>
  <c r="H452" i="53"/>
  <c r="G452" i="53"/>
  <c r="J450" i="53"/>
  <c r="J449" i="53" s="1"/>
  <c r="I449" i="53"/>
  <c r="H449" i="53"/>
  <c r="G449" i="53"/>
  <c r="J448" i="53"/>
  <c r="J447" i="53" s="1"/>
  <c r="I447" i="53"/>
  <c r="H447" i="53"/>
  <c r="G447" i="53"/>
  <c r="J446" i="53"/>
  <c r="J445" i="53" s="1"/>
  <c r="I445" i="53"/>
  <c r="I444" i="53" s="1"/>
  <c r="H445" i="53"/>
  <c r="H444" i="53" s="1"/>
  <c r="G445" i="53"/>
  <c r="G444" i="53" s="1"/>
  <c r="J443" i="53"/>
  <c r="J442" i="53" s="1"/>
  <c r="I442" i="53"/>
  <c r="H442" i="53"/>
  <c r="G442" i="53"/>
  <c r="J441" i="53"/>
  <c r="J440" i="53" s="1"/>
  <c r="I440" i="53"/>
  <c r="H440" i="53"/>
  <c r="G440" i="53"/>
  <c r="J439" i="53"/>
  <c r="J438" i="53" s="1"/>
  <c r="I438" i="53"/>
  <c r="H438" i="53"/>
  <c r="G438" i="53"/>
  <c r="J437" i="53"/>
  <c r="J436" i="53" s="1"/>
  <c r="I436" i="53"/>
  <c r="I435" i="53" s="1"/>
  <c r="H436" i="53"/>
  <c r="G436" i="53"/>
  <c r="G435" i="53" s="1"/>
  <c r="J434" i="53"/>
  <c r="J433" i="53" s="1"/>
  <c r="I433" i="53"/>
  <c r="H433" i="53"/>
  <c r="G433" i="53"/>
  <c r="J432" i="53"/>
  <c r="J431" i="53" s="1"/>
  <c r="I431" i="53"/>
  <c r="H431" i="53"/>
  <c r="G431" i="53"/>
  <c r="J430" i="53"/>
  <c r="J429" i="53" s="1"/>
  <c r="I429" i="53"/>
  <c r="H429" i="53"/>
  <c r="G429" i="53"/>
  <c r="J428" i="53"/>
  <c r="J427" i="53" s="1"/>
  <c r="I427" i="53"/>
  <c r="H427" i="53"/>
  <c r="H426" i="53" s="1"/>
  <c r="G427" i="53"/>
  <c r="G426" i="53" s="1"/>
  <c r="J425" i="53"/>
  <c r="J424" i="53" s="1"/>
  <c r="I424" i="53"/>
  <c r="H424" i="53"/>
  <c r="G424" i="53"/>
  <c r="J423" i="53"/>
  <c r="J422" i="53" s="1"/>
  <c r="I422" i="53"/>
  <c r="H422" i="53"/>
  <c r="G422" i="53"/>
  <c r="J421" i="53"/>
  <c r="J420" i="53" s="1"/>
  <c r="I420" i="53"/>
  <c r="H420" i="53"/>
  <c r="G420" i="53"/>
  <c r="J419" i="53"/>
  <c r="J418" i="53" s="1"/>
  <c r="I418" i="53"/>
  <c r="H418" i="53"/>
  <c r="G418" i="53"/>
  <c r="J417" i="53"/>
  <c r="J416" i="53" s="1"/>
  <c r="I416" i="53"/>
  <c r="I415" i="53" s="1"/>
  <c r="H416" i="53"/>
  <c r="H415" i="53" s="1"/>
  <c r="G416" i="53"/>
  <c r="J413" i="53"/>
  <c r="J412" i="53" s="1"/>
  <c r="I412" i="53"/>
  <c r="H412" i="53"/>
  <c r="G412" i="53"/>
  <c r="J411" i="53"/>
  <c r="J410" i="53" s="1"/>
  <c r="I410" i="53"/>
  <c r="H410" i="53"/>
  <c r="G410" i="53"/>
  <c r="J409" i="53"/>
  <c r="J408" i="53" s="1"/>
  <c r="I408" i="53"/>
  <c r="I407" i="53" s="1"/>
  <c r="H408" i="53"/>
  <c r="G408" i="53"/>
  <c r="G407" i="53" s="1"/>
  <c r="J406" i="53"/>
  <c r="J405" i="53" s="1"/>
  <c r="I405" i="53"/>
  <c r="H405" i="53"/>
  <c r="G405" i="53"/>
  <c r="J404" i="53"/>
  <c r="J403" i="53" s="1"/>
  <c r="I403" i="53"/>
  <c r="H403" i="53"/>
  <c r="G403" i="53"/>
  <c r="J402" i="53"/>
  <c r="J401" i="53" s="1"/>
  <c r="I401" i="53"/>
  <c r="H401" i="53"/>
  <c r="G401" i="53"/>
  <c r="J400" i="53"/>
  <c r="J399" i="53" s="1"/>
  <c r="I399" i="53"/>
  <c r="I398" i="53" s="1"/>
  <c r="H399" i="53"/>
  <c r="H398" i="53" s="1"/>
  <c r="G399" i="53"/>
  <c r="G398" i="53" s="1"/>
  <c r="J397" i="53"/>
  <c r="J396" i="53" s="1"/>
  <c r="I396" i="53"/>
  <c r="H396" i="53"/>
  <c r="G396" i="53"/>
  <c r="J395" i="53"/>
  <c r="J394" i="53" s="1"/>
  <c r="I394" i="53"/>
  <c r="H394" i="53"/>
  <c r="G394" i="53"/>
  <c r="J393" i="53"/>
  <c r="J392" i="53" s="1"/>
  <c r="I392" i="53"/>
  <c r="H392" i="53"/>
  <c r="G392" i="53"/>
  <c r="G391" i="53" s="1"/>
  <c r="H391" i="53"/>
  <c r="J390" i="53"/>
  <c r="J389" i="53" s="1"/>
  <c r="I389" i="53"/>
  <c r="H389" i="53"/>
  <c r="G389" i="53"/>
  <c r="J388" i="53"/>
  <c r="J387" i="53" s="1"/>
  <c r="I387" i="53"/>
  <c r="H387" i="53"/>
  <c r="G387" i="53"/>
  <c r="J386" i="53"/>
  <c r="J385" i="53" s="1"/>
  <c r="I385" i="53"/>
  <c r="H385" i="53"/>
  <c r="G385" i="53"/>
  <c r="J384" i="53"/>
  <c r="J383" i="53" s="1"/>
  <c r="J382" i="53" s="1"/>
  <c r="I383" i="53"/>
  <c r="I382" i="53" s="1"/>
  <c r="H383" i="53"/>
  <c r="H382" i="53" s="1"/>
  <c r="G383" i="53"/>
  <c r="G382" i="53" s="1"/>
  <c r="J381" i="53"/>
  <c r="J380" i="53"/>
  <c r="J379" i="53"/>
  <c r="I378" i="53"/>
  <c r="I377" i="53" s="1"/>
  <c r="H378" i="53"/>
  <c r="H377" i="53" s="1"/>
  <c r="G378" i="53"/>
  <c r="G377" i="53" s="1"/>
  <c r="J376" i="53"/>
  <c r="J375" i="53"/>
  <c r="J374" i="53"/>
  <c r="I373" i="53"/>
  <c r="H373" i="53"/>
  <c r="G373" i="53"/>
  <c r="J372" i="53"/>
  <c r="J371" i="53"/>
  <c r="J370" i="53"/>
  <c r="I369" i="53"/>
  <c r="H369" i="53"/>
  <c r="G369" i="53"/>
  <c r="J368" i="53"/>
  <c r="J367" i="53" s="1"/>
  <c r="I367" i="53"/>
  <c r="H367" i="53"/>
  <c r="G367" i="53"/>
  <c r="J365" i="53"/>
  <c r="J364" i="53" s="1"/>
  <c r="I364" i="53"/>
  <c r="H364" i="53"/>
  <c r="G364" i="53"/>
  <c r="J363" i="53"/>
  <c r="J362" i="53" s="1"/>
  <c r="I362" i="53"/>
  <c r="H362" i="53"/>
  <c r="G362" i="53"/>
  <c r="J361" i="53"/>
  <c r="J360" i="53"/>
  <c r="I359" i="53"/>
  <c r="H359" i="53"/>
  <c r="G359" i="53"/>
  <c r="J358" i="53"/>
  <c r="J357" i="53"/>
  <c r="J356" i="53"/>
  <c r="I355" i="53"/>
  <c r="H355" i="53"/>
  <c r="G355" i="53"/>
  <c r="J354" i="53"/>
  <c r="J353" i="53"/>
  <c r="J352" i="53"/>
  <c r="I351" i="53"/>
  <c r="H351" i="53"/>
  <c r="G351" i="53"/>
  <c r="J345" i="53"/>
  <c r="J344" i="53" s="1"/>
  <c r="G344" i="53"/>
  <c r="J343" i="53"/>
  <c r="J342" i="53" s="1"/>
  <c r="I342" i="53"/>
  <c r="H342" i="53"/>
  <c r="G342" i="53"/>
  <c r="J341" i="53"/>
  <c r="J340" i="53" s="1"/>
  <c r="I340" i="53"/>
  <c r="H340" i="53"/>
  <c r="G340" i="53"/>
  <c r="J339" i="53"/>
  <c r="J338" i="53" s="1"/>
  <c r="I338" i="53"/>
  <c r="H338" i="53"/>
  <c r="G338" i="53"/>
  <c r="J337" i="53"/>
  <c r="J336" i="53" s="1"/>
  <c r="I336" i="53"/>
  <c r="H336" i="53"/>
  <c r="G336" i="53"/>
  <c r="J335" i="53"/>
  <c r="J334" i="53" s="1"/>
  <c r="I334" i="53"/>
  <c r="H334" i="53"/>
  <c r="G334" i="53"/>
  <c r="J333" i="53"/>
  <c r="J332" i="53" s="1"/>
  <c r="I332" i="53"/>
  <c r="H332" i="53"/>
  <c r="G332" i="53"/>
  <c r="J331" i="53"/>
  <c r="J330" i="53" s="1"/>
  <c r="I330" i="53"/>
  <c r="I327" i="53" s="1"/>
  <c r="H330" i="53"/>
  <c r="H327" i="53" s="1"/>
  <c r="G330" i="53"/>
  <c r="G327" i="53" s="1"/>
  <c r="J329" i="53"/>
  <c r="J328" i="53" s="1"/>
  <c r="J320" i="53"/>
  <c r="J319" i="53"/>
  <c r="J318" i="53"/>
  <c r="J317" i="53"/>
  <c r="J316" i="53"/>
  <c r="J315" i="53"/>
  <c r="G314" i="53"/>
  <c r="J313" i="53"/>
  <c r="J312" i="53"/>
  <c r="J311" i="53"/>
  <c r="J310" i="53"/>
  <c r="J309" i="53"/>
  <c r="J308" i="53"/>
  <c r="J307" i="53"/>
  <c r="I306" i="53"/>
  <c r="H306" i="53"/>
  <c r="G306" i="53"/>
  <c r="J304" i="53"/>
  <c r="J303" i="53" s="1"/>
  <c r="I303" i="53"/>
  <c r="H303" i="53"/>
  <c r="G303" i="53"/>
  <c r="J302" i="53"/>
  <c r="J301" i="53"/>
  <c r="J300" i="53"/>
  <c r="J299" i="53"/>
  <c r="J298" i="53"/>
  <c r="J297" i="53"/>
  <c r="J296" i="53"/>
  <c r="I295" i="53"/>
  <c r="H295" i="53"/>
  <c r="G295" i="53"/>
  <c r="J294" i="53"/>
  <c r="J293" i="53"/>
  <c r="J292" i="53"/>
  <c r="J291" i="53"/>
  <c r="J290" i="53"/>
  <c r="J289" i="53"/>
  <c r="I288" i="53"/>
  <c r="H288" i="53"/>
  <c r="G288" i="53"/>
  <c r="J287" i="53"/>
  <c r="J286" i="53"/>
  <c r="J285" i="53"/>
  <c r="I284" i="53"/>
  <c r="H284" i="53"/>
  <c r="G284" i="53"/>
  <c r="J283" i="53"/>
  <c r="J282" i="53"/>
  <c r="J281" i="53"/>
  <c r="J280" i="53"/>
  <c r="J279" i="53"/>
  <c r="I278" i="53"/>
  <c r="H278" i="53"/>
  <c r="G278" i="53"/>
  <c r="J276" i="53"/>
  <c r="J275" i="53" s="1"/>
  <c r="I275" i="53"/>
  <c r="H275" i="53"/>
  <c r="G275" i="53"/>
  <c r="J274" i="53"/>
  <c r="J273" i="53" s="1"/>
  <c r="I273" i="53"/>
  <c r="H273" i="53"/>
  <c r="G273" i="53"/>
  <c r="J272" i="53"/>
  <c r="J271" i="53" s="1"/>
  <c r="I271" i="53"/>
  <c r="H271" i="53"/>
  <c r="G271" i="53"/>
  <c r="J270" i="53"/>
  <c r="J269" i="53" s="1"/>
  <c r="I269" i="53"/>
  <c r="H269" i="53"/>
  <c r="G269" i="53"/>
  <c r="J268" i="53"/>
  <c r="J267" i="53" s="1"/>
  <c r="I267" i="53"/>
  <c r="H267" i="53"/>
  <c r="H266" i="53" s="1"/>
  <c r="G267" i="53"/>
  <c r="G266" i="53" s="1"/>
  <c r="J265" i="53"/>
  <c r="J264" i="53" s="1"/>
  <c r="I264" i="53"/>
  <c r="H264" i="53"/>
  <c r="G264" i="53"/>
  <c r="J263" i="53"/>
  <c r="J262" i="53" s="1"/>
  <c r="I262" i="53"/>
  <c r="I261" i="53" s="1"/>
  <c r="H262" i="53"/>
  <c r="G262" i="53"/>
  <c r="G261" i="53" s="1"/>
  <c r="J260" i="53"/>
  <c r="J259" i="53" s="1"/>
  <c r="I259" i="53"/>
  <c r="H259" i="53"/>
  <c r="G259" i="53"/>
  <c r="J258" i="53"/>
  <c r="J257" i="53" s="1"/>
  <c r="I257" i="53"/>
  <c r="H257" i="53"/>
  <c r="G257" i="53"/>
  <c r="J256" i="53"/>
  <c r="J255" i="53" s="1"/>
  <c r="I255" i="53"/>
  <c r="H255" i="53"/>
  <c r="G255" i="53"/>
  <c r="J254" i="53"/>
  <c r="J253" i="53" s="1"/>
  <c r="I253" i="53"/>
  <c r="H253" i="53"/>
  <c r="G253" i="53"/>
  <c r="J252" i="53"/>
  <c r="J251" i="53" s="1"/>
  <c r="I251" i="53"/>
  <c r="H251" i="53"/>
  <c r="G251" i="53"/>
  <c r="J250" i="53"/>
  <c r="J249" i="53" s="1"/>
  <c r="I249" i="53"/>
  <c r="H249" i="53"/>
  <c r="G249" i="53"/>
  <c r="G248" i="53" s="1"/>
  <c r="J247" i="53"/>
  <c r="J246" i="53" s="1"/>
  <c r="I246" i="53"/>
  <c r="H246" i="53"/>
  <c r="G246" i="53"/>
  <c r="J245" i="53"/>
  <c r="J244" i="53" s="1"/>
  <c r="I244" i="53"/>
  <c r="H244" i="53"/>
  <c r="G244" i="53"/>
  <c r="J243" i="53"/>
  <c r="J242" i="53" s="1"/>
  <c r="I242" i="53"/>
  <c r="H242" i="53"/>
  <c r="G242" i="53"/>
  <c r="J241" i="53"/>
  <c r="J240" i="53" s="1"/>
  <c r="I240" i="53"/>
  <c r="H240" i="53"/>
  <c r="G240" i="53"/>
  <c r="J238" i="53"/>
  <c r="J237" i="53" s="1"/>
  <c r="I237" i="53"/>
  <c r="H237" i="53"/>
  <c r="G237" i="53"/>
  <c r="J236" i="53"/>
  <c r="J235" i="53"/>
  <c r="J234" i="53"/>
  <c r="I233" i="53"/>
  <c r="H233" i="53"/>
  <c r="G233" i="53"/>
  <c r="J232" i="53"/>
  <c r="J231" i="53" s="1"/>
  <c r="I231" i="53"/>
  <c r="H231" i="53"/>
  <c r="G231" i="53"/>
  <c r="J230" i="53"/>
  <c r="J229" i="53"/>
  <c r="J228" i="53" s="1"/>
  <c r="I228" i="53"/>
  <c r="H228" i="53"/>
  <c r="G228" i="53"/>
  <c r="J221" i="53"/>
  <c r="J220" i="53"/>
  <c r="J219" i="53"/>
  <c r="J218" i="53"/>
  <c r="I217" i="53"/>
  <c r="H217" i="53"/>
  <c r="G217" i="53"/>
  <c r="J216" i="53"/>
  <c r="J215" i="53"/>
  <c r="J214" i="53"/>
  <c r="I213" i="53"/>
  <c r="H213" i="53"/>
  <c r="G213" i="53"/>
  <c r="J212" i="53"/>
  <c r="J211" i="53"/>
  <c r="J210" i="53"/>
  <c r="J209" i="53"/>
  <c r="J208" i="53"/>
  <c r="J207" i="53"/>
  <c r="I206" i="53"/>
  <c r="H206" i="53"/>
  <c r="G206" i="53"/>
  <c r="J205" i="53"/>
  <c r="J204" i="53"/>
  <c r="J203" i="53"/>
  <c r="J202" i="53"/>
  <c r="I201" i="53"/>
  <c r="H201" i="53"/>
  <c r="G201" i="53"/>
  <c r="J200" i="53"/>
  <c r="J199" i="53"/>
  <c r="J198" i="53"/>
  <c r="I197" i="53"/>
  <c r="H197" i="53"/>
  <c r="G197" i="53"/>
  <c r="J196" i="53"/>
  <c r="J195" i="53" s="1"/>
  <c r="I195" i="53"/>
  <c r="H195" i="53"/>
  <c r="G195" i="53"/>
  <c r="J194" i="53"/>
  <c r="J193" i="53" s="1"/>
  <c r="I193" i="53"/>
  <c r="H193" i="53"/>
  <c r="G193" i="53"/>
  <c r="J192" i="53"/>
  <c r="J191" i="53" s="1"/>
  <c r="I191" i="53"/>
  <c r="H191" i="53"/>
  <c r="G191" i="53"/>
  <c r="J190" i="53"/>
  <c r="J189" i="53" s="1"/>
  <c r="I189" i="53"/>
  <c r="H189" i="53"/>
  <c r="G189" i="53"/>
  <c r="J187" i="53"/>
  <c r="J186" i="53" s="1"/>
  <c r="I186" i="53"/>
  <c r="H186" i="53"/>
  <c r="G186" i="53"/>
  <c r="J182" i="53"/>
  <c r="J181" i="53"/>
  <c r="J180" i="53"/>
  <c r="J179" i="53"/>
  <c r="J178" i="53"/>
  <c r="J177" i="53"/>
  <c r="I176" i="53"/>
  <c r="G176" i="53"/>
  <c r="J174" i="53"/>
  <c r="J173" i="53"/>
  <c r="J172" i="53"/>
  <c r="J171" i="53"/>
  <c r="J170" i="53"/>
  <c r="J169" i="53"/>
  <c r="J168" i="53"/>
  <c r="I167" i="53"/>
  <c r="G167" i="53"/>
  <c r="J165" i="53"/>
  <c r="J164" i="53" s="1"/>
  <c r="I164" i="53"/>
  <c r="H164" i="53"/>
  <c r="G164" i="53"/>
  <c r="J163" i="53"/>
  <c r="J162" i="53" s="1"/>
  <c r="I162" i="53"/>
  <c r="H162" i="53"/>
  <c r="G162" i="53"/>
  <c r="J161" i="53"/>
  <c r="I160" i="53"/>
  <c r="H160" i="53"/>
  <c r="G160" i="53"/>
  <c r="J159" i="53"/>
  <c r="J158" i="53" s="1"/>
  <c r="I158" i="53"/>
  <c r="H158" i="53"/>
  <c r="G158" i="53"/>
  <c r="J157" i="53"/>
  <c r="J156" i="53" s="1"/>
  <c r="I156" i="53"/>
  <c r="H156" i="53"/>
  <c r="G156" i="53"/>
  <c r="J155" i="53"/>
  <c r="J154" i="53" s="1"/>
  <c r="I154" i="53"/>
  <c r="H154" i="53"/>
  <c r="G154" i="53"/>
  <c r="J153" i="53"/>
  <c r="J152" i="53" s="1"/>
  <c r="I152" i="53"/>
  <c r="H152" i="53"/>
  <c r="G152" i="53"/>
  <c r="J151" i="53"/>
  <c r="J150" i="53" s="1"/>
  <c r="I150" i="53"/>
  <c r="H150" i="53"/>
  <c r="G150" i="53"/>
  <c r="J149" i="53"/>
  <c r="J148" i="53" s="1"/>
  <c r="I148" i="53"/>
  <c r="H148" i="53"/>
  <c r="G148" i="53"/>
  <c r="J146" i="53"/>
  <c r="J145" i="53" s="1"/>
  <c r="I145" i="53"/>
  <c r="H145" i="53"/>
  <c r="G145" i="53"/>
  <c r="J144" i="53"/>
  <c r="J143" i="53" s="1"/>
  <c r="I143" i="53"/>
  <c r="H143" i="53"/>
  <c r="G143" i="53"/>
  <c r="J142" i="53"/>
  <c r="J141" i="53" s="1"/>
  <c r="I141" i="53"/>
  <c r="H141" i="53"/>
  <c r="G141" i="53"/>
  <c r="J140" i="53"/>
  <c r="J139" i="53" s="1"/>
  <c r="I139" i="53"/>
  <c r="H139" i="53"/>
  <c r="G139" i="53"/>
  <c r="J138" i="53"/>
  <c r="J137" i="53" s="1"/>
  <c r="I137" i="53"/>
  <c r="H137" i="53"/>
  <c r="G137" i="53"/>
  <c r="J136" i="53"/>
  <c r="J135" i="53"/>
  <c r="J134" i="53"/>
  <c r="J133" i="53"/>
  <c r="J132" i="53"/>
  <c r="I131" i="53"/>
  <c r="H131" i="53"/>
  <c r="G131" i="53"/>
  <c r="J130" i="53"/>
  <c r="J129" i="53" s="1"/>
  <c r="I129" i="53"/>
  <c r="H129" i="53"/>
  <c r="G129" i="53"/>
  <c r="J128" i="53"/>
  <c r="J127" i="53" s="1"/>
  <c r="I127" i="53"/>
  <c r="H127" i="53"/>
  <c r="H126" i="53" s="1"/>
  <c r="G127" i="53"/>
  <c r="J125" i="53"/>
  <c r="J124" i="53" s="1"/>
  <c r="I124" i="53"/>
  <c r="H124" i="53"/>
  <c r="G124" i="53"/>
  <c r="J123" i="53"/>
  <c r="J122" i="53" s="1"/>
  <c r="I122" i="53"/>
  <c r="H122" i="53"/>
  <c r="G122" i="53"/>
  <c r="J121" i="53"/>
  <c r="J120" i="53" s="1"/>
  <c r="I120" i="53"/>
  <c r="H120" i="53"/>
  <c r="G120" i="53"/>
  <c r="J119" i="53"/>
  <c r="J118" i="53" s="1"/>
  <c r="I118" i="53"/>
  <c r="I117" i="53" s="1"/>
  <c r="H118" i="53"/>
  <c r="G118" i="53"/>
  <c r="G117" i="53" s="1"/>
  <c r="J116" i="53"/>
  <c r="J115" i="53" s="1"/>
  <c r="I115" i="53"/>
  <c r="H115" i="53"/>
  <c r="G115" i="53"/>
  <c r="J114" i="53"/>
  <c r="J113" i="53" s="1"/>
  <c r="I113" i="53"/>
  <c r="I112" i="53" s="1"/>
  <c r="H113" i="53"/>
  <c r="H112" i="53" s="1"/>
  <c r="G113" i="53"/>
  <c r="G112" i="53" s="1"/>
  <c r="J111" i="53"/>
  <c r="J110" i="53" s="1"/>
  <c r="I110" i="53"/>
  <c r="H110" i="53"/>
  <c r="G110" i="53"/>
  <c r="J109" i="53"/>
  <c r="J108" i="53" s="1"/>
  <c r="J107" i="53" s="1"/>
  <c r="I108" i="53"/>
  <c r="I107" i="53" s="1"/>
  <c r="H108" i="53"/>
  <c r="G108" i="53"/>
  <c r="I105" i="53"/>
  <c r="H105" i="53"/>
  <c r="J104" i="53"/>
  <c r="J103" i="53" s="1"/>
  <c r="I103" i="53"/>
  <c r="H103" i="53"/>
  <c r="G103" i="53"/>
  <c r="J102" i="53"/>
  <c r="J101" i="53"/>
  <c r="I100" i="53"/>
  <c r="H100" i="53"/>
  <c r="G100" i="53"/>
  <c r="J99" i="53"/>
  <c r="J98" i="53" s="1"/>
  <c r="I98" i="53"/>
  <c r="H98" i="53"/>
  <c r="G98" i="53"/>
  <c r="J97" i="53"/>
  <c r="J96" i="53" s="1"/>
  <c r="I96" i="53"/>
  <c r="H96" i="53"/>
  <c r="G96" i="53"/>
  <c r="J95" i="53"/>
  <c r="J94" i="53" s="1"/>
  <c r="I94" i="53"/>
  <c r="H94" i="53"/>
  <c r="G94" i="53"/>
  <c r="J93" i="53"/>
  <c r="J92" i="53" s="1"/>
  <c r="I92" i="53"/>
  <c r="H92" i="53"/>
  <c r="G92" i="53"/>
  <c r="J91" i="53"/>
  <c r="J90" i="53" s="1"/>
  <c r="I90" i="53"/>
  <c r="H90" i="53"/>
  <c r="G90" i="53"/>
  <c r="J87" i="53"/>
  <c r="J86" i="53" s="1"/>
  <c r="I86" i="53"/>
  <c r="H86" i="53"/>
  <c r="G86" i="53"/>
  <c r="J85" i="53"/>
  <c r="J84" i="53" s="1"/>
  <c r="I84" i="53"/>
  <c r="H84" i="53"/>
  <c r="G84" i="53"/>
  <c r="J83" i="53"/>
  <c r="J82" i="53" s="1"/>
  <c r="I82" i="53"/>
  <c r="H82" i="53"/>
  <c r="G82" i="53"/>
  <c r="J81" i="53"/>
  <c r="J80" i="53" s="1"/>
  <c r="I80" i="53"/>
  <c r="I79" i="53" s="1"/>
  <c r="H80" i="53"/>
  <c r="G80" i="53"/>
  <c r="J78" i="53"/>
  <c r="J77" i="53"/>
  <c r="J76" i="53"/>
  <c r="J75" i="53"/>
  <c r="I74" i="53"/>
  <c r="H74" i="53"/>
  <c r="G74" i="53"/>
  <c r="J73" i="53"/>
  <c r="J72" i="53" s="1"/>
  <c r="I72" i="53"/>
  <c r="I71" i="53" s="1"/>
  <c r="H72" i="53"/>
  <c r="H71" i="53" s="1"/>
  <c r="G72" i="53"/>
  <c r="J70" i="53"/>
  <c r="J69" i="53"/>
  <c r="I68" i="53"/>
  <c r="H68" i="53"/>
  <c r="G68" i="53"/>
  <c r="J67" i="53"/>
  <c r="J66" i="53"/>
  <c r="I65" i="53"/>
  <c r="H65" i="53"/>
  <c r="G65" i="53"/>
  <c r="J63" i="53"/>
  <c r="J62" i="53" s="1"/>
  <c r="I62" i="53"/>
  <c r="H62" i="53"/>
  <c r="G62" i="53"/>
  <c r="J61" i="53"/>
  <c r="J60" i="53"/>
  <c r="J59" i="53"/>
  <c r="J58" i="53"/>
  <c r="J57" i="53"/>
  <c r="J56" i="53"/>
  <c r="J55" i="53"/>
  <c r="J54" i="53"/>
  <c r="J53" i="53"/>
  <c r="J52" i="53"/>
  <c r="I51" i="53"/>
  <c r="H51" i="53"/>
  <c r="G51" i="53"/>
  <c r="J50" i="53"/>
  <c r="J49" i="53" s="1"/>
  <c r="I49" i="53"/>
  <c r="H49" i="53"/>
  <c r="G49" i="53"/>
  <c r="J47" i="53"/>
  <c r="J46" i="53" s="1"/>
  <c r="I46" i="53"/>
  <c r="H46" i="53"/>
  <c r="G46" i="53"/>
  <c r="J45" i="53"/>
  <c r="J44" i="53"/>
  <c r="J43" i="53"/>
  <c r="J42" i="53"/>
  <c r="I41" i="53"/>
  <c r="H41" i="53"/>
  <c r="G41" i="53"/>
  <c r="J40" i="53"/>
  <c r="J39" i="53" s="1"/>
  <c r="I39" i="53"/>
  <c r="H39" i="53"/>
  <c r="G39" i="53"/>
  <c r="J38" i="53"/>
  <c r="J37" i="53" s="1"/>
  <c r="I37" i="53"/>
  <c r="H37" i="53"/>
  <c r="G37" i="53"/>
  <c r="J35" i="53"/>
  <c r="J34" i="53"/>
  <c r="J33" i="53"/>
  <c r="J32" i="53"/>
  <c r="J31" i="53"/>
  <c r="J30" i="53"/>
  <c r="J29" i="53"/>
  <c r="G28" i="53"/>
  <c r="J27" i="53"/>
  <c r="J26" i="53"/>
  <c r="J25" i="53"/>
  <c r="J24" i="53"/>
  <c r="J23" i="53"/>
  <c r="J22" i="53"/>
  <c r="I21" i="53"/>
  <c r="H21" i="53"/>
  <c r="G21" i="53"/>
  <c r="G13" i="53"/>
  <c r="G12" i="53"/>
  <c r="G11" i="53"/>
  <c r="G9" i="53"/>
  <c r="N526" i="49"/>
  <c r="N525" i="49" s="1"/>
  <c r="N524" i="49"/>
  <c r="N521" i="49"/>
  <c r="N520" i="49" s="1"/>
  <c r="N519" i="49"/>
  <c r="N518" i="49" s="1"/>
  <c r="N517" i="49"/>
  <c r="N516" i="49" s="1"/>
  <c r="N515" i="49"/>
  <c r="N513" i="49"/>
  <c r="N512" i="49" s="1"/>
  <c r="N511" i="49"/>
  <c r="N510" i="49" s="1"/>
  <c r="N508" i="49"/>
  <c r="N507" i="49" s="1"/>
  <c r="N506" i="49"/>
  <c r="N504" i="49"/>
  <c r="N503" i="49" s="1"/>
  <c r="N502" i="49"/>
  <c r="N501" i="49" s="1"/>
  <c r="N500" i="49"/>
  <c r="N499" i="49" s="1"/>
  <c r="N496" i="49"/>
  <c r="N494" i="49"/>
  <c r="N493" i="49" s="1"/>
  <c r="N492" i="49"/>
  <c r="N491" i="49" s="1"/>
  <c r="N489" i="49"/>
  <c r="N488" i="49" s="1"/>
  <c r="N487" i="49"/>
  <c r="N486" i="49"/>
  <c r="N485" i="49"/>
  <c r="N484" i="49"/>
  <c r="N482" i="49"/>
  <c r="N481" i="49" s="1"/>
  <c r="N480" i="49"/>
  <c r="N479" i="49" s="1"/>
  <c r="N478" i="49"/>
  <c r="N477" i="49" s="1"/>
  <c r="N476" i="49"/>
  <c r="N475" i="49"/>
  <c r="N473" i="49"/>
  <c r="N472" i="49" s="1"/>
  <c r="N470" i="49"/>
  <c r="N469" i="49" s="1"/>
  <c r="N468" i="49"/>
  <c r="N467" i="49" s="1"/>
  <c r="N465" i="49"/>
  <c r="N464" i="49" s="1"/>
  <c r="N463" i="49"/>
  <c r="N462" i="49" s="1"/>
  <c r="N461" i="49"/>
  <c r="N460" i="49" s="1"/>
  <c r="N459" i="49"/>
  <c r="N458" i="49" s="1"/>
  <c r="N457" i="49"/>
  <c r="N456" i="49" s="1"/>
  <c r="N455" i="49"/>
  <c r="N454" i="49" s="1"/>
  <c r="N453" i="49"/>
  <c r="N452" i="49" s="1"/>
  <c r="N450" i="49"/>
  <c r="N449" i="49" s="1"/>
  <c r="N448" i="49"/>
  <c r="N447" i="49" s="1"/>
  <c r="N446" i="49"/>
  <c r="N445" i="49" s="1"/>
  <c r="N443" i="49"/>
  <c r="N442" i="49" s="1"/>
  <c r="N441" i="49"/>
  <c r="N440" i="49" s="1"/>
  <c r="N439" i="49"/>
  <c r="N438" i="49" s="1"/>
  <c r="N437" i="49"/>
  <c r="N436" i="49" s="1"/>
  <c r="N434" i="49"/>
  <c r="N433" i="49" s="1"/>
  <c r="N432" i="49"/>
  <c r="N431" i="49" s="1"/>
  <c r="N430" i="49"/>
  <c r="N429" i="49" s="1"/>
  <c r="N428" i="49"/>
  <c r="N427" i="49" s="1"/>
  <c r="N425" i="49"/>
  <c r="N424" i="49" s="1"/>
  <c r="N423" i="49"/>
  <c r="N422" i="49" s="1"/>
  <c r="N421" i="49"/>
  <c r="N420" i="49" s="1"/>
  <c r="N419" i="49"/>
  <c r="N418" i="49" s="1"/>
  <c r="N417" i="49"/>
  <c r="N416" i="49" s="1"/>
  <c r="N413" i="49"/>
  <c r="N412" i="49" s="1"/>
  <c r="N411" i="49"/>
  <c r="N410" i="49" s="1"/>
  <c r="N409" i="49"/>
  <c r="N408" i="49" s="1"/>
  <c r="N406" i="49"/>
  <c r="N405" i="49" s="1"/>
  <c r="N404" i="49"/>
  <c r="N403" i="49" s="1"/>
  <c r="N402" i="49"/>
  <c r="N401" i="49" s="1"/>
  <c r="N400" i="49"/>
  <c r="N399" i="49" s="1"/>
  <c r="N397" i="49"/>
  <c r="N396" i="49" s="1"/>
  <c r="N395" i="49"/>
  <c r="N394" i="49" s="1"/>
  <c r="N393" i="49"/>
  <c r="N392" i="49" s="1"/>
  <c r="N390" i="49"/>
  <c r="N389" i="49" s="1"/>
  <c r="N388" i="49"/>
  <c r="N387" i="49" s="1"/>
  <c r="N386" i="49"/>
  <c r="N385" i="49" s="1"/>
  <c r="N384" i="49"/>
  <c r="N383" i="49" s="1"/>
  <c r="N381" i="49"/>
  <c r="N380" i="49"/>
  <c r="N379" i="49"/>
  <c r="N376" i="49"/>
  <c r="N375" i="49"/>
  <c r="N374" i="49"/>
  <c r="N372" i="49"/>
  <c r="N371" i="49"/>
  <c r="N370" i="49"/>
  <c r="N368" i="49"/>
  <c r="N367" i="49" s="1"/>
  <c r="N365" i="49"/>
  <c r="N364" i="49" s="1"/>
  <c r="N363" i="49"/>
  <c r="N362" i="49" s="1"/>
  <c r="N361" i="49"/>
  <c r="N360" i="49"/>
  <c r="N359" i="49" s="1"/>
  <c r="N358" i="49"/>
  <c r="N357" i="49"/>
  <c r="N356" i="49"/>
  <c r="N354" i="49"/>
  <c r="N353" i="49"/>
  <c r="N352" i="49"/>
  <c r="N345" i="49"/>
  <c r="N344" i="49" s="1"/>
  <c r="N343" i="49"/>
  <c r="N342" i="49" s="1"/>
  <c r="N341" i="49"/>
  <c r="N340" i="49" s="1"/>
  <c r="N339" i="49"/>
  <c r="N338" i="49" s="1"/>
  <c r="N337" i="49"/>
  <c r="N336" i="49" s="1"/>
  <c r="N335" i="49"/>
  <c r="N334" i="49" s="1"/>
  <c r="N333" i="49"/>
  <c r="N332" i="49" s="1"/>
  <c r="N331" i="49"/>
  <c r="N330" i="49" s="1"/>
  <c r="N329" i="49"/>
  <c r="N328" i="49" s="1"/>
  <c r="N326" i="49"/>
  <c r="N325" i="49" s="1"/>
  <c r="N324" i="49"/>
  <c r="N323" i="49" s="1"/>
  <c r="N320" i="49"/>
  <c r="N319" i="49"/>
  <c r="N318" i="49"/>
  <c r="N317" i="49"/>
  <c r="N316" i="49"/>
  <c r="N315" i="49"/>
  <c r="N313" i="49"/>
  <c r="N312" i="49"/>
  <c r="N311" i="49"/>
  <c r="N310" i="49"/>
  <c r="N309" i="49"/>
  <c r="N308" i="49"/>
  <c r="N307" i="49"/>
  <c r="N304" i="49"/>
  <c r="N303" i="49" s="1"/>
  <c r="N302" i="49"/>
  <c r="N301" i="49"/>
  <c r="N300" i="49"/>
  <c r="N299" i="49"/>
  <c r="N298" i="49"/>
  <c r="N297" i="49"/>
  <c r="N296" i="49"/>
  <c r="N294" i="49"/>
  <c r="N293" i="49"/>
  <c r="N292" i="49"/>
  <c r="N291" i="49"/>
  <c r="N290" i="49"/>
  <c r="N289" i="49"/>
  <c r="N287" i="49"/>
  <c r="N286" i="49"/>
  <c r="N285" i="49"/>
  <c r="N283" i="49"/>
  <c r="N282" i="49"/>
  <c r="N281" i="49"/>
  <c r="N280" i="49"/>
  <c r="N279" i="49"/>
  <c r="N276" i="49"/>
  <c r="N275" i="49" s="1"/>
  <c r="N274" i="49"/>
  <c r="N273" i="49" s="1"/>
  <c r="N272" i="49"/>
  <c r="N271" i="49" s="1"/>
  <c r="N270" i="49"/>
  <c r="N269" i="49" s="1"/>
  <c r="N268" i="49"/>
  <c r="N267" i="49" s="1"/>
  <c r="N265" i="49"/>
  <c r="N263" i="49"/>
  <c r="N262" i="49" s="1"/>
  <c r="N260" i="49"/>
  <c r="N259" i="49" s="1"/>
  <c r="N258" i="49"/>
  <c r="N257" i="49" s="1"/>
  <c r="N256" i="49"/>
  <c r="N255" i="49" s="1"/>
  <c r="N254" i="49"/>
  <c r="N253" i="49" s="1"/>
  <c r="N252" i="49"/>
  <c r="N251" i="49" s="1"/>
  <c r="N250" i="49"/>
  <c r="N249" i="49" s="1"/>
  <c r="N247" i="49"/>
  <c r="N246" i="49" s="1"/>
  <c r="N245" i="49"/>
  <c r="N244" i="49" s="1"/>
  <c r="N243" i="49"/>
  <c r="N242" i="49" s="1"/>
  <c r="N241" i="49"/>
  <c r="N240" i="49" s="1"/>
  <c r="N238" i="49"/>
  <c r="N237" i="49" s="1"/>
  <c r="N236" i="49"/>
  <c r="N235" i="49"/>
  <c r="N234" i="49"/>
  <c r="N232" i="49"/>
  <c r="N231" i="49" s="1"/>
  <c r="N230" i="49"/>
  <c r="N229" i="49"/>
  <c r="N228" i="49" s="1"/>
  <c r="N216" i="49"/>
  <c r="N215" i="49"/>
  <c r="N214" i="49"/>
  <c r="N212" i="49"/>
  <c r="N211" i="49"/>
  <c r="N210" i="49"/>
  <c r="N209" i="49"/>
  <c r="N208" i="49"/>
  <c r="N207" i="49"/>
  <c r="N205" i="49"/>
  <c r="N204" i="49"/>
  <c r="N203" i="49"/>
  <c r="N202" i="49"/>
  <c r="N200" i="49"/>
  <c r="N199" i="49"/>
  <c r="N198" i="49"/>
  <c r="N196" i="49"/>
  <c r="N195" i="49" s="1"/>
  <c r="N194" i="49"/>
  <c r="N193" i="49" s="1"/>
  <c r="N192" i="49"/>
  <c r="N191" i="49" s="1"/>
  <c r="N190" i="49"/>
  <c r="N189" i="49" s="1"/>
  <c r="N187" i="49"/>
  <c r="N186" i="49" s="1"/>
  <c r="N182" i="49"/>
  <c r="N181" i="49"/>
  <c r="N180" i="49"/>
  <c r="N179" i="49"/>
  <c r="N178" i="49"/>
  <c r="N177" i="49"/>
  <c r="N174" i="49"/>
  <c r="N173" i="49"/>
  <c r="N172" i="49"/>
  <c r="N171" i="49"/>
  <c r="N170" i="49"/>
  <c r="N169" i="49"/>
  <c r="N168" i="49"/>
  <c r="N165" i="49"/>
  <c r="N164" i="49" s="1"/>
  <c r="N163" i="49"/>
  <c r="N162" i="49" s="1"/>
  <c r="N161" i="49"/>
  <c r="N160" i="49" s="1"/>
  <c r="N159" i="49"/>
  <c r="N158" i="49" s="1"/>
  <c r="N157" i="49"/>
  <c r="N156" i="49" s="1"/>
  <c r="N155" i="49"/>
  <c r="N154" i="49" s="1"/>
  <c r="N153" i="49"/>
  <c r="N152" i="49" s="1"/>
  <c r="N151" i="49"/>
  <c r="N150" i="49" s="1"/>
  <c r="N149" i="49"/>
  <c r="N148" i="49" s="1"/>
  <c r="N146" i="49"/>
  <c r="N145" i="49" s="1"/>
  <c r="N144" i="49"/>
  <c r="N143" i="49" s="1"/>
  <c r="N142" i="49"/>
  <c r="N141" i="49" s="1"/>
  <c r="N140" i="49"/>
  <c r="N139" i="49" s="1"/>
  <c r="N138" i="49"/>
  <c r="N137" i="49" s="1"/>
  <c r="N136" i="49"/>
  <c r="N135" i="49"/>
  <c r="N134" i="49"/>
  <c r="N133" i="49"/>
  <c r="N132" i="49"/>
  <c r="N130" i="49"/>
  <c r="N129" i="49" s="1"/>
  <c r="N128" i="49"/>
  <c r="N127" i="49" s="1"/>
  <c r="N125" i="49"/>
  <c r="N124" i="49" s="1"/>
  <c r="N123" i="49"/>
  <c r="N122" i="49" s="1"/>
  <c r="N121" i="49"/>
  <c r="N120" i="49" s="1"/>
  <c r="N119" i="49"/>
  <c r="N118" i="49" s="1"/>
  <c r="N116" i="49"/>
  <c r="N115" i="49" s="1"/>
  <c r="N114" i="49"/>
  <c r="N113" i="49" s="1"/>
  <c r="N111" i="49"/>
  <c r="N110" i="49" s="1"/>
  <c r="N109" i="49"/>
  <c r="N108" i="49" s="1"/>
  <c r="N106" i="49"/>
  <c r="N105" i="49" s="1"/>
  <c r="N104" i="49"/>
  <c r="N103" i="49" s="1"/>
  <c r="N102" i="49"/>
  <c r="N101" i="49"/>
  <c r="N99" i="49"/>
  <c r="N98" i="49" s="1"/>
  <c r="N97" i="49"/>
  <c r="N96" i="49" s="1"/>
  <c r="N95" i="49"/>
  <c r="N94" i="49" s="1"/>
  <c r="N93" i="49"/>
  <c r="N92" i="49" s="1"/>
  <c r="N91" i="49"/>
  <c r="N90" i="49" s="1"/>
  <c r="N87" i="49"/>
  <c r="N86" i="49" s="1"/>
  <c r="N85" i="49"/>
  <c r="N84" i="49" s="1"/>
  <c r="N83" i="49"/>
  <c r="N82" i="49" s="1"/>
  <c r="N81" i="49"/>
  <c r="N80" i="49" s="1"/>
  <c r="N78" i="49"/>
  <c r="N77" i="49"/>
  <c r="N76" i="49"/>
  <c r="N75" i="49"/>
  <c r="N73" i="49"/>
  <c r="N72" i="49" s="1"/>
  <c r="N70" i="49"/>
  <c r="N69" i="49"/>
  <c r="N67" i="49"/>
  <c r="N66" i="49"/>
  <c r="N63" i="49"/>
  <c r="N62" i="49" s="1"/>
  <c r="N61" i="49"/>
  <c r="N60" i="49"/>
  <c r="N59" i="49"/>
  <c r="N58" i="49"/>
  <c r="N57" i="49"/>
  <c r="N56" i="49"/>
  <c r="N55" i="49"/>
  <c r="N54" i="49"/>
  <c r="N53" i="49"/>
  <c r="N52" i="49"/>
  <c r="N50" i="49"/>
  <c r="N49" i="49" s="1"/>
  <c r="N47" i="49"/>
  <c r="N46" i="49" s="1"/>
  <c r="N45" i="49"/>
  <c r="N44" i="49"/>
  <c r="N43" i="49"/>
  <c r="N42" i="49"/>
  <c r="N40" i="49"/>
  <c r="N39" i="49" s="1"/>
  <c r="N38" i="49"/>
  <c r="N37" i="49" s="1"/>
  <c r="N35" i="49"/>
  <c r="N34" i="49"/>
  <c r="N33" i="49"/>
  <c r="N32" i="49"/>
  <c r="N31" i="49"/>
  <c r="N30" i="49"/>
  <c r="N29" i="49"/>
  <c r="N27" i="49"/>
  <c r="N26" i="49"/>
  <c r="N25" i="49"/>
  <c r="N24" i="49"/>
  <c r="N23" i="49"/>
  <c r="N22" i="49"/>
  <c r="G12" i="49"/>
  <c r="G13" i="49"/>
  <c r="G11" i="49"/>
  <c r="G9" i="49"/>
  <c r="H21" i="49"/>
  <c r="I21" i="49"/>
  <c r="J21" i="49"/>
  <c r="K21" i="49"/>
  <c r="L21" i="49"/>
  <c r="M21" i="49"/>
  <c r="H37" i="49"/>
  <c r="I37" i="49"/>
  <c r="J37" i="49"/>
  <c r="K37" i="49"/>
  <c r="L37" i="49"/>
  <c r="M37" i="49"/>
  <c r="H39" i="49"/>
  <c r="I39" i="49"/>
  <c r="J39" i="49"/>
  <c r="K39" i="49"/>
  <c r="L39" i="49"/>
  <c r="H41" i="49"/>
  <c r="I41" i="49"/>
  <c r="J41" i="49"/>
  <c r="K41" i="49"/>
  <c r="L41" i="49"/>
  <c r="H46" i="49"/>
  <c r="I46" i="49"/>
  <c r="J46" i="49"/>
  <c r="K46" i="49"/>
  <c r="L46" i="49"/>
  <c r="M46" i="49"/>
  <c r="H49" i="49"/>
  <c r="I49" i="49"/>
  <c r="J49" i="49"/>
  <c r="K49" i="49"/>
  <c r="L49" i="49"/>
  <c r="M49" i="49"/>
  <c r="H51" i="49"/>
  <c r="I51" i="49"/>
  <c r="J51" i="49"/>
  <c r="K51" i="49"/>
  <c r="L51" i="49"/>
  <c r="M51" i="49"/>
  <c r="H62" i="49"/>
  <c r="I62" i="49"/>
  <c r="J62" i="49"/>
  <c r="K62" i="49"/>
  <c r="L62" i="49"/>
  <c r="M62" i="49"/>
  <c r="H65" i="49"/>
  <c r="I65" i="49"/>
  <c r="J65" i="49"/>
  <c r="K65" i="49"/>
  <c r="L65" i="49"/>
  <c r="M65" i="49"/>
  <c r="H68" i="49"/>
  <c r="I68" i="49"/>
  <c r="J68" i="49"/>
  <c r="K68" i="49"/>
  <c r="L68" i="49"/>
  <c r="M68" i="49"/>
  <c r="H72" i="49"/>
  <c r="I72" i="49"/>
  <c r="J72" i="49"/>
  <c r="K72" i="49"/>
  <c r="L72" i="49"/>
  <c r="M72" i="49"/>
  <c r="H74" i="49"/>
  <c r="I74" i="49"/>
  <c r="J74" i="49"/>
  <c r="K74" i="49"/>
  <c r="L74" i="49"/>
  <c r="M74" i="49"/>
  <c r="H80" i="49"/>
  <c r="I80" i="49"/>
  <c r="J80" i="49"/>
  <c r="K80" i="49"/>
  <c r="L80" i="49"/>
  <c r="M80" i="49"/>
  <c r="H82" i="49"/>
  <c r="I82" i="49"/>
  <c r="J82" i="49"/>
  <c r="K82" i="49"/>
  <c r="L82" i="49"/>
  <c r="M82" i="49"/>
  <c r="H84" i="49"/>
  <c r="I84" i="49"/>
  <c r="J84" i="49"/>
  <c r="K84" i="49"/>
  <c r="L84" i="49"/>
  <c r="M84" i="49"/>
  <c r="H86" i="49"/>
  <c r="I86" i="49"/>
  <c r="J86" i="49"/>
  <c r="K86" i="49"/>
  <c r="L86" i="49"/>
  <c r="M86" i="49"/>
  <c r="H90" i="49"/>
  <c r="I90" i="49"/>
  <c r="J90" i="49"/>
  <c r="K90" i="49"/>
  <c r="L90" i="49"/>
  <c r="M90" i="49"/>
  <c r="H92" i="49"/>
  <c r="I92" i="49"/>
  <c r="J92" i="49"/>
  <c r="K92" i="49"/>
  <c r="L92" i="49"/>
  <c r="M92" i="49"/>
  <c r="H94" i="49"/>
  <c r="I94" i="49"/>
  <c r="J94" i="49"/>
  <c r="K94" i="49"/>
  <c r="L94" i="49"/>
  <c r="M94" i="49"/>
  <c r="H96" i="49"/>
  <c r="I96" i="49"/>
  <c r="J96" i="49"/>
  <c r="K96" i="49"/>
  <c r="L96" i="49"/>
  <c r="M96" i="49"/>
  <c r="H98" i="49"/>
  <c r="I98" i="49"/>
  <c r="J98" i="49"/>
  <c r="K98" i="49"/>
  <c r="L98" i="49"/>
  <c r="M98" i="49"/>
  <c r="H100" i="49"/>
  <c r="I100" i="49"/>
  <c r="J100" i="49"/>
  <c r="K100" i="49"/>
  <c r="L100" i="49"/>
  <c r="M100" i="49"/>
  <c r="H103" i="49"/>
  <c r="I103" i="49"/>
  <c r="J103" i="49"/>
  <c r="K103" i="49"/>
  <c r="L103" i="49"/>
  <c r="M103" i="49"/>
  <c r="H105" i="49"/>
  <c r="I105" i="49"/>
  <c r="J105" i="49"/>
  <c r="K105" i="49"/>
  <c r="L105" i="49"/>
  <c r="M105" i="49"/>
  <c r="H108" i="49"/>
  <c r="I108" i="49"/>
  <c r="J108" i="49"/>
  <c r="K108" i="49"/>
  <c r="L108" i="49"/>
  <c r="M108" i="49"/>
  <c r="H110" i="49"/>
  <c r="I110" i="49"/>
  <c r="J110" i="49"/>
  <c r="K110" i="49"/>
  <c r="L110" i="49"/>
  <c r="M110" i="49"/>
  <c r="H113" i="49"/>
  <c r="I113" i="49"/>
  <c r="J113" i="49"/>
  <c r="K113" i="49"/>
  <c r="L113" i="49"/>
  <c r="M113" i="49"/>
  <c r="H115" i="49"/>
  <c r="I115" i="49"/>
  <c r="J115" i="49"/>
  <c r="K115" i="49"/>
  <c r="L115" i="49"/>
  <c r="M115" i="49"/>
  <c r="H118" i="49"/>
  <c r="I118" i="49"/>
  <c r="J118" i="49"/>
  <c r="K118" i="49"/>
  <c r="L118" i="49"/>
  <c r="M118" i="49"/>
  <c r="H120" i="49"/>
  <c r="I120" i="49"/>
  <c r="J120" i="49"/>
  <c r="K120" i="49"/>
  <c r="L120" i="49"/>
  <c r="M120" i="49"/>
  <c r="H122" i="49"/>
  <c r="I122" i="49"/>
  <c r="J122" i="49"/>
  <c r="K122" i="49"/>
  <c r="L122" i="49"/>
  <c r="M122" i="49"/>
  <c r="H124" i="49"/>
  <c r="I124" i="49"/>
  <c r="J124" i="49"/>
  <c r="K124" i="49"/>
  <c r="L124" i="49"/>
  <c r="M124" i="49"/>
  <c r="H127" i="49"/>
  <c r="I127" i="49"/>
  <c r="J127" i="49"/>
  <c r="K127" i="49"/>
  <c r="L127" i="49"/>
  <c r="M127" i="49"/>
  <c r="H129" i="49"/>
  <c r="I129" i="49"/>
  <c r="J129" i="49"/>
  <c r="K129" i="49"/>
  <c r="L129" i="49"/>
  <c r="M129" i="49"/>
  <c r="H131" i="49"/>
  <c r="I131" i="49"/>
  <c r="J131" i="49"/>
  <c r="K131" i="49"/>
  <c r="L131" i="49"/>
  <c r="M131" i="49"/>
  <c r="H137" i="49"/>
  <c r="I137" i="49"/>
  <c r="J137" i="49"/>
  <c r="K137" i="49"/>
  <c r="L137" i="49"/>
  <c r="M137" i="49"/>
  <c r="H139" i="49"/>
  <c r="I139" i="49"/>
  <c r="J139" i="49"/>
  <c r="K139" i="49"/>
  <c r="L139" i="49"/>
  <c r="M139" i="49"/>
  <c r="H141" i="49"/>
  <c r="I141" i="49"/>
  <c r="J141" i="49"/>
  <c r="K141" i="49"/>
  <c r="L141" i="49"/>
  <c r="M141" i="49"/>
  <c r="H143" i="49"/>
  <c r="I143" i="49"/>
  <c r="J143" i="49"/>
  <c r="K143" i="49"/>
  <c r="L143" i="49"/>
  <c r="M143" i="49"/>
  <c r="H145" i="49"/>
  <c r="I145" i="49"/>
  <c r="J145" i="49"/>
  <c r="K145" i="49"/>
  <c r="L145" i="49"/>
  <c r="M145" i="49"/>
  <c r="H148" i="49"/>
  <c r="I148" i="49"/>
  <c r="J148" i="49"/>
  <c r="K148" i="49"/>
  <c r="L148" i="49"/>
  <c r="H150" i="49"/>
  <c r="I150" i="49"/>
  <c r="J150" i="49"/>
  <c r="K150" i="49"/>
  <c r="L150" i="49"/>
  <c r="M150" i="49"/>
  <c r="H152" i="49"/>
  <c r="I152" i="49"/>
  <c r="J152" i="49"/>
  <c r="K152" i="49"/>
  <c r="L152" i="49"/>
  <c r="M152" i="49"/>
  <c r="H154" i="49"/>
  <c r="I154" i="49"/>
  <c r="J154" i="49"/>
  <c r="K154" i="49"/>
  <c r="L154" i="49"/>
  <c r="M154" i="49"/>
  <c r="H156" i="49"/>
  <c r="I156" i="49"/>
  <c r="J156" i="49"/>
  <c r="K156" i="49"/>
  <c r="L156" i="49"/>
  <c r="M156" i="49"/>
  <c r="H158" i="49"/>
  <c r="I158" i="49"/>
  <c r="J158" i="49"/>
  <c r="K158" i="49"/>
  <c r="L158" i="49"/>
  <c r="M158" i="49"/>
  <c r="H160" i="49"/>
  <c r="I160" i="49"/>
  <c r="J160" i="49"/>
  <c r="K160" i="49"/>
  <c r="L160" i="49"/>
  <c r="M160" i="49"/>
  <c r="H162" i="49"/>
  <c r="I162" i="49"/>
  <c r="J162" i="49"/>
  <c r="K162" i="49"/>
  <c r="L162" i="49"/>
  <c r="M162" i="49"/>
  <c r="H164" i="49"/>
  <c r="I164" i="49"/>
  <c r="J164" i="49"/>
  <c r="K164" i="49"/>
  <c r="L164" i="49"/>
  <c r="M164" i="49"/>
  <c r="H186" i="49"/>
  <c r="I186" i="49"/>
  <c r="J186" i="49"/>
  <c r="K186" i="49"/>
  <c r="L186" i="49"/>
  <c r="M186" i="49"/>
  <c r="H189" i="49"/>
  <c r="I189" i="49"/>
  <c r="J189" i="49"/>
  <c r="K189" i="49"/>
  <c r="L189" i="49"/>
  <c r="M189" i="49"/>
  <c r="H191" i="49"/>
  <c r="I191" i="49"/>
  <c r="J191" i="49"/>
  <c r="K191" i="49"/>
  <c r="L191" i="49"/>
  <c r="M191" i="49"/>
  <c r="H193" i="49"/>
  <c r="I193" i="49"/>
  <c r="J193" i="49"/>
  <c r="K193" i="49"/>
  <c r="L193" i="49"/>
  <c r="M193" i="49"/>
  <c r="H195" i="49"/>
  <c r="I195" i="49"/>
  <c r="J195" i="49"/>
  <c r="K195" i="49"/>
  <c r="L195" i="49"/>
  <c r="M195" i="49"/>
  <c r="H197" i="49"/>
  <c r="I197" i="49"/>
  <c r="J197" i="49"/>
  <c r="K197" i="49"/>
  <c r="L197" i="49"/>
  <c r="M197" i="49"/>
  <c r="H201" i="49"/>
  <c r="I201" i="49"/>
  <c r="J201" i="49"/>
  <c r="K201" i="49"/>
  <c r="L201" i="49"/>
  <c r="M201" i="49"/>
  <c r="H206" i="49"/>
  <c r="I206" i="49"/>
  <c r="J206" i="49"/>
  <c r="K206" i="49"/>
  <c r="L206" i="49"/>
  <c r="M206" i="49"/>
  <c r="H213" i="49"/>
  <c r="I213" i="49"/>
  <c r="J213" i="49"/>
  <c r="K213" i="49"/>
  <c r="L213" i="49"/>
  <c r="M213" i="49"/>
  <c r="H217" i="49"/>
  <c r="I217" i="49"/>
  <c r="J217" i="49"/>
  <c r="K217" i="49"/>
  <c r="L217" i="49"/>
  <c r="M217" i="49"/>
  <c r="H228" i="49"/>
  <c r="I228" i="49"/>
  <c r="J228" i="49"/>
  <c r="K228" i="49"/>
  <c r="L228" i="49"/>
  <c r="M228" i="49"/>
  <c r="H231" i="49"/>
  <c r="I231" i="49"/>
  <c r="J231" i="49"/>
  <c r="K231" i="49"/>
  <c r="L231" i="49"/>
  <c r="M231" i="49"/>
  <c r="H233" i="49"/>
  <c r="I233" i="49"/>
  <c r="J233" i="49"/>
  <c r="K233" i="49"/>
  <c r="L233" i="49"/>
  <c r="M233" i="49"/>
  <c r="H237" i="49"/>
  <c r="I237" i="49"/>
  <c r="J237" i="49"/>
  <c r="K237" i="49"/>
  <c r="L237" i="49"/>
  <c r="M237" i="49"/>
  <c r="H240" i="49"/>
  <c r="I240" i="49"/>
  <c r="J240" i="49"/>
  <c r="K240" i="49"/>
  <c r="L240" i="49"/>
  <c r="M240" i="49"/>
  <c r="H242" i="49"/>
  <c r="I242" i="49"/>
  <c r="J242" i="49"/>
  <c r="K242" i="49"/>
  <c r="L242" i="49"/>
  <c r="M242" i="49"/>
  <c r="H244" i="49"/>
  <c r="I244" i="49"/>
  <c r="J244" i="49"/>
  <c r="K244" i="49"/>
  <c r="L244" i="49"/>
  <c r="M244" i="49"/>
  <c r="H246" i="49"/>
  <c r="I246" i="49"/>
  <c r="J246" i="49"/>
  <c r="K246" i="49"/>
  <c r="L246" i="49"/>
  <c r="M246" i="49"/>
  <c r="H249" i="49"/>
  <c r="I249" i="49"/>
  <c r="J249" i="49"/>
  <c r="K249" i="49"/>
  <c r="L249" i="49"/>
  <c r="M249" i="49"/>
  <c r="H251" i="49"/>
  <c r="I251" i="49"/>
  <c r="J251" i="49"/>
  <c r="K251" i="49"/>
  <c r="L251" i="49"/>
  <c r="M251" i="49"/>
  <c r="H253" i="49"/>
  <c r="I253" i="49"/>
  <c r="J253" i="49"/>
  <c r="K253" i="49"/>
  <c r="L253" i="49"/>
  <c r="M253" i="49"/>
  <c r="H255" i="49"/>
  <c r="I255" i="49"/>
  <c r="J255" i="49"/>
  <c r="K255" i="49"/>
  <c r="L255" i="49"/>
  <c r="M255" i="49"/>
  <c r="H257" i="49"/>
  <c r="I257" i="49"/>
  <c r="J257" i="49"/>
  <c r="K257" i="49"/>
  <c r="L257" i="49"/>
  <c r="M257" i="49"/>
  <c r="H259" i="49"/>
  <c r="I259" i="49"/>
  <c r="J259" i="49"/>
  <c r="K259" i="49"/>
  <c r="L259" i="49"/>
  <c r="M259" i="49"/>
  <c r="H262" i="49"/>
  <c r="I262" i="49"/>
  <c r="J262" i="49"/>
  <c r="K262" i="49"/>
  <c r="L262" i="49"/>
  <c r="M262" i="49"/>
  <c r="H264" i="49"/>
  <c r="I264" i="49"/>
  <c r="J264" i="49"/>
  <c r="K264" i="49"/>
  <c r="L264" i="49"/>
  <c r="M264" i="49"/>
  <c r="N264" i="49"/>
  <c r="H267" i="49"/>
  <c r="I267" i="49"/>
  <c r="J267" i="49"/>
  <c r="K267" i="49"/>
  <c r="L267" i="49"/>
  <c r="M267" i="49"/>
  <c r="H269" i="49"/>
  <c r="I269" i="49"/>
  <c r="J269" i="49"/>
  <c r="K269" i="49"/>
  <c r="L269" i="49"/>
  <c r="M269" i="49"/>
  <c r="H271" i="49"/>
  <c r="I271" i="49"/>
  <c r="J271" i="49"/>
  <c r="K271" i="49"/>
  <c r="L271" i="49"/>
  <c r="M271" i="49"/>
  <c r="H273" i="49"/>
  <c r="I273" i="49"/>
  <c r="J273" i="49"/>
  <c r="K273" i="49"/>
  <c r="L273" i="49"/>
  <c r="M273" i="49"/>
  <c r="H275" i="49"/>
  <c r="I275" i="49"/>
  <c r="J275" i="49"/>
  <c r="K275" i="49"/>
  <c r="L275" i="49"/>
  <c r="M275" i="49"/>
  <c r="H278" i="49"/>
  <c r="I278" i="49"/>
  <c r="J278" i="49"/>
  <c r="K278" i="49"/>
  <c r="L278" i="49"/>
  <c r="M278" i="49"/>
  <c r="H284" i="49"/>
  <c r="I284" i="49"/>
  <c r="J284" i="49"/>
  <c r="K284" i="49"/>
  <c r="L284" i="49"/>
  <c r="M284" i="49"/>
  <c r="H288" i="49"/>
  <c r="I288" i="49"/>
  <c r="J288" i="49"/>
  <c r="K288" i="49"/>
  <c r="L288" i="49"/>
  <c r="M288" i="49"/>
  <c r="H295" i="49"/>
  <c r="I295" i="49"/>
  <c r="J295" i="49"/>
  <c r="K295" i="49"/>
  <c r="L295" i="49"/>
  <c r="M295" i="49"/>
  <c r="H306" i="49"/>
  <c r="I306" i="49"/>
  <c r="J306" i="49"/>
  <c r="K306" i="49"/>
  <c r="L306" i="49"/>
  <c r="M306" i="49"/>
  <c r="H314" i="49"/>
  <c r="I314" i="49"/>
  <c r="J314" i="49"/>
  <c r="K314" i="49"/>
  <c r="L314" i="49"/>
  <c r="M314" i="49"/>
  <c r="H323" i="49"/>
  <c r="I323" i="49"/>
  <c r="J323" i="49"/>
  <c r="K323" i="49"/>
  <c r="L323" i="49"/>
  <c r="M323" i="49"/>
  <c r="H325" i="49"/>
  <c r="I325" i="49"/>
  <c r="J325" i="49"/>
  <c r="K325" i="49"/>
  <c r="L325" i="49"/>
  <c r="M325" i="49"/>
  <c r="H328" i="49"/>
  <c r="I328" i="49"/>
  <c r="J328" i="49"/>
  <c r="K328" i="49"/>
  <c r="L328" i="49"/>
  <c r="M328" i="49"/>
  <c r="H330" i="49"/>
  <c r="I330" i="49"/>
  <c r="J330" i="49"/>
  <c r="K330" i="49"/>
  <c r="L330" i="49"/>
  <c r="M330" i="49"/>
  <c r="H332" i="49"/>
  <c r="I332" i="49"/>
  <c r="J332" i="49"/>
  <c r="K332" i="49"/>
  <c r="L332" i="49"/>
  <c r="M332" i="49"/>
  <c r="H334" i="49"/>
  <c r="I334" i="49"/>
  <c r="J334" i="49"/>
  <c r="K334" i="49"/>
  <c r="L334" i="49"/>
  <c r="M334" i="49"/>
  <c r="H336" i="49"/>
  <c r="I336" i="49"/>
  <c r="J336" i="49"/>
  <c r="K336" i="49"/>
  <c r="L336" i="49"/>
  <c r="M336" i="49"/>
  <c r="H338" i="49"/>
  <c r="I338" i="49"/>
  <c r="J338" i="49"/>
  <c r="K338" i="49"/>
  <c r="L338" i="49"/>
  <c r="M338" i="49"/>
  <c r="H340" i="49"/>
  <c r="I340" i="49"/>
  <c r="J340" i="49"/>
  <c r="K340" i="49"/>
  <c r="L340" i="49"/>
  <c r="M340" i="49"/>
  <c r="H342" i="49"/>
  <c r="I342" i="49"/>
  <c r="J342" i="49"/>
  <c r="K342" i="49"/>
  <c r="L342" i="49"/>
  <c r="M342" i="49"/>
  <c r="H351" i="49"/>
  <c r="I351" i="49"/>
  <c r="J351" i="49"/>
  <c r="K351" i="49"/>
  <c r="L351" i="49"/>
  <c r="M351" i="49"/>
  <c r="H355" i="49"/>
  <c r="I355" i="49"/>
  <c r="J355" i="49"/>
  <c r="K355" i="49"/>
  <c r="L355" i="49"/>
  <c r="M355" i="49"/>
  <c r="H359" i="49"/>
  <c r="I359" i="49"/>
  <c r="J359" i="49"/>
  <c r="K359" i="49"/>
  <c r="L359" i="49"/>
  <c r="M359" i="49"/>
  <c r="H362" i="49"/>
  <c r="I362" i="49"/>
  <c r="J362" i="49"/>
  <c r="K362" i="49"/>
  <c r="L362" i="49"/>
  <c r="M362" i="49"/>
  <c r="H364" i="49"/>
  <c r="I364" i="49"/>
  <c r="J364" i="49"/>
  <c r="K364" i="49"/>
  <c r="L364" i="49"/>
  <c r="M364" i="49"/>
  <c r="H367" i="49"/>
  <c r="I367" i="49"/>
  <c r="J367" i="49"/>
  <c r="K367" i="49"/>
  <c r="L367" i="49"/>
  <c r="M367" i="49"/>
  <c r="H369" i="49"/>
  <c r="I369" i="49"/>
  <c r="J369" i="49"/>
  <c r="K369" i="49"/>
  <c r="L369" i="49"/>
  <c r="M369" i="49"/>
  <c r="H373" i="49"/>
  <c r="I373" i="49"/>
  <c r="J373" i="49"/>
  <c r="K373" i="49"/>
  <c r="L373" i="49"/>
  <c r="M373" i="49"/>
  <c r="H378" i="49"/>
  <c r="H377" i="49" s="1"/>
  <c r="I378" i="49"/>
  <c r="I377" i="49" s="1"/>
  <c r="J378" i="49"/>
  <c r="J377" i="49" s="1"/>
  <c r="K378" i="49"/>
  <c r="K377" i="49" s="1"/>
  <c r="L378" i="49"/>
  <c r="L377" i="49" s="1"/>
  <c r="M378" i="49"/>
  <c r="M377" i="49" s="1"/>
  <c r="H383" i="49"/>
  <c r="I383" i="49"/>
  <c r="J383" i="49"/>
  <c r="K383" i="49"/>
  <c r="L383" i="49"/>
  <c r="M383" i="49"/>
  <c r="H385" i="49"/>
  <c r="I385" i="49"/>
  <c r="J385" i="49"/>
  <c r="K385" i="49"/>
  <c r="L385" i="49"/>
  <c r="M385" i="49"/>
  <c r="H387" i="49"/>
  <c r="I387" i="49"/>
  <c r="J387" i="49"/>
  <c r="K387" i="49"/>
  <c r="L387" i="49"/>
  <c r="M387" i="49"/>
  <c r="H389" i="49"/>
  <c r="I389" i="49"/>
  <c r="J389" i="49"/>
  <c r="K389" i="49"/>
  <c r="L389" i="49"/>
  <c r="M389" i="49"/>
  <c r="H392" i="49"/>
  <c r="I392" i="49"/>
  <c r="J392" i="49"/>
  <c r="K392" i="49"/>
  <c r="L392" i="49"/>
  <c r="M392" i="49"/>
  <c r="H394" i="49"/>
  <c r="I394" i="49"/>
  <c r="J394" i="49"/>
  <c r="K394" i="49"/>
  <c r="L394" i="49"/>
  <c r="M394" i="49"/>
  <c r="H396" i="49"/>
  <c r="I396" i="49"/>
  <c r="J396" i="49"/>
  <c r="K396" i="49"/>
  <c r="L396" i="49"/>
  <c r="M396" i="49"/>
  <c r="H399" i="49"/>
  <c r="I399" i="49"/>
  <c r="J399" i="49"/>
  <c r="K399" i="49"/>
  <c r="L399" i="49"/>
  <c r="M399" i="49"/>
  <c r="H401" i="49"/>
  <c r="I401" i="49"/>
  <c r="J401" i="49"/>
  <c r="K401" i="49"/>
  <c r="L401" i="49"/>
  <c r="M401" i="49"/>
  <c r="H403" i="49"/>
  <c r="I403" i="49"/>
  <c r="J403" i="49"/>
  <c r="K403" i="49"/>
  <c r="L403" i="49"/>
  <c r="M403" i="49"/>
  <c r="H405" i="49"/>
  <c r="I405" i="49"/>
  <c r="J405" i="49"/>
  <c r="K405" i="49"/>
  <c r="L405" i="49"/>
  <c r="M405" i="49"/>
  <c r="H408" i="49"/>
  <c r="I408" i="49"/>
  <c r="J408" i="49"/>
  <c r="K408" i="49"/>
  <c r="L408" i="49"/>
  <c r="M408" i="49"/>
  <c r="H410" i="49"/>
  <c r="I410" i="49"/>
  <c r="J410" i="49"/>
  <c r="K410" i="49"/>
  <c r="L410" i="49"/>
  <c r="M410" i="49"/>
  <c r="H412" i="49"/>
  <c r="I412" i="49"/>
  <c r="J412" i="49"/>
  <c r="K412" i="49"/>
  <c r="L412" i="49"/>
  <c r="M412" i="49"/>
  <c r="H416" i="49"/>
  <c r="I416" i="49"/>
  <c r="J416" i="49"/>
  <c r="K416" i="49"/>
  <c r="L416" i="49"/>
  <c r="M416" i="49"/>
  <c r="H418" i="49"/>
  <c r="I418" i="49"/>
  <c r="J418" i="49"/>
  <c r="K418" i="49"/>
  <c r="L418" i="49"/>
  <c r="M418" i="49"/>
  <c r="H420" i="49"/>
  <c r="I420" i="49"/>
  <c r="J420" i="49"/>
  <c r="K420" i="49"/>
  <c r="L420" i="49"/>
  <c r="M420" i="49"/>
  <c r="H422" i="49"/>
  <c r="I422" i="49"/>
  <c r="J422" i="49"/>
  <c r="K422" i="49"/>
  <c r="L422" i="49"/>
  <c r="M422" i="49"/>
  <c r="H424" i="49"/>
  <c r="I424" i="49"/>
  <c r="J424" i="49"/>
  <c r="K424" i="49"/>
  <c r="L424" i="49"/>
  <c r="M424" i="49"/>
  <c r="H427" i="49"/>
  <c r="I427" i="49"/>
  <c r="J427" i="49"/>
  <c r="K427" i="49"/>
  <c r="L427" i="49"/>
  <c r="M427" i="49"/>
  <c r="H429" i="49"/>
  <c r="I429" i="49"/>
  <c r="J429" i="49"/>
  <c r="K429" i="49"/>
  <c r="L429" i="49"/>
  <c r="M429" i="49"/>
  <c r="H431" i="49"/>
  <c r="I431" i="49"/>
  <c r="J431" i="49"/>
  <c r="K431" i="49"/>
  <c r="L431" i="49"/>
  <c r="M431" i="49"/>
  <c r="H433" i="49"/>
  <c r="I433" i="49"/>
  <c r="J433" i="49"/>
  <c r="K433" i="49"/>
  <c r="L433" i="49"/>
  <c r="M433" i="49"/>
  <c r="H436" i="49"/>
  <c r="I436" i="49"/>
  <c r="J436" i="49"/>
  <c r="K436" i="49"/>
  <c r="L436" i="49"/>
  <c r="M436" i="49"/>
  <c r="H438" i="49"/>
  <c r="I438" i="49"/>
  <c r="J438" i="49"/>
  <c r="K438" i="49"/>
  <c r="L438" i="49"/>
  <c r="M438" i="49"/>
  <c r="H440" i="49"/>
  <c r="I440" i="49"/>
  <c r="J440" i="49"/>
  <c r="K440" i="49"/>
  <c r="L440" i="49"/>
  <c r="M440" i="49"/>
  <c r="H442" i="49"/>
  <c r="I442" i="49"/>
  <c r="J442" i="49"/>
  <c r="K442" i="49"/>
  <c r="L442" i="49"/>
  <c r="M442" i="49"/>
  <c r="H445" i="49"/>
  <c r="I445" i="49"/>
  <c r="J445" i="49"/>
  <c r="K445" i="49"/>
  <c r="L445" i="49"/>
  <c r="M445" i="49"/>
  <c r="H447" i="49"/>
  <c r="I447" i="49"/>
  <c r="J447" i="49"/>
  <c r="K447" i="49"/>
  <c r="L447" i="49"/>
  <c r="M447" i="49"/>
  <c r="H449" i="49"/>
  <c r="I449" i="49"/>
  <c r="J449" i="49"/>
  <c r="K449" i="49"/>
  <c r="L449" i="49"/>
  <c r="M449" i="49"/>
  <c r="H452" i="49"/>
  <c r="I452" i="49"/>
  <c r="J452" i="49"/>
  <c r="K452" i="49"/>
  <c r="L452" i="49"/>
  <c r="M452" i="49"/>
  <c r="H454" i="49"/>
  <c r="I454" i="49"/>
  <c r="J454" i="49"/>
  <c r="K454" i="49"/>
  <c r="L454" i="49"/>
  <c r="M454" i="49"/>
  <c r="H456" i="49"/>
  <c r="I456" i="49"/>
  <c r="J456" i="49"/>
  <c r="K456" i="49"/>
  <c r="L456" i="49"/>
  <c r="M456" i="49"/>
  <c r="H458" i="49"/>
  <c r="I458" i="49"/>
  <c r="J458" i="49"/>
  <c r="K458" i="49"/>
  <c r="L458" i="49"/>
  <c r="M458" i="49"/>
  <c r="H460" i="49"/>
  <c r="I460" i="49"/>
  <c r="J460" i="49"/>
  <c r="K460" i="49"/>
  <c r="L460" i="49"/>
  <c r="M460" i="49"/>
  <c r="H462" i="49"/>
  <c r="I462" i="49"/>
  <c r="J462" i="49"/>
  <c r="K462" i="49"/>
  <c r="L462" i="49"/>
  <c r="M462" i="49"/>
  <c r="H464" i="49"/>
  <c r="I464" i="49"/>
  <c r="J464" i="49"/>
  <c r="K464" i="49"/>
  <c r="L464" i="49"/>
  <c r="M464" i="49"/>
  <c r="H467" i="49"/>
  <c r="I467" i="49"/>
  <c r="J467" i="49"/>
  <c r="K467" i="49"/>
  <c r="L467" i="49"/>
  <c r="M467" i="49"/>
  <c r="H469" i="49"/>
  <c r="I469" i="49"/>
  <c r="J469" i="49"/>
  <c r="K469" i="49"/>
  <c r="L469" i="49"/>
  <c r="M469" i="49"/>
  <c r="H472" i="49"/>
  <c r="I472" i="49"/>
  <c r="J472" i="49"/>
  <c r="K472" i="49"/>
  <c r="L472" i="49"/>
  <c r="M472" i="49"/>
  <c r="H474" i="49"/>
  <c r="I474" i="49"/>
  <c r="J474" i="49"/>
  <c r="K474" i="49"/>
  <c r="L474" i="49"/>
  <c r="M474" i="49"/>
  <c r="H477" i="49"/>
  <c r="I477" i="49"/>
  <c r="J477" i="49"/>
  <c r="K477" i="49"/>
  <c r="L477" i="49"/>
  <c r="M477" i="49"/>
  <c r="H479" i="49"/>
  <c r="I479" i="49"/>
  <c r="J479" i="49"/>
  <c r="K479" i="49"/>
  <c r="L479" i="49"/>
  <c r="M479" i="49"/>
  <c r="H481" i="49"/>
  <c r="I481" i="49"/>
  <c r="J481" i="49"/>
  <c r="K481" i="49"/>
  <c r="L481" i="49"/>
  <c r="M481" i="49"/>
  <c r="H483" i="49"/>
  <c r="I483" i="49"/>
  <c r="J483" i="49"/>
  <c r="K483" i="49"/>
  <c r="L483" i="49"/>
  <c r="M483" i="49"/>
  <c r="H488" i="49"/>
  <c r="I488" i="49"/>
  <c r="J488" i="49"/>
  <c r="K488" i="49"/>
  <c r="L488" i="49"/>
  <c r="M488" i="49"/>
  <c r="H491" i="49"/>
  <c r="I491" i="49"/>
  <c r="J491" i="49"/>
  <c r="K491" i="49"/>
  <c r="L491" i="49"/>
  <c r="M491" i="49"/>
  <c r="H493" i="49"/>
  <c r="I493" i="49"/>
  <c r="J493" i="49"/>
  <c r="K493" i="49"/>
  <c r="L493" i="49"/>
  <c r="M493" i="49"/>
  <c r="H495" i="49"/>
  <c r="I495" i="49"/>
  <c r="J495" i="49"/>
  <c r="K495" i="49"/>
  <c r="L495" i="49"/>
  <c r="M495" i="49"/>
  <c r="N495" i="49"/>
  <c r="H499" i="49"/>
  <c r="I499" i="49"/>
  <c r="J499" i="49"/>
  <c r="K499" i="49"/>
  <c r="L499" i="49"/>
  <c r="M499" i="49"/>
  <c r="H501" i="49"/>
  <c r="I501" i="49"/>
  <c r="J501" i="49"/>
  <c r="K501" i="49"/>
  <c r="L501" i="49"/>
  <c r="M501" i="49"/>
  <c r="H503" i="49"/>
  <c r="I503" i="49"/>
  <c r="J503" i="49"/>
  <c r="K503" i="49"/>
  <c r="L503" i="49"/>
  <c r="M503" i="49"/>
  <c r="H505" i="49"/>
  <c r="I505" i="49"/>
  <c r="J505" i="49"/>
  <c r="K505" i="49"/>
  <c r="L505" i="49"/>
  <c r="M505" i="49"/>
  <c r="N505" i="49"/>
  <c r="H507" i="49"/>
  <c r="I507" i="49"/>
  <c r="J507" i="49"/>
  <c r="K507" i="49"/>
  <c r="L507" i="49"/>
  <c r="M507" i="49"/>
  <c r="H510" i="49"/>
  <c r="I510" i="49"/>
  <c r="J510" i="49"/>
  <c r="K510" i="49"/>
  <c r="L510" i="49"/>
  <c r="M510" i="49"/>
  <c r="H512" i="49"/>
  <c r="I512" i="49"/>
  <c r="J512" i="49"/>
  <c r="K512" i="49"/>
  <c r="L512" i="49"/>
  <c r="M512" i="49"/>
  <c r="H514" i="49"/>
  <c r="I514" i="49"/>
  <c r="J514" i="49"/>
  <c r="K514" i="49"/>
  <c r="L514" i="49"/>
  <c r="M514" i="49"/>
  <c r="N514" i="49"/>
  <c r="H516" i="49"/>
  <c r="I516" i="49"/>
  <c r="J516" i="49"/>
  <c r="K516" i="49"/>
  <c r="L516" i="49"/>
  <c r="M516" i="49"/>
  <c r="H518" i="49"/>
  <c r="I518" i="49"/>
  <c r="J518" i="49"/>
  <c r="K518" i="49"/>
  <c r="L518" i="49"/>
  <c r="M518" i="49"/>
  <c r="H520" i="49"/>
  <c r="I520" i="49"/>
  <c r="J520" i="49"/>
  <c r="K520" i="49"/>
  <c r="L520" i="49"/>
  <c r="M520" i="49"/>
  <c r="H523" i="49"/>
  <c r="I523" i="49"/>
  <c r="J523" i="49"/>
  <c r="K523" i="49"/>
  <c r="L523" i="49"/>
  <c r="M523" i="49"/>
  <c r="N523" i="49"/>
  <c r="H525" i="49"/>
  <c r="I525" i="49"/>
  <c r="J525" i="49"/>
  <c r="K525" i="49"/>
  <c r="L525" i="49"/>
  <c r="M525" i="49"/>
  <c r="G525" i="49"/>
  <c r="G523" i="49"/>
  <c r="G520" i="49"/>
  <c r="G518" i="49"/>
  <c r="G516" i="49"/>
  <c r="G514" i="49"/>
  <c r="G512" i="49"/>
  <c r="G510" i="49"/>
  <c r="G507" i="49"/>
  <c r="G505" i="49"/>
  <c r="G503" i="49"/>
  <c r="G501" i="49"/>
  <c r="G499" i="49"/>
  <c r="G495" i="49"/>
  <c r="G493" i="49"/>
  <c r="G491" i="49"/>
  <c r="G488" i="49"/>
  <c r="G483" i="49"/>
  <c r="G481" i="49"/>
  <c r="G479" i="49"/>
  <c r="G477" i="49"/>
  <c r="G474" i="49"/>
  <c r="G472" i="49"/>
  <c r="G469" i="49"/>
  <c r="G467" i="49"/>
  <c r="G464" i="49"/>
  <c r="G462" i="49"/>
  <c r="G460" i="49"/>
  <c r="G458" i="49"/>
  <c r="G456" i="49"/>
  <c r="G454" i="49"/>
  <c r="G452" i="49"/>
  <c r="G449" i="49"/>
  <c r="G447" i="49"/>
  <c r="G445" i="49"/>
  <c r="G442" i="49"/>
  <c r="G440" i="49"/>
  <c r="G438" i="49"/>
  <c r="G436" i="49"/>
  <c r="G433" i="49"/>
  <c r="G431" i="49"/>
  <c r="G429" i="49"/>
  <c r="G427" i="49"/>
  <c r="G424" i="49"/>
  <c r="G422" i="49"/>
  <c r="G420" i="49"/>
  <c r="G418" i="49"/>
  <c r="G416" i="49"/>
  <c r="G412" i="49"/>
  <c r="G410" i="49"/>
  <c r="G408" i="49"/>
  <c r="G405" i="49"/>
  <c r="G403" i="49"/>
  <c r="G401" i="49"/>
  <c r="G399" i="49"/>
  <c r="G396" i="49"/>
  <c r="G394" i="49"/>
  <c r="G392" i="49"/>
  <c r="G389" i="49"/>
  <c r="G387" i="49"/>
  <c r="G385" i="49"/>
  <c r="G383" i="49"/>
  <c r="G378" i="49"/>
  <c r="G377" i="49" s="1"/>
  <c r="G373" i="49"/>
  <c r="G369" i="49"/>
  <c r="G367" i="49"/>
  <c r="G364" i="49"/>
  <c r="G362" i="49"/>
  <c r="G359" i="49"/>
  <c r="G355" i="49"/>
  <c r="G351" i="49"/>
  <c r="G342" i="49"/>
  <c r="G340" i="49"/>
  <c r="G338" i="49"/>
  <c r="G336" i="49"/>
  <c r="G334" i="49"/>
  <c r="G332" i="49"/>
  <c r="G330" i="49"/>
  <c r="G328" i="49"/>
  <c r="G325" i="49"/>
  <c r="G323" i="49"/>
  <c r="G314" i="49"/>
  <c r="G306" i="49"/>
  <c r="G295" i="49"/>
  <c r="G288" i="49"/>
  <c r="G284" i="49"/>
  <c r="G278" i="49"/>
  <c r="G275" i="49"/>
  <c r="G273" i="49"/>
  <c r="G271" i="49"/>
  <c r="G269" i="49"/>
  <c r="G267" i="49"/>
  <c r="G264" i="49"/>
  <c r="G262" i="49"/>
  <c r="G259" i="49"/>
  <c r="G257" i="49"/>
  <c r="G255" i="49"/>
  <c r="G253" i="49"/>
  <c r="G251" i="49"/>
  <c r="G249" i="49"/>
  <c r="G246" i="49"/>
  <c r="G244" i="49"/>
  <c r="G242" i="49"/>
  <c r="G240" i="49"/>
  <c r="G237" i="49"/>
  <c r="G233" i="49"/>
  <c r="G231" i="49"/>
  <c r="G228" i="49"/>
  <c r="G217" i="49"/>
  <c r="G213" i="49"/>
  <c r="G206" i="49"/>
  <c r="G201" i="49"/>
  <c r="G197" i="49"/>
  <c r="G195" i="49"/>
  <c r="G193" i="49"/>
  <c r="G191" i="49"/>
  <c r="G189" i="49"/>
  <c r="G186" i="49"/>
  <c r="G164" i="49"/>
  <c r="G162" i="49"/>
  <c r="G160" i="49"/>
  <c r="G158" i="49"/>
  <c r="G156" i="49"/>
  <c r="G154" i="49"/>
  <c r="G152" i="49"/>
  <c r="G150" i="49"/>
  <c r="G148" i="49"/>
  <c r="G145" i="49"/>
  <c r="G143" i="49"/>
  <c r="G141" i="49"/>
  <c r="G139" i="49"/>
  <c r="G137" i="49"/>
  <c r="G131" i="49"/>
  <c r="G129" i="49"/>
  <c r="G127" i="49"/>
  <c r="G124" i="49"/>
  <c r="G122" i="49"/>
  <c r="G120" i="49"/>
  <c r="G118" i="49"/>
  <c r="G115" i="49"/>
  <c r="G113" i="49"/>
  <c r="G110" i="49"/>
  <c r="G108" i="49"/>
  <c r="G105" i="49"/>
  <c r="G103" i="49"/>
  <c r="G100" i="49"/>
  <c r="G98" i="49"/>
  <c r="G96" i="49"/>
  <c r="G94" i="49"/>
  <c r="G92" i="49"/>
  <c r="G90" i="49"/>
  <c r="G86" i="49"/>
  <c r="G84" i="49"/>
  <c r="G82" i="49"/>
  <c r="G80" i="49"/>
  <c r="G74" i="49"/>
  <c r="G72" i="49"/>
  <c r="G68" i="49"/>
  <c r="G65" i="49"/>
  <c r="G62" i="49"/>
  <c r="G51" i="49"/>
  <c r="G49" i="49"/>
  <c r="G46" i="49"/>
  <c r="G41" i="49"/>
  <c r="G39" i="49"/>
  <c r="G37" i="49"/>
  <c r="G21" i="49"/>
  <c r="H451" i="53"/>
  <c r="I391" i="53"/>
  <c r="I509" i="53"/>
  <c r="J160" i="53"/>
  <c r="F23" i="52"/>
  <c r="F22" i="52" s="1"/>
  <c r="G10" i="53" s="1"/>
  <c r="F19" i="52"/>
  <c r="F14" i="52"/>
  <c r="F10" i="52"/>
  <c r="F9" i="52" s="1"/>
  <c r="I10" i="2"/>
  <c r="H10" i="2"/>
  <c r="G10" i="2"/>
  <c r="F10" i="2"/>
  <c r="E10" i="2"/>
  <c r="D10" i="2"/>
  <c r="I24" i="2"/>
  <c r="H24" i="2"/>
  <c r="G24" i="2"/>
  <c r="F24" i="2"/>
  <c r="E24" i="2"/>
  <c r="D24" i="2"/>
  <c r="I15" i="2"/>
  <c r="H15" i="2"/>
  <c r="G15" i="2"/>
  <c r="F15" i="2"/>
  <c r="E15" i="2"/>
  <c r="D15" i="2"/>
  <c r="N107" i="49" l="1"/>
  <c r="M48" i="49"/>
  <c r="N176" i="49"/>
  <c r="N213" i="49"/>
  <c r="N314" i="49"/>
  <c r="J28" i="53"/>
  <c r="M79" i="49"/>
  <c r="J167" i="53"/>
  <c r="J176" i="53"/>
  <c r="N28" i="49"/>
  <c r="K466" i="49"/>
  <c r="I466" i="49"/>
  <c r="K79" i="49"/>
  <c r="K188" i="49"/>
  <c r="N261" i="49"/>
  <c r="H261" i="49"/>
  <c r="N167" i="49"/>
  <c r="K261" i="49"/>
  <c r="G305" i="49"/>
  <c r="I305" i="49"/>
  <c r="J71" i="49"/>
  <c r="L64" i="49"/>
  <c r="N474" i="49"/>
  <c r="G322" i="49"/>
  <c r="G522" i="49"/>
  <c r="J522" i="49"/>
  <c r="L227" i="49"/>
  <c r="H227" i="49"/>
  <c r="J112" i="49"/>
  <c r="J107" i="49"/>
  <c r="M71" i="49"/>
  <c r="K239" i="49"/>
  <c r="G261" i="49"/>
  <c r="H522" i="49"/>
  <c r="L391" i="49"/>
  <c r="N233" i="49"/>
  <c r="N322" i="49"/>
  <c r="N369" i="49"/>
  <c r="G451" i="53"/>
  <c r="H498" i="53"/>
  <c r="G71" i="53"/>
  <c r="J314" i="53"/>
  <c r="J327" i="53"/>
  <c r="I126" i="53"/>
  <c r="G305" i="53"/>
  <c r="J490" i="53"/>
  <c r="I188" i="53"/>
  <c r="J435" i="53"/>
  <c r="I366" i="53"/>
  <c r="J522" i="53"/>
  <c r="I522" i="53"/>
  <c r="I497" i="53" s="1"/>
  <c r="G415" i="53"/>
  <c r="H471" i="53"/>
  <c r="I426" i="53"/>
  <c r="J112" i="53"/>
  <c r="G48" i="53"/>
  <c r="J65" i="53"/>
  <c r="G71" i="49"/>
  <c r="G112" i="49"/>
  <c r="G126" i="49"/>
  <c r="G166" i="49"/>
  <c r="G248" i="49"/>
  <c r="G266" i="49"/>
  <c r="G277" i="49"/>
  <c r="G366" i="49"/>
  <c r="G382" i="49"/>
  <c r="G391" i="49"/>
  <c r="G466" i="49"/>
  <c r="M522" i="49"/>
  <c r="I522" i="49"/>
  <c r="L305" i="49"/>
  <c r="H305" i="49"/>
  <c r="M89" i="49"/>
  <c r="I64" i="53"/>
  <c r="G277" i="53"/>
  <c r="H277" i="53"/>
  <c r="M466" i="49"/>
  <c r="H407" i="49"/>
  <c r="K366" i="49"/>
  <c r="M305" i="49"/>
  <c r="H277" i="49"/>
  <c r="J277" i="49"/>
  <c r="M227" i="49"/>
  <c r="N327" i="49"/>
  <c r="N351" i="49"/>
  <c r="N378" i="49"/>
  <c r="N377" i="49" s="1"/>
  <c r="N398" i="49"/>
  <c r="N451" i="49"/>
  <c r="N483" i="49"/>
  <c r="I20" i="53"/>
  <c r="H48" i="53"/>
  <c r="G64" i="53"/>
  <c r="J51" i="53"/>
  <c r="J48" i="53" s="1"/>
  <c r="I48" i="53"/>
  <c r="H64" i="53"/>
  <c r="I227" i="53"/>
  <c r="J474" i="53"/>
  <c r="J233" i="53"/>
  <c r="J227" i="53" s="1"/>
  <c r="H366" i="53"/>
  <c r="J278" i="53"/>
  <c r="J306" i="53"/>
  <c r="J351" i="53"/>
  <c r="J359" i="53"/>
  <c r="J391" i="53"/>
  <c r="J407" i="53"/>
  <c r="L426" i="49"/>
  <c r="M327" i="49"/>
  <c r="I248" i="49"/>
  <c r="L166" i="49"/>
  <c r="H20" i="49"/>
  <c r="N51" i="49"/>
  <c r="N48" i="49" s="1"/>
  <c r="N68" i="49"/>
  <c r="N74" i="49"/>
  <c r="N71" i="49" s="1"/>
  <c r="N131" i="49"/>
  <c r="N126" i="49" s="1"/>
  <c r="N201" i="49"/>
  <c r="N217" i="49"/>
  <c r="N490" i="49"/>
  <c r="G48" i="49"/>
  <c r="J407" i="49"/>
  <c r="L277" i="49"/>
  <c r="L261" i="49"/>
  <c r="M239" i="49"/>
  <c r="I239" i="49"/>
  <c r="K227" i="49"/>
  <c r="I227" i="49"/>
  <c r="I107" i="49"/>
  <c r="H391" i="49"/>
  <c r="L366" i="49"/>
  <c r="I64" i="49"/>
  <c r="K48" i="49"/>
  <c r="N65" i="49"/>
  <c r="G498" i="49"/>
  <c r="J415" i="49"/>
  <c r="H117" i="53"/>
  <c r="H471" i="49"/>
  <c r="H444" i="49"/>
  <c r="N435" i="49"/>
  <c r="L239" i="49"/>
  <c r="J444" i="53"/>
  <c r="L490" i="49"/>
  <c r="H490" i="49"/>
  <c r="N466" i="49"/>
  <c r="M266" i="49"/>
  <c r="L188" i="49"/>
  <c r="J79" i="49"/>
  <c r="H79" i="49"/>
  <c r="N415" i="49"/>
  <c r="J451" i="53"/>
  <c r="L444" i="49"/>
  <c r="K435" i="49"/>
  <c r="J327" i="49"/>
  <c r="N227" i="49"/>
  <c r="H20" i="53"/>
  <c r="G147" i="49"/>
  <c r="N522" i="49"/>
  <c r="N498" i="49"/>
  <c r="J391" i="49"/>
  <c r="J366" i="49"/>
  <c r="J117" i="49"/>
  <c r="G147" i="53"/>
  <c r="G166" i="53"/>
  <c r="H188" i="53"/>
  <c r="J217" i="53"/>
  <c r="J373" i="53"/>
  <c r="J117" i="53"/>
  <c r="L398" i="49"/>
  <c r="L71" i="49"/>
  <c r="H71" i="49"/>
  <c r="N41" i="49"/>
  <c r="N206" i="49"/>
  <c r="N284" i="49"/>
  <c r="H89" i="53"/>
  <c r="J131" i="53"/>
  <c r="J126" i="53" s="1"/>
  <c r="I277" i="53"/>
  <c r="H305" i="53"/>
  <c r="M188" i="49"/>
  <c r="K147" i="49"/>
  <c r="G188" i="53"/>
  <c r="J206" i="53"/>
  <c r="G227" i="53"/>
  <c r="J398" i="53"/>
  <c r="J426" i="53"/>
  <c r="G79" i="49"/>
  <c r="G89" i="49"/>
  <c r="G107" i="49"/>
  <c r="G117" i="49"/>
  <c r="G188" i="49"/>
  <c r="G327" i="49"/>
  <c r="G350" i="49"/>
  <c r="G398" i="49"/>
  <c r="G407" i="49"/>
  <c r="G415" i="49"/>
  <c r="G426" i="49"/>
  <c r="G435" i="49"/>
  <c r="G444" i="49"/>
  <c r="G451" i="49"/>
  <c r="G471" i="49"/>
  <c r="G490" i="49"/>
  <c r="G509" i="49"/>
  <c r="J498" i="49"/>
  <c r="J490" i="49"/>
  <c r="N444" i="49"/>
  <c r="J444" i="49"/>
  <c r="N426" i="49"/>
  <c r="K305" i="49"/>
  <c r="J261" i="49"/>
  <c r="M147" i="49"/>
  <c r="L112" i="49"/>
  <c r="L107" i="49"/>
  <c r="I147" i="53"/>
  <c r="I166" i="53"/>
  <c r="J213" i="53"/>
  <c r="H227" i="53"/>
  <c r="J239" i="53"/>
  <c r="I305" i="53"/>
  <c r="J355" i="53"/>
  <c r="G366" i="53"/>
  <c r="J369" i="53"/>
  <c r="J378" i="53"/>
  <c r="J377" i="53" s="1"/>
  <c r="J466" i="53"/>
  <c r="J509" i="53"/>
  <c r="N21" i="49"/>
  <c r="G20" i="49"/>
  <c r="G126" i="53"/>
  <c r="G10" i="49"/>
  <c r="G14" i="49" s="1"/>
  <c r="F13" i="52"/>
  <c r="F30" i="52" s="1"/>
  <c r="L471" i="49"/>
  <c r="H435" i="49"/>
  <c r="H415" i="49"/>
  <c r="H509" i="49"/>
  <c r="M490" i="49"/>
  <c r="L435" i="49"/>
  <c r="J435" i="49"/>
  <c r="J188" i="49"/>
  <c r="H188" i="49"/>
  <c r="I188" i="49"/>
  <c r="M166" i="49"/>
  <c r="K166" i="49"/>
  <c r="I166" i="49"/>
  <c r="M117" i="49"/>
  <c r="H112" i="49"/>
  <c r="H107" i="49"/>
  <c r="H147" i="53"/>
  <c r="H509" i="53"/>
  <c r="H497" i="53" s="1"/>
  <c r="I407" i="49"/>
  <c r="J227" i="49"/>
  <c r="L147" i="49"/>
  <c r="L48" i="49"/>
  <c r="J48" i="49"/>
  <c r="H48" i="49"/>
  <c r="M20" i="49"/>
  <c r="J20" i="49"/>
  <c r="J248" i="53"/>
  <c r="M398" i="49"/>
  <c r="M391" i="49"/>
  <c r="K391" i="49"/>
  <c r="K382" i="49"/>
  <c r="N382" i="49"/>
  <c r="L382" i="49"/>
  <c r="J382" i="49"/>
  <c r="M366" i="49"/>
  <c r="I366" i="49"/>
  <c r="H366" i="49"/>
  <c r="H350" i="49"/>
  <c r="L327" i="49"/>
  <c r="M322" i="49"/>
  <c r="K322" i="49"/>
  <c r="I322" i="49"/>
  <c r="L322" i="49"/>
  <c r="J322" i="49"/>
  <c r="H322" i="49"/>
  <c r="J305" i="49"/>
  <c r="L266" i="49"/>
  <c r="M261" i="49"/>
  <c r="I261" i="49"/>
  <c r="J248" i="49"/>
  <c r="H248" i="49"/>
  <c r="L248" i="49"/>
  <c r="K71" i="49"/>
  <c r="M64" i="49"/>
  <c r="K64" i="49"/>
  <c r="I48" i="49"/>
  <c r="N100" i="49"/>
  <c r="N89" i="49" s="1"/>
  <c r="N112" i="49"/>
  <c r="N197" i="49"/>
  <c r="N295" i="49"/>
  <c r="G20" i="53"/>
  <c r="J74" i="53"/>
  <c r="J71" i="53" s="1"/>
  <c r="H79" i="53"/>
  <c r="H107" i="53"/>
  <c r="J201" i="53"/>
  <c r="J284" i="53"/>
  <c r="J288" i="53"/>
  <c r="H435" i="53"/>
  <c r="H466" i="53"/>
  <c r="G471" i="53"/>
  <c r="I471" i="53"/>
  <c r="H490" i="53"/>
  <c r="J147" i="53"/>
  <c r="J266" i="53"/>
  <c r="I509" i="49"/>
  <c r="J509" i="49"/>
  <c r="M498" i="49"/>
  <c r="K498" i="49"/>
  <c r="I498" i="49"/>
  <c r="L498" i="49"/>
  <c r="H498" i="49"/>
  <c r="K490" i="49"/>
  <c r="I490" i="49"/>
  <c r="M471" i="49"/>
  <c r="K471" i="49"/>
  <c r="I471" i="49"/>
  <c r="M451" i="49"/>
  <c r="I451" i="49"/>
  <c r="J451" i="49"/>
  <c r="M444" i="49"/>
  <c r="K444" i="49"/>
  <c r="I444" i="49"/>
  <c r="M435" i="49"/>
  <c r="I435" i="49"/>
  <c r="M426" i="49"/>
  <c r="K426" i="49"/>
  <c r="I426" i="49"/>
  <c r="J426" i="49"/>
  <c r="H426" i="49"/>
  <c r="M415" i="49"/>
  <c r="K415" i="49"/>
  <c r="I415" i="49"/>
  <c r="L415" i="49"/>
  <c r="M407" i="49"/>
  <c r="K407" i="49"/>
  <c r="M350" i="49"/>
  <c r="K350" i="49"/>
  <c r="I350" i="49"/>
  <c r="L350" i="49"/>
  <c r="J350" i="49"/>
  <c r="H327" i="49"/>
  <c r="M277" i="49"/>
  <c r="K277" i="49"/>
  <c r="I277" i="49"/>
  <c r="N266" i="49"/>
  <c r="J239" i="49"/>
  <c r="L126" i="49"/>
  <c r="I71" i="49"/>
  <c r="H407" i="53"/>
  <c r="J79" i="53"/>
  <c r="J415" i="53"/>
  <c r="G64" i="49"/>
  <c r="G227" i="49"/>
  <c r="G239" i="49"/>
  <c r="K522" i="49"/>
  <c r="L522" i="49"/>
  <c r="N117" i="49"/>
  <c r="N391" i="49"/>
  <c r="M126" i="49"/>
  <c r="L117" i="49"/>
  <c r="H117" i="49"/>
  <c r="M112" i="49"/>
  <c r="M107" i="49"/>
  <c r="I89" i="49"/>
  <c r="N278" i="49"/>
  <c r="N288" i="49"/>
  <c r="N306" i="49"/>
  <c r="N355" i="49"/>
  <c r="N373" i="49"/>
  <c r="J21" i="53"/>
  <c r="J41" i="53"/>
  <c r="J68" i="53"/>
  <c r="G79" i="53"/>
  <c r="J100" i="53"/>
  <c r="H166" i="53"/>
  <c r="J197" i="53"/>
  <c r="G239" i="53"/>
  <c r="I239" i="53"/>
  <c r="I248" i="53"/>
  <c r="H248" i="53"/>
  <c r="J261" i="53"/>
  <c r="H261" i="53"/>
  <c r="I266" i="53"/>
  <c r="J295" i="53"/>
  <c r="G350" i="53"/>
  <c r="I350" i="53"/>
  <c r="G466" i="53"/>
  <c r="J483" i="53"/>
  <c r="G490" i="53"/>
  <c r="I490" i="53"/>
  <c r="K509" i="49"/>
  <c r="N509" i="49"/>
  <c r="L466" i="49"/>
  <c r="H466" i="49"/>
  <c r="L451" i="49"/>
  <c r="I391" i="49"/>
  <c r="K327" i="49"/>
  <c r="K248" i="49"/>
  <c r="H239" i="49"/>
  <c r="H126" i="49"/>
  <c r="K126" i="49"/>
  <c r="K117" i="49"/>
  <c r="I112" i="49"/>
  <c r="K89" i="49"/>
  <c r="L89" i="49"/>
  <c r="J89" i="49"/>
  <c r="H89" i="49"/>
  <c r="I79" i="49"/>
  <c r="L79" i="49"/>
  <c r="G14" i="53"/>
  <c r="K20" i="49"/>
  <c r="I20" i="49"/>
  <c r="L20" i="49"/>
  <c r="N239" i="49"/>
  <c r="N248" i="49"/>
  <c r="J498" i="53"/>
  <c r="M509" i="49"/>
  <c r="L509" i="49"/>
  <c r="J466" i="49"/>
  <c r="H451" i="49"/>
  <c r="I327" i="49"/>
  <c r="M248" i="49"/>
  <c r="J126" i="49"/>
  <c r="I126" i="49"/>
  <c r="I117" i="49"/>
  <c r="K112" i="49"/>
  <c r="K107" i="49"/>
  <c r="J471" i="49"/>
  <c r="K451" i="49"/>
  <c r="L407" i="49"/>
  <c r="K398" i="49"/>
  <c r="I398" i="49"/>
  <c r="J398" i="49"/>
  <c r="H398" i="49"/>
  <c r="M382" i="49"/>
  <c r="I382" i="49"/>
  <c r="H382" i="49"/>
  <c r="J266" i="49"/>
  <c r="H266" i="49"/>
  <c r="K266" i="49"/>
  <c r="I266" i="49"/>
  <c r="J166" i="49"/>
  <c r="H166" i="49"/>
  <c r="I147" i="49"/>
  <c r="N147" i="49"/>
  <c r="J147" i="49"/>
  <c r="H147" i="49"/>
  <c r="J64" i="49"/>
  <c r="H64" i="49"/>
  <c r="N79" i="49"/>
  <c r="N407" i="49"/>
  <c r="I89" i="53"/>
  <c r="G107" i="53"/>
  <c r="H239" i="53"/>
  <c r="H350" i="53"/>
  <c r="I19" i="53" l="1"/>
  <c r="L88" i="49"/>
  <c r="K88" i="49"/>
  <c r="H88" i="49"/>
  <c r="I88" i="49"/>
  <c r="J88" i="49"/>
  <c r="G88" i="49"/>
  <c r="M88" i="49"/>
  <c r="N166" i="49"/>
  <c r="N366" i="49"/>
  <c r="N350" i="49"/>
  <c r="I497" i="49"/>
  <c r="N20" i="49"/>
  <c r="L497" i="49"/>
  <c r="N305" i="49"/>
  <c r="N471" i="49"/>
  <c r="N414" i="49" s="1"/>
  <c r="L19" i="49"/>
  <c r="H497" i="49"/>
  <c r="N64" i="49"/>
  <c r="G19" i="49"/>
  <c r="L226" i="49"/>
  <c r="I349" i="49"/>
  <c r="I88" i="53"/>
  <c r="H88" i="53"/>
  <c r="J64" i="53"/>
  <c r="I349" i="53"/>
  <c r="J366" i="53"/>
  <c r="J471" i="53"/>
  <c r="J414" i="53" s="1"/>
  <c r="H226" i="53"/>
  <c r="I226" i="53"/>
  <c r="G226" i="53"/>
  <c r="G223" i="53" s="1"/>
  <c r="H349" i="53"/>
  <c r="J277" i="53"/>
  <c r="J350" i="53"/>
  <c r="J497" i="53"/>
  <c r="H19" i="53"/>
  <c r="G21" i="52"/>
  <c r="G15" i="52"/>
  <c r="G25" i="52"/>
  <c r="J188" i="53"/>
  <c r="J166" i="53"/>
  <c r="N188" i="49"/>
  <c r="G349" i="53"/>
  <c r="G414" i="49"/>
  <c r="G349" i="49"/>
  <c r="I414" i="53"/>
  <c r="J305" i="53"/>
  <c r="J20" i="53"/>
  <c r="J19" i="53" s="1"/>
  <c r="L414" i="49"/>
  <c r="H19" i="49"/>
  <c r="M497" i="49"/>
  <c r="N497" i="49"/>
  <c r="N277" i="49"/>
  <c r="N226" i="49" s="1"/>
  <c r="L349" i="49"/>
  <c r="M349" i="49"/>
  <c r="J497" i="49"/>
  <c r="J226" i="49"/>
  <c r="H414" i="49"/>
  <c r="K19" i="49"/>
  <c r="M414" i="49"/>
  <c r="H414" i="53"/>
  <c r="G497" i="49"/>
  <c r="M19" i="49"/>
  <c r="J19" i="49"/>
  <c r="G19" i="53"/>
  <c r="G26" i="52"/>
  <c r="G20" i="52"/>
  <c r="G12" i="52"/>
  <c r="G16" i="52"/>
  <c r="G28" i="52"/>
  <c r="G29" i="52"/>
  <c r="G24" i="52"/>
  <c r="G18" i="52"/>
  <c r="G27" i="52"/>
  <c r="G11" i="52"/>
  <c r="G17" i="52"/>
  <c r="N349" i="49"/>
  <c r="G414" i="53"/>
  <c r="I19" i="49"/>
  <c r="G226" i="49"/>
  <c r="I226" i="49"/>
  <c r="H349" i="49"/>
  <c r="J349" i="49"/>
  <c r="K349" i="49"/>
  <c r="K414" i="49"/>
  <c r="M226" i="49"/>
  <c r="J414" i="49"/>
  <c r="H226" i="49"/>
  <c r="K497" i="49"/>
  <c r="I414" i="49"/>
  <c r="K226" i="49"/>
  <c r="G19" i="52" l="1"/>
  <c r="I18" i="53"/>
  <c r="N88" i="49"/>
  <c r="L18" i="49"/>
  <c r="N19" i="49"/>
  <c r="M18" i="49"/>
  <c r="G18" i="49"/>
  <c r="H18" i="53"/>
  <c r="J349" i="53"/>
  <c r="J226" i="53"/>
  <c r="I18" i="49"/>
  <c r="J18" i="49"/>
  <c r="K18" i="49"/>
  <c r="G10" i="52"/>
  <c r="G9" i="52" s="1"/>
  <c r="G14" i="52"/>
  <c r="G13" i="52" s="1"/>
  <c r="G23" i="52"/>
  <c r="G22" i="52" s="1"/>
  <c r="H18" i="49"/>
  <c r="N18" i="49" l="1"/>
  <c r="O170" i="49" s="1"/>
  <c r="G30" i="52"/>
  <c r="O489" i="49" l="1"/>
  <c r="O488" i="49" s="1"/>
  <c r="O171" i="49"/>
  <c r="O55" i="49"/>
  <c r="O492" i="49"/>
  <c r="O491" i="49" s="1"/>
  <c r="O300" i="49"/>
  <c r="O42" i="49"/>
  <c r="O297" i="49"/>
  <c r="O352" i="49"/>
  <c r="O215" i="49"/>
  <c r="O320" i="49"/>
  <c r="O361" i="49"/>
  <c r="O130" i="49"/>
  <c r="O129" i="49" s="1"/>
  <c r="O517" i="49"/>
  <c r="O516" i="49" s="1"/>
  <c r="O446" i="49"/>
  <c r="O445" i="49" s="1"/>
  <c r="O371" i="49"/>
  <c r="O417" i="49"/>
  <c r="O416" i="49" s="1"/>
  <c r="O421" i="49"/>
  <c r="O420" i="49" s="1"/>
  <c r="O192" i="49"/>
  <c r="O191" i="49" s="1"/>
  <c r="O56" i="49"/>
  <c r="O60" i="49"/>
  <c r="O281" i="49"/>
  <c r="O180" i="49"/>
  <c r="O409" i="49"/>
  <c r="O408" i="49" s="1"/>
  <c r="O500" i="49"/>
  <c r="O499" i="49" s="1"/>
  <c r="O241" i="49"/>
  <c r="O240" i="49" s="1"/>
  <c r="O294" i="49"/>
  <c r="O250" i="49"/>
  <c r="O249" i="49" s="1"/>
  <c r="O67" i="49"/>
  <c r="O292" i="49"/>
  <c r="O360" i="49"/>
  <c r="O205" i="49"/>
  <c r="O496" i="49"/>
  <c r="O495" i="49" s="1"/>
  <c r="O196" i="49"/>
  <c r="O195" i="49" s="1"/>
  <c r="O204" i="49"/>
  <c r="O482" i="49"/>
  <c r="O481" i="49" s="1"/>
  <c r="O199" i="49"/>
  <c r="O313" i="49"/>
  <c r="O310" i="49"/>
  <c r="O515" i="49"/>
  <c r="O514" i="49" s="1"/>
  <c r="O357" i="49"/>
  <c r="O69" i="49"/>
  <c r="O214" i="49"/>
  <c r="O524" i="49"/>
  <c r="O523" i="49" s="1"/>
  <c r="O153" i="49"/>
  <c r="O152" i="49" s="1"/>
  <c r="O402" i="49"/>
  <c r="O401" i="49" s="1"/>
  <c r="O59" i="49"/>
  <c r="O354" i="49"/>
  <c r="O381" i="49"/>
  <c r="O388" i="49"/>
  <c r="O387" i="49" s="1"/>
  <c r="O265" i="49"/>
  <c r="O264" i="49" s="1"/>
  <c r="O116" i="49"/>
  <c r="O115" i="49" s="1"/>
  <c r="O93" i="49"/>
  <c r="O92" i="49" s="1"/>
  <c r="O311" i="49"/>
  <c r="O30" i="49"/>
  <c r="O234" i="49"/>
  <c r="O29" i="49"/>
  <c r="O331" i="49"/>
  <c r="O330" i="49" s="1"/>
  <c r="O174" i="49"/>
  <c r="O423" i="49"/>
  <c r="O422" i="49" s="1"/>
  <c r="O473" i="49"/>
  <c r="O472" i="49" s="1"/>
  <c r="O111" i="49"/>
  <c r="O110" i="49" s="1"/>
  <c r="O521" i="49"/>
  <c r="O520" i="49" s="1"/>
  <c r="O400" i="49"/>
  <c r="O399" i="49" s="1"/>
  <c r="O146" i="49"/>
  <c r="O145" i="49" s="1"/>
  <c r="O23" i="49"/>
  <c r="O132" i="49"/>
  <c r="O309" i="49"/>
  <c r="O457" i="49"/>
  <c r="O456" i="49" s="1"/>
  <c r="O97" i="49"/>
  <c r="O96" i="49" s="1"/>
  <c r="O316" i="49"/>
  <c r="O508" i="49"/>
  <c r="O507" i="49" s="1"/>
  <c r="O441" i="49"/>
  <c r="O440" i="49" s="1"/>
  <c r="O343" i="49"/>
  <c r="O342" i="49" s="1"/>
  <c r="O465" i="49"/>
  <c r="O464" i="49" s="1"/>
  <c r="O58" i="49"/>
  <c r="O219" i="49"/>
  <c r="O61" i="49"/>
  <c r="O506" i="49"/>
  <c r="O505" i="49" s="1"/>
  <c r="O203" i="49"/>
  <c r="O47" i="49"/>
  <c r="O46" i="49" s="1"/>
  <c r="O293" i="49"/>
  <c r="O121" i="49"/>
  <c r="O120" i="49" s="1"/>
  <c r="O453" i="49"/>
  <c r="O452" i="49" s="1"/>
  <c r="O38" i="49"/>
  <c r="O37" i="49" s="1"/>
  <c r="O326" i="49"/>
  <c r="O325" i="49" s="1"/>
  <c r="O114" i="49"/>
  <c r="O113" i="49" s="1"/>
  <c r="O519" i="49"/>
  <c r="O518" i="49" s="1"/>
  <c r="O437" i="49"/>
  <c r="O436" i="49" s="1"/>
  <c r="O291" i="49"/>
  <c r="O22" i="49"/>
  <c r="O318" i="49"/>
  <c r="O376" i="49"/>
  <c r="O455" i="49"/>
  <c r="O454" i="49" s="1"/>
  <c r="O95" i="49"/>
  <c r="O94" i="49" s="1"/>
  <c r="O172" i="49"/>
  <c r="O379" i="49"/>
  <c r="O135" i="49"/>
  <c r="O390" i="49"/>
  <c r="O389" i="49" s="1"/>
  <c r="O220" i="49"/>
  <c r="O258" i="49"/>
  <c r="O257" i="49" s="1"/>
  <c r="O34" i="49"/>
  <c r="O63" i="49"/>
  <c r="O62" i="49" s="1"/>
  <c r="O289" i="49"/>
  <c r="O260" i="49"/>
  <c r="O259" i="49" s="1"/>
  <c r="O339" i="49"/>
  <c r="O338" i="49" s="1"/>
  <c r="O374" i="49"/>
  <c r="O66" i="49"/>
  <c r="O353" i="49"/>
  <c r="O285" i="49"/>
  <c r="O333" i="49"/>
  <c r="O332" i="49" s="1"/>
  <c r="O290" i="49"/>
  <c r="O254" i="49"/>
  <c r="O253" i="49" s="1"/>
  <c r="O283" i="49"/>
  <c r="O478" i="49"/>
  <c r="O477" i="49" s="1"/>
  <c r="O101" i="49"/>
  <c r="O102" i="49"/>
  <c r="O308" i="49"/>
  <c r="O413" i="49"/>
  <c r="O412" i="49" s="1"/>
  <c r="O202" i="49"/>
  <c r="O36" i="49"/>
  <c r="O161" i="49"/>
  <c r="O160" i="49" s="1"/>
  <c r="O76" i="49"/>
  <c r="O404" i="49"/>
  <c r="O403" i="49" s="1"/>
  <c r="O50" i="49"/>
  <c r="O49" i="49" s="1"/>
  <c r="O45" i="49"/>
  <c r="O468" i="49"/>
  <c r="O467" i="49" s="1"/>
  <c r="O345" i="49"/>
  <c r="O344" i="49" s="1"/>
  <c r="O397" i="49"/>
  <c r="O396" i="49" s="1"/>
  <c r="O430" i="49"/>
  <c r="O429" i="49" s="1"/>
  <c r="O175" i="49"/>
  <c r="O190" i="49"/>
  <c r="O189" i="49" s="1"/>
  <c r="O312" i="49"/>
  <c r="O513" i="49"/>
  <c r="O512" i="49" s="1"/>
  <c r="O181" i="49"/>
  <c r="O136" i="49"/>
  <c r="O287" i="49"/>
  <c r="O301" i="49"/>
  <c r="O125" i="49"/>
  <c r="O124" i="49" s="1"/>
  <c r="O434" i="49"/>
  <c r="O433" i="49" s="1"/>
  <c r="O40" i="49"/>
  <c r="O39" i="49" s="1"/>
  <c r="O384" i="49"/>
  <c r="O383" i="49" s="1"/>
  <c r="O57" i="49"/>
  <c r="O372" i="49"/>
  <c r="O35" i="49"/>
  <c r="O459" i="49"/>
  <c r="O458" i="49" s="1"/>
  <c r="O25" i="49"/>
  <c r="O211" i="49"/>
  <c r="O337" i="49"/>
  <c r="O336" i="49" s="1"/>
  <c r="O212" i="49"/>
  <c r="O144" i="49"/>
  <c r="O143" i="49" s="1"/>
  <c r="O425" i="49"/>
  <c r="O424" i="49" s="1"/>
  <c r="O140" i="49"/>
  <c r="O139" i="49" s="1"/>
  <c r="O52" i="49"/>
  <c r="O370" i="49"/>
  <c r="O53" i="49"/>
  <c r="O26" i="49"/>
  <c r="O298" i="49"/>
  <c r="O448" i="49"/>
  <c r="O447" i="49" s="1"/>
  <c r="O307" i="49"/>
  <c r="O463" i="49"/>
  <c r="O462" i="49" s="1"/>
  <c r="O109" i="49"/>
  <c r="O108" i="49" s="1"/>
  <c r="O107" i="49" s="1"/>
  <c r="O149" i="49"/>
  <c r="O148" i="49" s="1"/>
  <c r="O24" i="49"/>
  <c r="O443" i="49"/>
  <c r="O442" i="49" s="1"/>
  <c r="O386" i="49"/>
  <c r="O385" i="49" s="1"/>
  <c r="O104" i="49"/>
  <c r="O103" i="49" s="1"/>
  <c r="O200" i="49"/>
  <c r="O470" i="49"/>
  <c r="O469" i="49" s="1"/>
  <c r="O210" i="49"/>
  <c r="O142" i="49"/>
  <c r="O141" i="49" s="1"/>
  <c r="O70" i="49"/>
  <c r="O504" i="49"/>
  <c r="O503" i="49" s="1"/>
  <c r="O304" i="49"/>
  <c r="O303" i="49" s="1"/>
  <c r="O270" i="49"/>
  <c r="O269" i="49" s="1"/>
  <c r="O106" i="49"/>
  <c r="O105" i="49" s="1"/>
  <c r="O179" i="49"/>
  <c r="O232" i="49"/>
  <c r="O231" i="49" s="1"/>
  <c r="O419" i="49"/>
  <c r="O418" i="49" s="1"/>
  <c r="O159" i="49"/>
  <c r="O158" i="49" s="1"/>
  <c r="O484" i="49"/>
  <c r="O256" i="49"/>
  <c r="O255" i="49" s="1"/>
  <c r="O77" i="49"/>
  <c r="O395" i="49"/>
  <c r="O394" i="49" s="1"/>
  <c r="O276" i="49"/>
  <c r="O275" i="49" s="1"/>
  <c r="O461" i="49"/>
  <c r="O460" i="49" s="1"/>
  <c r="O27" i="49"/>
  <c r="O245" i="49"/>
  <c r="O244" i="49" s="1"/>
  <c r="O207" i="49"/>
  <c r="O272" i="49"/>
  <c r="O271" i="49" s="1"/>
  <c r="O91" i="49"/>
  <c r="O90" i="49" s="1"/>
  <c r="O286" i="49"/>
  <c r="O450" i="49"/>
  <c r="O449" i="49" s="1"/>
  <c r="O177" i="49"/>
  <c r="O134" i="49"/>
  <c r="O341" i="49"/>
  <c r="O340" i="49" s="1"/>
  <c r="O299" i="49"/>
  <c r="O243" i="49"/>
  <c r="O242" i="49" s="1"/>
  <c r="O526" i="49"/>
  <c r="O525" i="49" s="1"/>
  <c r="O194" i="49"/>
  <c r="O193" i="49" s="1"/>
  <c r="O182" i="49"/>
  <c r="O85" i="49"/>
  <c r="O84" i="49" s="1"/>
  <c r="O368" i="49"/>
  <c r="O367" i="49" s="1"/>
  <c r="O230" i="49"/>
  <c r="O358" i="49"/>
  <c r="O238" i="49"/>
  <c r="O237" i="49" s="1"/>
  <c r="O356" i="49"/>
  <c r="O247" i="49"/>
  <c r="O246" i="49" s="1"/>
  <c r="O485" i="49"/>
  <c r="O502" i="49"/>
  <c r="O501" i="49" s="1"/>
  <c r="O252" i="49"/>
  <c r="O251" i="49" s="1"/>
  <c r="O73" i="49"/>
  <c r="O72" i="49" s="1"/>
  <c r="O235" i="49"/>
  <c r="O263" i="49"/>
  <c r="O262" i="49" s="1"/>
  <c r="O274" i="49"/>
  <c r="O273" i="49" s="1"/>
  <c r="O221" i="49"/>
  <c r="O363" i="49"/>
  <c r="O362" i="49" s="1"/>
  <c r="O123" i="49"/>
  <c r="O122" i="49" s="1"/>
  <c r="O99" i="49"/>
  <c r="O98" i="49" s="1"/>
  <c r="O32" i="49"/>
  <c r="O43" i="49"/>
  <c r="O296" i="49"/>
  <c r="O365" i="49"/>
  <c r="O364" i="49" s="1"/>
  <c r="O168" i="49"/>
  <c r="O302" i="49"/>
  <c r="O138" i="49"/>
  <c r="O137" i="49" s="1"/>
  <c r="O319" i="49"/>
  <c r="O133" i="49"/>
  <c r="O44" i="49"/>
  <c r="O31" i="49"/>
  <c r="O282" i="49"/>
  <c r="O87" i="49"/>
  <c r="O86" i="49" s="1"/>
  <c r="O78" i="49"/>
  <c r="O486" i="49"/>
  <c r="O155" i="49"/>
  <c r="O154" i="49" s="1"/>
  <c r="O315" i="49"/>
  <c r="O218" i="49"/>
  <c r="O406" i="49"/>
  <c r="O405" i="49" s="1"/>
  <c r="O198" i="49"/>
  <c r="O380" i="49"/>
  <c r="O335" i="49"/>
  <c r="O334" i="49" s="1"/>
  <c r="O128" i="49"/>
  <c r="O127" i="49" s="1"/>
  <c r="O75" i="49"/>
  <c r="O439" i="49"/>
  <c r="O438" i="49" s="1"/>
  <c r="O280" i="49"/>
  <c r="O151" i="49"/>
  <c r="O150" i="49" s="1"/>
  <c r="O165" i="49"/>
  <c r="O164" i="49" s="1"/>
  <c r="O83" i="49"/>
  <c r="O82" i="49" s="1"/>
  <c r="O229" i="49"/>
  <c r="O228" i="49" s="1"/>
  <c r="O208" i="49"/>
  <c r="O119" i="49"/>
  <c r="O118" i="49" s="1"/>
  <c r="O236" i="49"/>
  <c r="O173" i="49"/>
  <c r="O476" i="49"/>
  <c r="O54" i="49"/>
  <c r="O163" i="49"/>
  <c r="O162" i="49" s="1"/>
  <c r="O480" i="49"/>
  <c r="O479" i="49" s="1"/>
  <c r="O393" i="49"/>
  <c r="O392" i="49" s="1"/>
  <c r="O511" i="49"/>
  <c r="O510" i="49" s="1"/>
  <c r="O324" i="49"/>
  <c r="O323" i="49" s="1"/>
  <c r="O222" i="49"/>
  <c r="O187" i="49"/>
  <c r="O186" i="49" s="1"/>
  <c r="O411" i="49"/>
  <c r="O410" i="49" s="1"/>
  <c r="O216" i="49"/>
  <c r="O157" i="49"/>
  <c r="O156" i="49" s="1"/>
  <c r="O432" i="49"/>
  <c r="O431" i="49" s="1"/>
  <c r="O375" i="49"/>
  <c r="O209" i="49"/>
  <c r="O178" i="49"/>
  <c r="O169" i="49"/>
  <c r="O475" i="49"/>
  <c r="O268" i="49"/>
  <c r="O267" i="49" s="1"/>
  <c r="O494" i="49"/>
  <c r="O493" i="49" s="1"/>
  <c r="O490" i="49" s="1"/>
  <c r="O81" i="49"/>
  <c r="O80" i="49" s="1"/>
  <c r="O487" i="49"/>
  <c r="O33" i="49"/>
  <c r="O279" i="49"/>
  <c r="O317" i="49"/>
  <c r="O183" i="49"/>
  <c r="O185" i="49"/>
  <c r="O184" i="49"/>
  <c r="O428" i="49"/>
  <c r="O427" i="49" s="1"/>
  <c r="O225" i="49"/>
  <c r="O224" i="49" s="1"/>
  <c r="O223" i="49" s="1"/>
  <c r="O329" i="49"/>
  <c r="O328" i="49" s="1"/>
  <c r="O359" i="49" l="1"/>
  <c r="O65" i="49"/>
  <c r="O407" i="49"/>
  <c r="O201" i="49"/>
  <c r="O213" i="49"/>
  <c r="O68" i="49"/>
  <c r="O522" i="49"/>
  <c r="O261" i="49"/>
  <c r="O112" i="49"/>
  <c r="O351" i="49"/>
  <c r="O322" i="49"/>
  <c r="O373" i="49"/>
  <c r="O378" i="49"/>
  <c r="O377" i="49" s="1"/>
  <c r="O382" i="49"/>
  <c r="O474" i="49"/>
  <c r="O509" i="49"/>
  <c r="O117" i="49"/>
  <c r="O278" i="49"/>
  <c r="O466" i="49"/>
  <c r="O415" i="49"/>
  <c r="O398" i="49"/>
  <c r="O355" i="49"/>
  <c r="O451" i="49"/>
  <c r="O248" i="49"/>
  <c r="O41" i="49"/>
  <c r="O288" i="49"/>
  <c r="O233" i="49"/>
  <c r="O217" i="49"/>
  <c r="O284" i="49"/>
  <c r="O306" i="49"/>
  <c r="O483" i="49"/>
  <c r="O471" i="49" s="1"/>
  <c r="O74" i="49"/>
  <c r="O71" i="49" s="1"/>
  <c r="O147" i="49"/>
  <c r="O435" i="49"/>
  <c r="O131" i="49"/>
  <c r="O126" i="49" s="1"/>
  <c r="O369" i="49"/>
  <c r="O366" i="49" s="1"/>
  <c r="O426" i="49"/>
  <c r="O314" i="49"/>
  <c r="O79" i="49"/>
  <c r="O391" i="49"/>
  <c r="O206" i="49"/>
  <c r="O239" i="49"/>
  <c r="O197" i="49"/>
  <c r="O100" i="49"/>
  <c r="O89" i="49" s="1"/>
  <c r="O327" i="49"/>
  <c r="O266" i="49"/>
  <c r="O444" i="49"/>
  <c r="O21" i="49"/>
  <c r="O167" i="49"/>
  <c r="O295" i="49"/>
  <c r="O498" i="49"/>
  <c r="O176" i="49"/>
  <c r="O51" i="49"/>
  <c r="O48" i="49" s="1"/>
  <c r="O28" i="49"/>
  <c r="O227" i="49"/>
  <c r="O64" i="49"/>
  <c r="O350" i="49" l="1"/>
  <c r="O497" i="49"/>
  <c r="O166" i="49"/>
  <c r="O414" i="49"/>
  <c r="O305" i="49"/>
  <c r="O188" i="49"/>
  <c r="O277" i="49"/>
  <c r="O20" i="49"/>
  <c r="O19" i="49" s="1"/>
  <c r="O349" i="49"/>
  <c r="J106" i="53"/>
  <c r="G105" i="53"/>
  <c r="G89" i="53" s="1"/>
  <c r="G88" i="53" s="1"/>
  <c r="G18" i="53" s="1"/>
  <c r="O88" i="49" l="1"/>
  <c r="O226" i="49"/>
  <c r="J105" i="53"/>
  <c r="J89" i="53" s="1"/>
  <c r="O18" i="49" l="1"/>
  <c r="J88" i="53"/>
  <c r="J18" i="53" s="1"/>
  <c r="K36" i="53" l="1"/>
  <c r="K346" i="53"/>
  <c r="K347" i="53"/>
  <c r="K348" i="53"/>
  <c r="K354" i="53"/>
  <c r="K321" i="53"/>
  <c r="K140" i="53"/>
  <c r="K139" i="53" s="1"/>
  <c r="K97" i="53"/>
  <c r="K96" i="53" s="1"/>
  <c r="K182" i="53"/>
  <c r="K380" i="53"/>
  <c r="K331" i="53"/>
  <c r="K330" i="53" s="1"/>
  <c r="K489" i="53"/>
  <c r="K488" i="53" s="1"/>
  <c r="K375" i="53"/>
  <c r="K287" i="53"/>
  <c r="K365" i="53"/>
  <c r="K364" i="53" s="1"/>
  <c r="K95" i="53"/>
  <c r="K94" i="53" s="1"/>
  <c r="K280" i="53"/>
  <c r="K508" i="53"/>
  <c r="K507" i="53" s="1"/>
  <c r="K219" i="53"/>
  <c r="K31" i="53"/>
  <c r="K26" i="53"/>
  <c r="K374" i="53"/>
  <c r="K67" i="53"/>
  <c r="K312" i="53"/>
  <c r="K302" i="53"/>
  <c r="K101" i="53"/>
  <c r="K298" i="53"/>
  <c r="K413" i="53"/>
  <c r="K412" i="53" s="1"/>
  <c r="K459" i="53"/>
  <c r="K458" i="53" s="1"/>
  <c r="K157" i="53"/>
  <c r="K156" i="53" s="1"/>
  <c r="K419" i="53"/>
  <c r="K418" i="53" s="1"/>
  <c r="K170" i="53"/>
  <c r="K52" i="53"/>
  <c r="K291" i="53"/>
  <c r="K161" i="53"/>
  <c r="K160" i="53" s="1"/>
  <c r="K114" i="53"/>
  <c r="K113" i="53" s="1"/>
  <c r="K406" i="53"/>
  <c r="K405" i="53" s="1"/>
  <c r="K297" i="53"/>
  <c r="K326" i="53"/>
  <c r="K325" i="53" s="1"/>
  <c r="K324" i="53"/>
  <c r="K323" i="53" s="1"/>
  <c r="K307" i="53"/>
  <c r="K370" i="53"/>
  <c r="K379" i="53"/>
  <c r="K356" i="53"/>
  <c r="K232" i="53"/>
  <c r="K231" i="53" s="1"/>
  <c r="K441" i="53"/>
  <c r="K440" i="53" s="1"/>
  <c r="K172" i="53"/>
  <c r="K300" i="53"/>
  <c r="K47" i="53"/>
  <c r="K46" i="53" s="1"/>
  <c r="K368" i="53"/>
  <c r="K367" i="53" s="1"/>
  <c r="K492" i="53"/>
  <c r="K491" i="53" s="1"/>
  <c r="K250" i="53"/>
  <c r="K249" i="53" s="1"/>
  <c r="K463" i="53"/>
  <c r="K462" i="53" s="1"/>
  <c r="K318" i="53"/>
  <c r="K301" i="53"/>
  <c r="K123" i="53"/>
  <c r="K122" i="53" s="1"/>
  <c r="K196" i="53"/>
  <c r="K195" i="53" s="1"/>
  <c r="K220" i="53"/>
  <c r="K209" i="53"/>
  <c r="K168" i="53"/>
  <c r="K409" i="53"/>
  <c r="K408" i="53" s="1"/>
  <c r="K136" i="53"/>
  <c r="K187" i="53"/>
  <c r="K186" i="53" s="1"/>
  <c r="K310" i="53"/>
  <c r="K470" i="53"/>
  <c r="K469" i="53" s="1"/>
  <c r="K178" i="53"/>
  <c r="K63" i="53"/>
  <c r="K62" i="53" s="1"/>
  <c r="K506" i="53"/>
  <c r="K505" i="53" s="1"/>
  <c r="K515" i="53"/>
  <c r="K514" i="53" s="1"/>
  <c r="K199" i="53"/>
  <c r="K238" i="53"/>
  <c r="K237" i="53" s="1"/>
  <c r="K296" i="53"/>
  <c r="K473" i="53"/>
  <c r="K472" i="53" s="1"/>
  <c r="K468" i="53"/>
  <c r="K467" i="53" s="1"/>
  <c r="K511" i="53"/>
  <c r="K510" i="53" s="1"/>
  <c r="K448" i="53"/>
  <c r="K447" i="53" s="1"/>
  <c r="K27" i="53"/>
  <c r="K111" i="53"/>
  <c r="K110" i="53" s="1"/>
  <c r="K432" i="53"/>
  <c r="K431" i="53" s="1"/>
  <c r="K317" i="53"/>
  <c r="K55" i="53"/>
  <c r="K502" i="53"/>
  <c r="K501" i="53" s="1"/>
  <c r="K165" i="53"/>
  <c r="K164" i="53" s="1"/>
  <c r="K388" i="53"/>
  <c r="K387" i="53" s="1"/>
  <c r="K381" i="53"/>
  <c r="K57" i="53"/>
  <c r="K205" i="53"/>
  <c r="K119" i="53"/>
  <c r="K118" i="53" s="1"/>
  <c r="K77" i="53"/>
  <c r="K210" i="53"/>
  <c r="K212" i="53"/>
  <c r="K104" i="53"/>
  <c r="K103" i="53" s="1"/>
  <c r="K142" i="53"/>
  <c r="K141" i="53" s="1"/>
  <c r="K180" i="53"/>
  <c r="K376" i="53"/>
  <c r="K53" i="53"/>
  <c r="K256" i="53"/>
  <c r="K255" i="53" s="1"/>
  <c r="K480" i="53"/>
  <c r="K479" i="53" s="1"/>
  <c r="K453" i="53"/>
  <c r="K452" i="53" s="1"/>
  <c r="K44" i="53"/>
  <c r="K236" i="53"/>
  <c r="K159" i="53"/>
  <c r="K158" i="53" s="1"/>
  <c r="K252" i="53"/>
  <c r="K251" i="53" s="1"/>
  <c r="K363" i="53"/>
  <c r="K362" i="53" s="1"/>
  <c r="K428" i="53"/>
  <c r="K427" i="53" s="1"/>
  <c r="K235" i="53"/>
  <c r="K215" i="53"/>
  <c r="K443" i="53"/>
  <c r="K442" i="53" s="1"/>
  <c r="K45" i="53"/>
  <c r="K285" i="53"/>
  <c r="K151" i="53"/>
  <c r="K150" i="53" s="1"/>
  <c r="K485" i="53"/>
  <c r="K446" i="53"/>
  <c r="K445" i="53" s="1"/>
  <c r="K87" i="53"/>
  <c r="K86" i="53" s="1"/>
  <c r="K417" i="53"/>
  <c r="K416" i="53" s="1"/>
  <c r="K218" i="53"/>
  <c r="K475" i="53"/>
  <c r="K75" i="53"/>
  <c r="K243" i="53"/>
  <c r="K242" i="53" s="1"/>
  <c r="K144" i="53"/>
  <c r="K143" i="53" s="1"/>
  <c r="K455" i="53"/>
  <c r="K454" i="53" s="1"/>
  <c r="K404" i="53"/>
  <c r="K403" i="53" s="1"/>
  <c r="K22" i="53"/>
  <c r="K437" i="53"/>
  <c r="K436" i="53" s="1"/>
  <c r="K29" i="53"/>
  <c r="K384" i="53"/>
  <c r="K383" i="53" s="1"/>
  <c r="K272" i="53"/>
  <c r="K271" i="53" s="1"/>
  <c r="K254" i="53"/>
  <c r="K253" i="53" s="1"/>
  <c r="K496" i="53"/>
  <c r="K495" i="53" s="1"/>
  <c r="K125" i="53"/>
  <c r="K124" i="53" s="1"/>
  <c r="K258" i="53"/>
  <c r="K257" i="53" s="1"/>
  <c r="K61" i="53"/>
  <c r="K135" i="53"/>
  <c r="K81" i="53"/>
  <c r="K80" i="53" s="1"/>
  <c r="K268" i="53"/>
  <c r="K267" i="53" s="1"/>
  <c r="K260" i="53"/>
  <c r="K259" i="53" s="1"/>
  <c r="K265" i="53"/>
  <c r="K264" i="53" s="1"/>
  <c r="K146" i="53"/>
  <c r="K145" i="53" s="1"/>
  <c r="K208" i="53"/>
  <c r="K513" i="53"/>
  <c r="K512" i="53" s="1"/>
  <c r="K138" i="53"/>
  <c r="K137" i="53" s="1"/>
  <c r="K395" i="53"/>
  <c r="K394" i="53" s="1"/>
  <c r="K353" i="53"/>
  <c r="K308" i="53"/>
  <c r="K276" i="53"/>
  <c r="K275" i="53" s="1"/>
  <c r="K289" i="53"/>
  <c r="K234" i="53"/>
  <c r="K372" i="53"/>
  <c r="K73" i="53"/>
  <c r="K72" i="53" s="1"/>
  <c r="K34" i="53"/>
  <c r="K304" i="53"/>
  <c r="K303" i="53" s="1"/>
  <c r="K216" i="53"/>
  <c r="K319" i="53"/>
  <c r="K192" i="53"/>
  <c r="K191" i="53" s="1"/>
  <c r="K411" i="53"/>
  <c r="K410" i="53" s="1"/>
  <c r="K361" i="53"/>
  <c r="K181" i="53"/>
  <c r="K357" i="53"/>
  <c r="K245" i="53"/>
  <c r="K244" i="53" s="1"/>
  <c r="K133" i="53"/>
  <c r="K203" i="53"/>
  <c r="K313" i="53"/>
  <c r="K390" i="53"/>
  <c r="K389" i="53" s="1"/>
  <c r="K32" i="53"/>
  <c r="K345" i="53"/>
  <c r="K211" i="53"/>
  <c r="K430" i="53"/>
  <c r="K429" i="53" s="1"/>
  <c r="K282" i="53"/>
  <c r="K526" i="53"/>
  <c r="K525" i="53" s="1"/>
  <c r="K121" i="53"/>
  <c r="K120" i="53" s="1"/>
  <c r="K54" i="53"/>
  <c r="K487" i="53"/>
  <c r="K69" i="53"/>
  <c r="K221" i="53"/>
  <c r="K25" i="53"/>
  <c r="K320" i="53"/>
  <c r="K281" i="53"/>
  <c r="K309" i="53"/>
  <c r="K155" i="53"/>
  <c r="K154" i="53" s="1"/>
  <c r="K341" i="53"/>
  <c r="K340" i="53" s="1"/>
  <c r="K274" i="53"/>
  <c r="K273" i="53" s="1"/>
  <c r="K450" i="53"/>
  <c r="K449" i="53" s="1"/>
  <c r="K290" i="53"/>
  <c r="K400" i="53"/>
  <c r="K399" i="53" s="1"/>
  <c r="K484" i="53"/>
  <c r="K521" i="53"/>
  <c r="K520" i="53" s="1"/>
  <c r="K33" i="53"/>
  <c r="K352" i="53"/>
  <c r="K315" i="53"/>
  <c r="K299" i="53"/>
  <c r="K58" i="53"/>
  <c r="K293" i="53"/>
  <c r="K59" i="53"/>
  <c r="K202" i="53"/>
  <c r="K439" i="53"/>
  <c r="K438" i="53" s="1"/>
  <c r="K461" i="53"/>
  <c r="K460" i="53" s="1"/>
  <c r="K333" i="53"/>
  <c r="K332" i="53" s="1"/>
  <c r="K99" i="53"/>
  <c r="K98" i="53" s="1"/>
  <c r="K42" i="53"/>
  <c r="K222" i="53"/>
  <c r="K66" i="53"/>
  <c r="K109" i="53"/>
  <c r="K108" i="53" s="1"/>
  <c r="K107" i="53" s="1"/>
  <c r="K241" i="53"/>
  <c r="K240" i="53" s="1"/>
  <c r="K149" i="53"/>
  <c r="K148" i="53" s="1"/>
  <c r="K311" i="53"/>
  <c r="K386" i="53"/>
  <c r="K385" i="53" s="1"/>
  <c r="K40" i="53"/>
  <c r="K39" i="53" s="1"/>
  <c r="K230" i="53"/>
  <c r="K229" i="53"/>
  <c r="K228" i="53" s="1"/>
  <c r="K207" i="53"/>
  <c r="K198" i="53"/>
  <c r="K128" i="53"/>
  <c r="K127" i="53" s="1"/>
  <c r="K316" i="53"/>
  <c r="K286" i="53"/>
  <c r="K504" i="53"/>
  <c r="K503" i="53" s="1"/>
  <c r="K76" i="53"/>
  <c r="K519" i="53"/>
  <c r="K518" i="53" s="1"/>
  <c r="K70" i="53"/>
  <c r="K292" i="53"/>
  <c r="K524" i="53"/>
  <c r="K523" i="53" s="1"/>
  <c r="K132" i="53"/>
  <c r="K263" i="53"/>
  <c r="K262" i="53" s="1"/>
  <c r="K171" i="53"/>
  <c r="K130" i="53"/>
  <c r="K129" i="53" s="1"/>
  <c r="K153" i="53"/>
  <c r="K152" i="53" s="1"/>
  <c r="K339" i="53"/>
  <c r="K338" i="53" s="1"/>
  <c r="K421" i="53"/>
  <c r="K420" i="53" s="1"/>
  <c r="K169" i="53"/>
  <c r="K200" i="53"/>
  <c r="K93" i="53"/>
  <c r="K92" i="53" s="1"/>
  <c r="K482" i="53"/>
  <c r="K481" i="53" s="1"/>
  <c r="K329" i="53"/>
  <c r="K328" i="53" s="1"/>
  <c r="K177" i="53"/>
  <c r="K190" i="53"/>
  <c r="K189" i="53" s="1"/>
  <c r="K423" i="53"/>
  <c r="K422" i="53" s="1"/>
  <c r="K163" i="53"/>
  <c r="K162" i="53" s="1"/>
  <c r="K43" i="53"/>
  <c r="K486" i="53"/>
  <c r="K517" i="53"/>
  <c r="K516" i="53" s="1"/>
  <c r="K465" i="53"/>
  <c r="K464" i="53" s="1"/>
  <c r="K402" i="53"/>
  <c r="K401" i="53" s="1"/>
  <c r="K179" i="53"/>
  <c r="K457" i="53"/>
  <c r="K456" i="53" s="1"/>
  <c r="K204" i="53"/>
  <c r="K476" i="53"/>
  <c r="K85" i="53"/>
  <c r="K84" i="53" s="1"/>
  <c r="K38" i="53"/>
  <c r="K37" i="53" s="1"/>
  <c r="K116" i="53"/>
  <c r="K115" i="53" s="1"/>
  <c r="K112" i="53" s="1"/>
  <c r="K60" i="53"/>
  <c r="K478" i="53"/>
  <c r="K477" i="53" s="1"/>
  <c r="K434" i="53"/>
  <c r="K433" i="53" s="1"/>
  <c r="K371" i="53"/>
  <c r="K56" i="53"/>
  <c r="K194" i="53"/>
  <c r="K193" i="53" s="1"/>
  <c r="K283" i="53"/>
  <c r="K78" i="53"/>
  <c r="K294" i="53"/>
  <c r="K358" i="53"/>
  <c r="K174" i="53"/>
  <c r="K35" i="53"/>
  <c r="K494" i="53"/>
  <c r="K493" i="53" s="1"/>
  <c r="K397" i="53"/>
  <c r="K396" i="53" s="1"/>
  <c r="K247" i="53"/>
  <c r="K246" i="53" s="1"/>
  <c r="K91" i="53"/>
  <c r="K90" i="53" s="1"/>
  <c r="K270" i="53"/>
  <c r="K269" i="53" s="1"/>
  <c r="K335" i="53"/>
  <c r="K334" i="53" s="1"/>
  <c r="K24" i="53"/>
  <c r="K30" i="53"/>
  <c r="K106" i="53"/>
  <c r="K105" i="53" s="1"/>
  <c r="K225" i="53"/>
  <c r="K224" i="53" s="1"/>
  <c r="K425" i="53"/>
  <c r="K424" i="53" s="1"/>
  <c r="K337" i="53"/>
  <c r="K336" i="53" s="1"/>
  <c r="K102" i="53"/>
  <c r="K50" i="53"/>
  <c r="K49" i="53" s="1"/>
  <c r="K393" i="53"/>
  <c r="K392" i="53" s="1"/>
  <c r="K134" i="53"/>
  <c r="K343" i="53"/>
  <c r="K342" i="53" s="1"/>
  <c r="K279" i="53"/>
  <c r="K360" i="53"/>
  <c r="K173" i="53"/>
  <c r="K23" i="53"/>
  <c r="K83" i="53"/>
  <c r="K82" i="53" s="1"/>
  <c r="K500" i="53"/>
  <c r="K499" i="53" s="1"/>
  <c r="K214" i="53"/>
  <c r="K344" i="53" l="1"/>
  <c r="K213" i="53"/>
  <c r="K351" i="53"/>
  <c r="K206" i="53"/>
  <c r="K239" i="53"/>
  <c r="K415" i="53"/>
  <c r="K426" i="53"/>
  <c r="K233" i="53"/>
  <c r="K227" i="53" s="1"/>
  <c r="K373" i="53"/>
  <c r="K21" i="53"/>
  <c r="K266" i="53"/>
  <c r="K490" i="53"/>
  <c r="K65" i="53"/>
  <c r="K314" i="53"/>
  <c r="K322" i="53"/>
  <c r="K79" i="53"/>
  <c r="K391" i="53"/>
  <c r="K284" i="53"/>
  <c r="K100" i="53"/>
  <c r="K89" i="53" s="1"/>
  <c r="K197" i="53"/>
  <c r="K369" i="53"/>
  <c r="K366" i="53" s="1"/>
  <c r="K359" i="53"/>
  <c r="K176" i="53"/>
  <c r="K68" i="53"/>
  <c r="K378" i="53"/>
  <c r="K377" i="53" s="1"/>
  <c r="K435" i="53"/>
  <c r="K117" i="53"/>
  <c r="K382" i="53"/>
  <c r="K295" i="53"/>
  <c r="K498" i="53"/>
  <c r="K167" i="53"/>
  <c r="K166" i="53" s="1"/>
  <c r="K355" i="53"/>
  <c r="K74" i="53"/>
  <c r="K71" i="53" s="1"/>
  <c r="K217" i="53"/>
  <c r="K398" i="53"/>
  <c r="K41" i="53"/>
  <c r="K261" i="53"/>
  <c r="K474" i="53"/>
  <c r="K509" i="53"/>
  <c r="K407" i="53"/>
  <c r="K28" i="53"/>
  <c r="K201" i="53"/>
  <c r="K451" i="53"/>
  <c r="K131" i="53"/>
  <c r="K126" i="53" s="1"/>
  <c r="K483" i="53"/>
  <c r="K444" i="53"/>
  <c r="K248" i="53"/>
  <c r="K522" i="53"/>
  <c r="K147" i="53"/>
  <c r="K288" i="53"/>
  <c r="K278" i="53"/>
  <c r="K306" i="53"/>
  <c r="K51" i="53"/>
  <c r="K48" i="53" s="1"/>
  <c r="K327" i="53"/>
  <c r="K466" i="53"/>
  <c r="K188" i="53" l="1"/>
  <c r="K64" i="53"/>
  <c r="K471" i="53"/>
  <c r="K414" i="53" s="1"/>
  <c r="K497" i="53"/>
  <c r="K20" i="53"/>
  <c r="K350" i="53"/>
  <c r="K349" i="53" s="1"/>
  <c r="K277" i="53"/>
  <c r="K305" i="53"/>
  <c r="K88" i="53"/>
  <c r="K19" i="53" l="1"/>
  <c r="K226" i="53"/>
  <c r="K223" i="53" s="1"/>
  <c r="K18" i="5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Luis Ferreras</author>
  </authors>
  <commentList>
    <comment ref="E7" authorId="0" shapeId="0" xr:uid="{F08D4617-FA21-4B55-A75A-D70B054FD316}">
      <text>
        <r>
          <rPr>
            <sz val="9"/>
            <color indexed="81"/>
            <rFont val="Tahoma"/>
            <family val="2"/>
          </rPr>
          <t xml:space="preserve">
RAC : Recepcion Acogida y Clasificación.</t>
        </r>
      </text>
    </comment>
  </commentList>
</comments>
</file>

<file path=xl/sharedStrings.xml><?xml version="1.0" encoding="utf-8"?>
<sst xmlns="http://schemas.openxmlformats.org/spreadsheetml/2006/main" count="5122" uniqueCount="1451">
  <si>
    <t>Insumos</t>
  </si>
  <si>
    <t>Unidad de Medida</t>
  </si>
  <si>
    <t>Precio Unitario</t>
  </si>
  <si>
    <t>Valor Total</t>
  </si>
  <si>
    <t>Cuenta</t>
  </si>
  <si>
    <t>1er. Trimestre</t>
  </si>
  <si>
    <t>2do. Trimestre</t>
  </si>
  <si>
    <t>3er. Trimestre</t>
  </si>
  <si>
    <t>4to. Trimestre</t>
  </si>
  <si>
    <t>Servicio Hospitalización</t>
  </si>
  <si>
    <t>Egresos</t>
  </si>
  <si>
    <t>Servicio de Medicina General</t>
  </si>
  <si>
    <t>Servicio de Cirugia</t>
  </si>
  <si>
    <t>Servicio de Ginecobstetricia</t>
  </si>
  <si>
    <t>Servicio de Pediatria</t>
  </si>
  <si>
    <t>Servicio de Cardiologia</t>
  </si>
  <si>
    <t>Servicio de Gastroenterologia</t>
  </si>
  <si>
    <t>Servicio de Endocrinologia</t>
  </si>
  <si>
    <t>Otros</t>
  </si>
  <si>
    <t>Servicio de Consulta Externa</t>
  </si>
  <si>
    <t>Consultas</t>
  </si>
  <si>
    <t>Primera Vez</t>
  </si>
  <si>
    <t>Subsecuente</t>
  </si>
  <si>
    <t>Servicio de Emergencia</t>
  </si>
  <si>
    <t>Servicio de Imágenes</t>
  </si>
  <si>
    <t>Imágenes</t>
  </si>
  <si>
    <t>%</t>
  </si>
  <si>
    <t>Auxiliar</t>
  </si>
  <si>
    <t>Sobresueldos</t>
  </si>
  <si>
    <t>Servicios Básicos</t>
  </si>
  <si>
    <t>Electricidad</t>
  </si>
  <si>
    <t>Agua</t>
  </si>
  <si>
    <t>Viáticos</t>
  </si>
  <si>
    <t>Pasajes</t>
  </si>
  <si>
    <t>Fletes</t>
  </si>
  <si>
    <t>Materiales y Suministros</t>
  </si>
  <si>
    <t>Alimentos y Productos Agroforestales</t>
  </si>
  <si>
    <t>Textiles y Vestuarios</t>
  </si>
  <si>
    <t>Calzados</t>
  </si>
  <si>
    <t>Minerales</t>
  </si>
  <si>
    <t>Productos y Utiles Varios</t>
  </si>
  <si>
    <t>Aportes y Donaciones</t>
  </si>
  <si>
    <t>Venta de Servicios</t>
  </si>
  <si>
    <t>Suplencias</t>
  </si>
  <si>
    <t>Especialismos</t>
  </si>
  <si>
    <t>Sobrejornales</t>
  </si>
  <si>
    <t>Dietas y Gastos de Representación</t>
  </si>
  <si>
    <t>Gratificaciones y Bonificaciones</t>
  </si>
  <si>
    <t>Bonificaciones</t>
  </si>
  <si>
    <t>Almacenaje</t>
  </si>
  <si>
    <t>Productos Terminales</t>
  </si>
  <si>
    <t>Servicios de Apoyo Diagnóstico</t>
  </si>
  <si>
    <t>Análisis de Laboratorio</t>
  </si>
  <si>
    <t>Indicadores de Producción</t>
  </si>
  <si>
    <t>Gestión de Usuario y Educación para la Salud</t>
  </si>
  <si>
    <t xml:space="preserve">        Venta de Servicios y Otros Ingresos</t>
  </si>
  <si>
    <t xml:space="preserve">        Otros Aportes</t>
  </si>
  <si>
    <t>Programación Trimestral</t>
  </si>
  <si>
    <t>Muestras</t>
  </si>
  <si>
    <t>Cantidad de Insumos</t>
  </si>
  <si>
    <t>Fuente de Financiamiento</t>
  </si>
  <si>
    <t>Estimación de Ingresos</t>
  </si>
  <si>
    <t>Programación Insumos por Producto Nivel Especializado</t>
  </si>
  <si>
    <t>Estimación de Gastos</t>
  </si>
  <si>
    <t>Objeto</t>
  </si>
  <si>
    <t>Sub-Cuenta</t>
  </si>
  <si>
    <t>Anticipos Financieros / Transferencias</t>
  </si>
  <si>
    <t xml:space="preserve">Transferencias Corrientes </t>
  </si>
  <si>
    <t>Consolidado Presupuesto Estimado de Ingresos y Gastos Nivel Especializado por Actividad Especifica</t>
  </si>
  <si>
    <t>Descripción Gasto por Cuenta</t>
  </si>
  <si>
    <t>Consultas Externa</t>
  </si>
  <si>
    <t>Emergencias</t>
  </si>
  <si>
    <t>Hospitalización</t>
  </si>
  <si>
    <t>Servicios de Laboratorios y Banco de Sangre</t>
  </si>
  <si>
    <t>Servicios de Imágenes RX</t>
  </si>
  <si>
    <t>Gestión Técnica y Administrativa</t>
  </si>
  <si>
    <t>Apoyo Diagnóstico</t>
  </si>
  <si>
    <t>Servicios de Apoyo</t>
  </si>
  <si>
    <t xml:space="preserve">      Total Ingresos RD$</t>
  </si>
  <si>
    <t>Tipo</t>
  </si>
  <si>
    <t>Remuneraciones</t>
  </si>
  <si>
    <t>Remuneraciones al personal fijo</t>
  </si>
  <si>
    <t>Sueldos a medicos</t>
  </si>
  <si>
    <t>Nuevas plazas maestros</t>
  </si>
  <si>
    <t>Incentivos y escalafón</t>
  </si>
  <si>
    <t>Remuneraciones al personal con carácter transitorio</t>
  </si>
  <si>
    <t>Sueldos al personal contratado y/o igualado</t>
  </si>
  <si>
    <t>Sueldos de personal nominal</t>
  </si>
  <si>
    <t>Sueldos al personal por servicios especiales</t>
  </si>
  <si>
    <t>Sueldo al personal nominal en período probatorio</t>
  </si>
  <si>
    <t xml:space="preserve"> Jornales</t>
  </si>
  <si>
    <t>Sueldos al personal fijo en trámite de pensiones</t>
  </si>
  <si>
    <t>Pago de porcentaje por desvinculación de cargo</t>
  </si>
  <si>
    <t>Primas por antigüedad</t>
  </si>
  <si>
    <t>Compensación</t>
  </si>
  <si>
    <t>Compensación por gastos de alimentación</t>
  </si>
  <si>
    <t>Compensación por horas extraordinarias</t>
  </si>
  <si>
    <t>Pago de horas extraordinarias, Horas extraordinarias fin de año (Reglamento 523-09)</t>
  </si>
  <si>
    <t>Prima de transporte</t>
  </si>
  <si>
    <t>Compensación servicios de Seguridad</t>
  </si>
  <si>
    <t>Compensación por resultados</t>
  </si>
  <si>
    <t>Compensación por distancia</t>
  </si>
  <si>
    <t>Compensaciones especiales</t>
  </si>
  <si>
    <t>Bono por desempeño</t>
  </si>
  <si>
    <t>Beneficio , Acuerdo de desempeños institucionales (Reglamento 423-12)</t>
  </si>
  <si>
    <t>Dietas</t>
  </si>
  <si>
    <t>Dietas en el país</t>
  </si>
  <si>
    <t>Dietas en el exterior</t>
  </si>
  <si>
    <t>Gastos de representación</t>
  </si>
  <si>
    <t>Gastos de representación en el país</t>
  </si>
  <si>
    <t>Gastos de representación en el exterior</t>
  </si>
  <si>
    <t>Bono escolar</t>
  </si>
  <si>
    <t>Gratificaciones por pasantías</t>
  </si>
  <si>
    <t>Gratificaciones por aniversario de institución</t>
  </si>
  <si>
    <t>Otras Gratificaciones y Bonificaciones</t>
  </si>
  <si>
    <t>Contribuciones al seguro de salud</t>
  </si>
  <si>
    <t>Contribuciones al seguro de pensiones</t>
  </si>
  <si>
    <t>Contribuciones al seguro de riesgo laboral</t>
  </si>
  <si>
    <t>Contribuciones al plan de retiro complementario</t>
  </si>
  <si>
    <t>Radiocomunicación</t>
  </si>
  <si>
    <t>Servicios telefónico de larga distancia</t>
  </si>
  <si>
    <t>Teléfono local</t>
  </si>
  <si>
    <t>Telefax y correos</t>
  </si>
  <si>
    <t>Servicio de internet y televisión por cable</t>
  </si>
  <si>
    <t>Energía eléctrica</t>
  </si>
  <si>
    <t>Electricidad no cortable</t>
  </si>
  <si>
    <t>Recolección de residuos sólidos</t>
  </si>
  <si>
    <t>Publicidad y propaganda</t>
  </si>
  <si>
    <t>Impresión y encuadernación</t>
  </si>
  <si>
    <t>Viáticos dentro del país</t>
  </si>
  <si>
    <t>Viáticos fuera del país</t>
  </si>
  <si>
    <t>Transporte y Alamcenaje</t>
  </si>
  <si>
    <t>Peaje</t>
  </si>
  <si>
    <t>Alquileres y Rentas</t>
  </si>
  <si>
    <t>Alquilleres y rentas de edificios y locales</t>
  </si>
  <si>
    <t>Alquileres de equipos de producción</t>
  </si>
  <si>
    <t>Alquileres de maquinarias y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</si>
  <si>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</si>
  <si>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</si>
  <si>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</si>
  <si>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</si>
  <si>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</si>
  <si>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</si>
  <si>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</si>
  <si>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Seguros</t>
  </si>
  <si>
    <t>Seguro de bienes muebles</t>
  </si>
  <si>
    <t>Seguros de personas</t>
  </si>
  <si>
    <t>Seguros de la producción agrícola</t>
  </si>
  <si>
    <t>Servicios de Conservación, Reparaciones Menores e Instalaciones Temporales</t>
  </si>
  <si>
    <t>Obras menores en edificaciones</t>
  </si>
  <si>
    <t>Servicios especiales de mantenimiento y reparación</t>
  </si>
  <si>
    <t>Limpieza, desmalezamiento de tierras y terrenos</t>
  </si>
  <si>
    <t>Mantenimiento y reparación de obras civiles en instalaciones varias</t>
  </si>
  <si>
    <t>Obras en bienes de dominio público</t>
  </si>
  <si>
    <t>Instalaciones eléctricas</t>
  </si>
  <si>
    <t>Servicios de pintura y derivados con fin de higiene y embellecimiento</t>
  </si>
  <si>
    <t>Mantenimiento y reparación de equipo para computación</t>
  </si>
  <si>
    <t>Mantenimiento y reparación de equipos sanitarios y de laboratorio</t>
  </si>
  <si>
    <t>Mantenimiento y reparación de equipos de transporte, tracción y elevación</t>
  </si>
  <si>
    <t>Instalaciones temporales</t>
  </si>
  <si>
    <t>Gastos judiciales</t>
  </si>
  <si>
    <t>Comisiones y gastos bancarios</t>
  </si>
  <si>
    <t>Servicios sanitarios médicos y veterinarios</t>
  </si>
  <si>
    <t>Servicios funerarios y gastos conexos</t>
  </si>
  <si>
    <t>Fumigación, lavandería, limpieza e higiene</t>
  </si>
  <si>
    <t>Fumigación</t>
  </si>
  <si>
    <t>Lavandería</t>
  </si>
  <si>
    <t>Organización de eventos y festividades</t>
  </si>
  <si>
    <t>Festividades</t>
  </si>
  <si>
    <t>Actuaciones deportivas</t>
  </si>
  <si>
    <t>Actuaciones artísticas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</si>
  <si>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</si>
  <si>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</si>
  <si>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</si>
  <si>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</si>
  <si>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</si>
  <si>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</si>
  <si>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</si>
  <si>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</si>
  <si>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</si>
  <si>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</si>
  <si>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Otros gastos operativos</t>
  </si>
  <si>
    <t>Otros gastos operativos de instituciones empresariales</t>
  </si>
  <si>
    <t>Alimentos y bebidas para personas</t>
  </si>
  <si>
    <t>Desayuno escolar</t>
  </si>
  <si>
    <t>Productos agroforestales y pecuarios</t>
  </si>
  <si>
    <t>Alimentos para animales</t>
  </si>
  <si>
    <t>Productos pecuarios</t>
  </si>
  <si>
    <t>Productos agrícolas</t>
  </si>
  <si>
    <t>Productos forestales</t>
  </si>
  <si>
    <t>Madera, corcho y sus manufacturas</t>
  </si>
  <si>
    <t>Hilados y telas</t>
  </si>
  <si>
    <t>Acabados textiles</t>
  </si>
  <si>
    <t>Prendas de vestir</t>
  </si>
  <si>
    <t>Papel de escritorio</t>
  </si>
  <si>
    <t>Productos de papel y cartón</t>
  </si>
  <si>
    <t>Productos de artes gráficas</t>
  </si>
  <si>
    <t>Libros, revistas y periódicos</t>
  </si>
  <si>
    <t>Textos de enseñanza</t>
  </si>
  <si>
    <t>Especies timbrados y valoradas</t>
  </si>
  <si>
    <t>Productos medicinales para uso humano</t>
  </si>
  <si>
    <t>Productos medicinales para uso veterinario</t>
  </si>
  <si>
    <t>Cueros y pieles</t>
  </si>
  <si>
    <t>Artículos de cuero</t>
  </si>
  <si>
    <t>Llantas y neumáticos</t>
  </si>
  <si>
    <t>Artículos de caucho</t>
  </si>
  <si>
    <t>Productos de Cuero, Caucho y Plasticos</t>
  </si>
  <si>
    <t>Artículos de plástico</t>
  </si>
  <si>
    <t>Productos de Minerales, Metalicos y No Metalicos</t>
  </si>
  <si>
    <t>Productos de cemento, cal, asbesto, yeso y arcilla</t>
  </si>
  <si>
    <t>Productos de cemento</t>
  </si>
  <si>
    <t>Productos de cal</t>
  </si>
  <si>
    <t>Productos de asbestos</t>
  </si>
  <si>
    <t>Productos de yeso</t>
  </si>
  <si>
    <t>Productos de arcilla y derivados</t>
  </si>
  <si>
    <t>Productos de vidrio, loza y porcelana</t>
  </si>
  <si>
    <t>Productos de vidrio</t>
  </si>
  <si>
    <t>Productos de loza</t>
  </si>
  <si>
    <t>Productos de porcelana</t>
  </si>
  <si>
    <t>Productos metálicos y sus derivados</t>
  </si>
  <si>
    <t>Productos ferrosos</t>
  </si>
  <si>
    <t>Productos no ferrosos</t>
  </si>
  <si>
    <t>Estructuras metálicas acabadas</t>
  </si>
  <si>
    <t>Herramientas menores</t>
  </si>
  <si>
    <t>Productos de hojalata</t>
  </si>
  <si>
    <t>Accesorios de metal</t>
  </si>
  <si>
    <t>Minerales metalíferos</t>
  </si>
  <si>
    <t>Petróleo crudo</t>
  </si>
  <si>
    <t>Carbon mineral</t>
  </si>
  <si>
    <t>Piedra, arcilla y arena</t>
  </si>
  <si>
    <t>Productos aislantes</t>
  </si>
  <si>
    <t>Productos abrasivos</t>
  </si>
  <si>
    <t>Otros minerales</t>
  </si>
  <si>
    <t>Otros Productos Minerales no metálicos</t>
  </si>
  <si>
    <t>Combustibles y lubricantes</t>
  </si>
  <si>
    <t>Gasolina</t>
  </si>
  <si>
    <t>Gasoil</t>
  </si>
  <si>
    <t>Kerosén</t>
  </si>
  <si>
    <t>Gas GLP</t>
  </si>
  <si>
    <t>Aceites y Grasas</t>
  </si>
  <si>
    <t>Lubricantes</t>
  </si>
  <si>
    <t>Productos químicos y conexos</t>
  </si>
  <si>
    <t>Productos explosivos y Pirotecnia</t>
  </si>
  <si>
    <t>Productos Fotoquímicos</t>
  </si>
  <si>
    <t>Productos Químicos de uso Personal</t>
  </si>
  <si>
    <t>Abonos y Fertilizantes</t>
  </si>
  <si>
    <t>Insecticidas, Fumigantes y Otros</t>
  </si>
  <si>
    <t>Material para limpieza</t>
  </si>
  <si>
    <t>Utiles de escritorio, oficina informática y de enseñanza</t>
  </si>
  <si>
    <t>Utiles destinados a actividades deportivas y recreativas</t>
  </si>
  <si>
    <t>Utiles de cocina y comedor</t>
  </si>
  <si>
    <t>Productos eléctricos y afines</t>
  </si>
  <si>
    <t>Otros repuestos y accesorios menores</t>
  </si>
  <si>
    <t>Productos y útiles varios n.i.p.</t>
  </si>
  <si>
    <t>Obras</t>
  </si>
  <si>
    <t>Bienes Muebles, Inmuebles e Intangibles</t>
  </si>
  <si>
    <t>Mobiliario Y Equipo</t>
  </si>
  <si>
    <t>Muebles de oficina y estantería</t>
  </si>
  <si>
    <t>Otros mobiliarios y equipos no identificados precedentemente</t>
  </si>
  <si>
    <t>Mobiliario y Equipo Educacional y Recreativo</t>
  </si>
  <si>
    <t>Aparatos deportivos</t>
  </si>
  <si>
    <t>Cámaras fotográficas y de video</t>
  </si>
  <si>
    <t>Equipos recreativos</t>
  </si>
  <si>
    <t>Equipo e Instrumental, Científico Y Laboratorio</t>
  </si>
  <si>
    <t>Equipo médico y de laboratorio</t>
  </si>
  <si>
    <t>Instrumental médico y de laboratorio</t>
  </si>
  <si>
    <t>Equipo veterinario</t>
  </si>
  <si>
    <t>Equipo Meteriológico y sismológico</t>
  </si>
  <si>
    <t>Vehículos y Equipo de Transporte, Tracción y Elevación</t>
  </si>
  <si>
    <t>Automóviles y camiones</t>
  </si>
  <si>
    <t>Carrocerías y remolques</t>
  </si>
  <si>
    <t>Otros equipos de transporte</t>
  </si>
  <si>
    <t>Maquinaria, Otros Equipos y Herramientas</t>
  </si>
  <si>
    <t>Maquinaria y equipo industrial</t>
  </si>
  <si>
    <t>Maquinaria y equipo de construcción</t>
  </si>
  <si>
    <t>Sistemas de aire acondicionado, calefacción y refrigeración industrial y comercial</t>
  </si>
  <si>
    <t>Equipo de comunicación, telecomunicaciones y señalamiento</t>
  </si>
  <si>
    <t>Equipo de generación eléctrica, aparatos y accesorios eléctricos</t>
  </si>
  <si>
    <t>Herramientas y máquinas-herramientas</t>
  </si>
  <si>
    <t>Otros equipos</t>
  </si>
  <si>
    <t>Bienes Intangibles</t>
  </si>
  <si>
    <t>Investigación y desarrollo</t>
  </si>
  <si>
    <t>Programas de informática y base de datos</t>
  </si>
  <si>
    <t>Programas de informática</t>
  </si>
  <si>
    <t>Base de datos</t>
  </si>
  <si>
    <t>Estudios de preinversión</t>
  </si>
  <si>
    <t>Marcas y patentes</t>
  </si>
  <si>
    <t>Concesiones</t>
  </si>
  <si>
    <t>Licencias informáticas e intelectuales, industriales y comerciales</t>
  </si>
  <si>
    <t>Informáticas</t>
  </si>
  <si>
    <t>Intelectuales</t>
  </si>
  <si>
    <t>Industriales</t>
  </si>
  <si>
    <t>Comerciales</t>
  </si>
  <si>
    <t>Otros activos intangibles</t>
  </si>
  <si>
    <t>Obras En Edificaciones</t>
  </si>
  <si>
    <t>Obras para edificación residencial (viviendas)</t>
  </si>
  <si>
    <t>Obras para edificación no residencial</t>
  </si>
  <si>
    <t>Obras para edificación de otras estructuras</t>
  </si>
  <si>
    <t>Mejoras de tierras y terrenos</t>
  </si>
  <si>
    <t>Infraestructura</t>
  </si>
  <si>
    <t>Obras Hidráulicas Y Sanitarias</t>
  </si>
  <si>
    <t>Obras de Energía</t>
  </si>
  <si>
    <t>Obras de telecomunicaciones</t>
  </si>
  <si>
    <t>Infraestructura terrestre y obras anexas</t>
  </si>
  <si>
    <t>Obras urbanísticas</t>
  </si>
  <si>
    <t>Obras en cementerios</t>
  </si>
  <si>
    <t>Construcciones En Bienes Concesionados</t>
  </si>
  <si>
    <t>Construcciones en bienes de uso público concesionados</t>
  </si>
  <si>
    <t>Construcciones en bienes de uso privado concesionados</t>
  </si>
  <si>
    <t>`01</t>
  </si>
  <si>
    <t>`02</t>
  </si>
  <si>
    <t>`03</t>
  </si>
  <si>
    <t>`04</t>
  </si>
  <si>
    <t>Proporción de vacaciones no disfrutadas</t>
  </si>
  <si>
    <t>Seguro sobre infraestructura</t>
  </si>
  <si>
    <t>Otros seguros</t>
  </si>
  <si>
    <t>`05</t>
  </si>
  <si>
    <t>Mantenimiento y reparación de equipos de comunicación</t>
  </si>
  <si>
    <t>Limpieza e higiene</t>
  </si>
  <si>
    <t>Interes devengados internos por instituciones financieras</t>
  </si>
  <si>
    <t>Interes devengados externos por instituciones financieras</t>
  </si>
  <si>
    <t>Otros gastos por indemnizaciones y compensaciones</t>
  </si>
  <si>
    <t>Consolidado Presupuesto Estimado de Ingresos y Gastos Nivel Especializado por Fuente de Financiamiento</t>
  </si>
  <si>
    <t xml:space="preserve">        Anticipos Financieros</t>
  </si>
  <si>
    <t>Establecimiento:</t>
  </si>
  <si>
    <t>Servicio Regional de Salud:</t>
  </si>
  <si>
    <t>Camas Disponibles</t>
  </si>
  <si>
    <t>Dias Pacientes</t>
  </si>
  <si>
    <t>Promedio Días Estada</t>
  </si>
  <si>
    <t>Porcentaje Ocupacional</t>
  </si>
  <si>
    <t>Giro de Cama</t>
  </si>
  <si>
    <t>Años</t>
  </si>
  <si>
    <t>Día Cama Disponibles</t>
  </si>
  <si>
    <t>Descripción Ingresos por Cuenta</t>
  </si>
  <si>
    <t>Donaciones</t>
  </si>
  <si>
    <t>Donaciones recibidas de otros Organismos</t>
  </si>
  <si>
    <t>Aporte de los Hogares</t>
  </si>
  <si>
    <t>Transferencias</t>
  </si>
  <si>
    <t>Transferencias Corrientes de la Administración Central</t>
  </si>
  <si>
    <t>Anticipos Financieros</t>
  </si>
  <si>
    <t>Transferencia de Capital de la Administración Central</t>
  </si>
  <si>
    <t>Otros Ingresos</t>
  </si>
  <si>
    <t>Venta de Servicios a SENASA por afiliados regimen subsidiado</t>
  </si>
  <si>
    <t>Venta de Servicios a SENASA por afiliados regimen contributivo</t>
  </si>
  <si>
    <t>Venta de Servicios a otras ARS por atencion a Regimen contributivo</t>
  </si>
  <si>
    <t xml:space="preserve">Venta de Servicios a ARL </t>
  </si>
  <si>
    <t xml:space="preserve">Venta de Servicios a Compañias aseguradoras </t>
  </si>
  <si>
    <t>Venta de servicios a otros</t>
  </si>
  <si>
    <t>Total Ingresos</t>
  </si>
  <si>
    <t>Valor RD$</t>
  </si>
  <si>
    <t>Total RD$</t>
  </si>
  <si>
    <t>Servicios Personales</t>
  </si>
  <si>
    <t>Sueldos fijos</t>
  </si>
  <si>
    <t>Ascenso a militires</t>
  </si>
  <si>
    <t>`06</t>
  </si>
  <si>
    <t>Nuevas plazas a medicos</t>
  </si>
  <si>
    <t>`07</t>
  </si>
  <si>
    <t>Sueldo anual No. 13</t>
  </si>
  <si>
    <t>Prestacianes economicas</t>
  </si>
  <si>
    <t>Prestacion laboral por desvinculación</t>
  </si>
  <si>
    <t>Vacaciones</t>
  </si>
  <si>
    <t>`08</t>
  </si>
  <si>
    <t>`09</t>
  </si>
  <si>
    <t>`10</t>
  </si>
  <si>
    <t>Otras Gratificaciones</t>
  </si>
  <si>
    <t>Contribuciones a la Seguridad Social y Riesgo Laboral</t>
  </si>
  <si>
    <t>Contratacion de servicios</t>
  </si>
  <si>
    <t>Publicidad Impresión y Encuadernación</t>
  </si>
  <si>
    <t>Alquiler de tierra</t>
  </si>
  <si>
    <t>Alquileres de Terrenos</t>
  </si>
  <si>
    <t>Alquileres de equipos de construccion y movimiento de tierra</t>
  </si>
  <si>
    <t>Seguro de bienes inmuebles e infraestructura</t>
  </si>
  <si>
    <t>Seguros sobre bienes de dominio publico</t>
  </si>
  <si>
    <t>Seguros sobre bienes historicos y culturales</t>
  </si>
  <si>
    <t>Seguros sobre inventarios de bienes de consumo</t>
  </si>
  <si>
    <t>Contrataciones de obras menores</t>
  </si>
  <si>
    <t>Mantenimientos y reparacion de maquinarias y equipos</t>
  </si>
  <si>
    <t>Mantenimiento y reparación de equipo de oficina y muebles</t>
  </si>
  <si>
    <t>Mantenimiento y reparación de equipo de educacional</t>
  </si>
  <si>
    <t>Otros Servicios No Incluidos en conceptos anteriores</t>
  </si>
  <si>
    <t>Eventos generals</t>
  </si>
  <si>
    <t>Estudios, investigaciones y análisis de factibilidad</t>
  </si>
  <si>
    <t>Premios de billetes y quinielas de la Lotería Nacional</t>
  </si>
  <si>
    <t>Productos de Papel, Cartón e Impresos</t>
  </si>
  <si>
    <t>Productos Farmacéuticos</t>
  </si>
  <si>
    <t xml:space="preserve">Artículos de plástico </t>
  </si>
  <si>
    <t>Combustibles, Lubricantes, Productos Químicos y Conexos</t>
  </si>
  <si>
    <t>Gas Natural</t>
  </si>
  <si>
    <t>Pinturas, Lacas, Barnices, Diluyentes y Absorbentes para Pinturas</t>
  </si>
  <si>
    <t>Gastos que se asignaran durante el ejercicio ( Art. 32-33 Ley 423-06)</t>
  </si>
  <si>
    <t>5 % que se asignara durante el ejercicio para gastos corrientes</t>
  </si>
  <si>
    <t>1 % que se asignara durante el ejercicio para gastos corrientes por calamidad publica</t>
  </si>
  <si>
    <t>Utiles menores médico quirùrgicos</t>
  </si>
  <si>
    <t>Productos y útiles veterinarios</t>
  </si>
  <si>
    <t>Transferencias Corrientes</t>
  </si>
  <si>
    <t xml:space="preserve"> Transferencias Corrientes Al Sector Privado</t>
  </si>
  <si>
    <t xml:space="preserve"> Prestaciones A La Seguridad Social</t>
  </si>
  <si>
    <t>Pensiones</t>
  </si>
  <si>
    <t>Jubilaciones</t>
  </si>
  <si>
    <t>Indemnización Laboral</t>
  </si>
  <si>
    <t>Ayudas Y Donaciones A Personas</t>
  </si>
  <si>
    <t>Ayudas Y Donaciones Programadas A Hogares Y Personas</t>
  </si>
  <si>
    <t>Ayudas Y Donaciones Ocasionales A Hogares Y Personas</t>
  </si>
  <si>
    <t>Programa De Repitencia Escolar</t>
  </si>
  <si>
    <t>Becas y viajes de estudios</t>
  </si>
  <si>
    <t>Becas Nacionales</t>
  </si>
  <si>
    <t>Becas extranjeras</t>
  </si>
  <si>
    <t xml:space="preserve">Transferencias corrientes a empresas del sector privado </t>
  </si>
  <si>
    <t>Transferencias corrientes a Asociaciones sin fines de lucro y partidos políticos</t>
  </si>
  <si>
    <t>Transferencias corrientes a Asociaciones sin fines de lucro</t>
  </si>
  <si>
    <t xml:space="preserve"> Transferencias Corrientes Al Gob. Gral Nacional</t>
  </si>
  <si>
    <t>Aportaciones instituciones del gobierno central</t>
  </si>
  <si>
    <t>Aportaciones corrientes al Poder Ejecutivo</t>
  </si>
  <si>
    <t>Transferencias corrientes a instituciones descentralizadas y autonomas no financieras.</t>
  </si>
  <si>
    <t>Transferencias corrientes a instituciones descentralizadas y autonomas no financieras para servicios personales.</t>
  </si>
  <si>
    <t xml:space="preserve">Otras transferencias corrientes a instituciones descentralizadas y autonomas no financieras. </t>
  </si>
  <si>
    <t>Transferencias corrientes a instituciones descentralizadas y autonomas no financieras para pago de electricidad no cortable.</t>
  </si>
  <si>
    <t>Transferencias corrientes a instituciones públicas de la seguridad social</t>
  </si>
  <si>
    <t>Transferencias corrientes a instituciones públicas de la seguridad social para servicios personales.</t>
  </si>
  <si>
    <t>Otras transferencias corrientes a instituciones públicas de la seguridad social</t>
  </si>
  <si>
    <t>Transferencias corrientes ainstituciones públicas de la seguridad social para pago de electricidad no cortable.</t>
  </si>
  <si>
    <t xml:space="preserve">Transferenxcias corrientes a empresas públicas no financieras </t>
  </si>
  <si>
    <t>Transferenxcias corrientes a empresas públicas no financieras nacionales</t>
  </si>
  <si>
    <t>Transferenxcias corrientes a empresas públicas no financieras nacionales para servicios personales.</t>
  </si>
  <si>
    <t xml:space="preserve">Otras transferencias corrientes a instituciones públicas  no financieras nacionales </t>
  </si>
  <si>
    <t>Transferenxcias corrientes a empresas públicas no financieras nacionales   para pago de electricidad no cortable.</t>
  </si>
  <si>
    <t>Subvenciones</t>
  </si>
  <si>
    <t>Subvenciones a empresas del Sector Privado</t>
  </si>
  <si>
    <t>Subvenciones a empresas cuasiempresas publicas no financieras</t>
  </si>
  <si>
    <t>Subvenciones a instituciones publicas financieras no monetarias</t>
  </si>
  <si>
    <t>Subvenciones a instituciones publicas financieras monetarias</t>
  </si>
  <si>
    <t>Transferencias corrientes al sector externo</t>
  </si>
  <si>
    <t xml:space="preserve">Transferencias corrientes a Gobiernos Extranjeros
</t>
  </si>
  <si>
    <t>Transferencias corrientes a Gobiernos Extranjeros</t>
  </si>
  <si>
    <t>Transferencias corrientes a organismos internacionales</t>
  </si>
  <si>
    <t>Transferencias corrientes a Organismos internacionales</t>
  </si>
  <si>
    <t>Transferencias corrientes al sector privado externo</t>
  </si>
  <si>
    <t>Transferencias de Corrientes a otras Instituciones Públicas</t>
  </si>
  <si>
    <t>Sueldo en las transferencias a otras instituciones públicas</t>
  </si>
  <si>
    <t>Gasto en las transferencias a otras instituciones públicas</t>
  </si>
  <si>
    <t>Electricidad no cortable en las transferencias a otras instituciones públicas</t>
  </si>
  <si>
    <t>Transferencias Capital</t>
  </si>
  <si>
    <t>Transferencias de capital al sector privado</t>
  </si>
  <si>
    <t xml:space="preserve">Trasnferencia de capital a hogares y personas </t>
  </si>
  <si>
    <t>Transferencias de capital a Asociaciones Privadas sin Fines de Lucro</t>
  </si>
  <si>
    <t>Transferencia de capital a empresas del sector privado interno</t>
  </si>
  <si>
    <t>Muebles de alojamiento, excepto de oficina y estantería</t>
  </si>
  <si>
    <t>Equipos de Cómputo</t>
  </si>
  <si>
    <t>Electrodomesticos</t>
  </si>
  <si>
    <t>Equipos y aparatos audiovisuales</t>
  </si>
  <si>
    <t>Equipos de defensa y seguridad</t>
  </si>
  <si>
    <t>Equipos de defensa de defensa</t>
  </si>
  <si>
    <t>Equipos de seguridad</t>
  </si>
  <si>
    <t>Edificios y estructuras</t>
  </si>
  <si>
    <t>Edificios residenciales ( Viviendas )</t>
  </si>
  <si>
    <t>Edificios No Residenciales</t>
  </si>
  <si>
    <t>Otras estructuras</t>
  </si>
  <si>
    <t>Supervisión e inspección de obras en edificaciones</t>
  </si>
  <si>
    <t>Servicio Nacional de Salud</t>
  </si>
  <si>
    <t>Dirección de Planificación y Desarrollo</t>
  </si>
  <si>
    <t>Metropolitano</t>
  </si>
  <si>
    <t xml:space="preserve">Valdesia </t>
  </si>
  <si>
    <t>Norcentral</t>
  </si>
  <si>
    <t>Nordeste</t>
  </si>
  <si>
    <t>Enriquillo</t>
  </si>
  <si>
    <t>Este</t>
  </si>
  <si>
    <t>El Valle</t>
  </si>
  <si>
    <t>Cibao Occidental</t>
  </si>
  <si>
    <t>Cibao Central</t>
  </si>
  <si>
    <t>Año</t>
  </si>
  <si>
    <t>Anticipo Financiero</t>
  </si>
  <si>
    <t>Venta Servicios</t>
  </si>
  <si>
    <t>Aportes SNS Nomina</t>
  </si>
  <si>
    <t>Aportes SNS Medicamento</t>
  </si>
  <si>
    <t>Aportes SNS Equipamiento</t>
  </si>
  <si>
    <t>Aportes para otros gastos de inversión del SNS</t>
  </si>
  <si>
    <t xml:space="preserve">        Aportes SNS Nómina</t>
  </si>
  <si>
    <t>Nómina</t>
  </si>
  <si>
    <t>Porcentaje de cesárea</t>
  </si>
  <si>
    <t>Índice de mortalidad materna intrahospitalaria</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</si>
  <si>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</si>
  <si>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</si>
  <si>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</si>
  <si>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</si>
  <si>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</si>
  <si>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</si>
  <si>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</si>
  <si>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</si>
  <si>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</si>
  <si>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</si>
  <si>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</si>
  <si>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</si>
  <si>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</si>
  <si>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</si>
  <si>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</si>
  <si>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</si>
  <si>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</si>
  <si>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</si>
  <si>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</si>
  <si>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</si>
  <si>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</si>
  <si>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</si>
  <si>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</si>
  <si>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</si>
  <si>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</si>
  <si>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</si>
  <si>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</si>
  <si>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</si>
  <si>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</si>
  <si>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</si>
  <si>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</si>
  <si>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</si>
  <si>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</si>
  <si>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</si>
  <si>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</si>
  <si>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</si>
  <si>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</si>
  <si>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</si>
  <si>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</si>
  <si>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</si>
  <si>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</si>
  <si>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</si>
  <si>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</si>
  <si>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</si>
  <si>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</si>
  <si>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</si>
  <si>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</si>
  <si>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</si>
  <si>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</si>
  <si>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</si>
  <si>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</si>
  <si>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</si>
  <si>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</si>
  <si>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</si>
  <si>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</si>
  <si>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</si>
  <si>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</si>
  <si>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</si>
  <si>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</si>
  <si>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</si>
  <si>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</si>
  <si>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</si>
  <si>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</si>
  <si>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</si>
  <si>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</si>
  <si>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</si>
  <si>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</si>
  <si>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</si>
  <si>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</si>
  <si>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</si>
  <si>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</si>
  <si>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</si>
  <si>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</si>
  <si>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</si>
  <si>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</si>
  <si>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</si>
  <si>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</si>
  <si>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</si>
  <si>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</si>
  <si>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</si>
  <si>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</si>
  <si>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</si>
  <si>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</si>
  <si>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</si>
  <si>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</si>
  <si>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</si>
  <si>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</si>
  <si>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</si>
  <si>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</si>
  <si>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</si>
  <si>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</si>
  <si>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</si>
  <si>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</si>
  <si>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</si>
  <si>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</si>
  <si>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</si>
  <si>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</si>
  <si>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</si>
  <si>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</si>
  <si>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</si>
  <si>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</si>
  <si>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</si>
  <si>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</si>
  <si>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</si>
  <si>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</si>
  <si>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</si>
  <si>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</si>
  <si>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</si>
  <si>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</si>
  <si>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</si>
  <si>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</si>
  <si>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</si>
  <si>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</si>
  <si>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</si>
  <si>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</si>
  <si>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</si>
  <si>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</si>
  <si>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</si>
  <si>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</si>
  <si>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</si>
  <si>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</si>
  <si>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</si>
  <si>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</si>
  <si>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</si>
  <si>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</si>
  <si>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</si>
  <si>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</si>
  <si>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</si>
  <si>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</si>
  <si>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</si>
  <si>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</si>
  <si>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</si>
  <si>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</si>
  <si>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</si>
  <si>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</si>
  <si>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</si>
  <si>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</si>
  <si>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</si>
  <si>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</si>
  <si>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</si>
  <si>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</si>
  <si>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</si>
  <si>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</si>
  <si>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</si>
  <si>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</si>
  <si>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</si>
  <si>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</si>
  <si>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</si>
  <si>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</si>
  <si>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</si>
  <si>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</si>
  <si>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</si>
  <si>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</si>
  <si>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</si>
  <si>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</si>
  <si>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</si>
  <si>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</si>
  <si>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</si>
  <si>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</si>
  <si>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</si>
  <si>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</si>
  <si>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</si>
  <si>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Eventos generales</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</si>
  <si>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</si>
  <si>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</si>
  <si>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</si>
  <si>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</si>
  <si>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</si>
  <si>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</si>
  <si>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</si>
  <si>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</si>
  <si>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</si>
  <si>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</si>
  <si>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</si>
  <si>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</si>
  <si>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</si>
  <si>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</si>
  <si>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</si>
  <si>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</si>
  <si>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</si>
  <si>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</si>
  <si>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</si>
  <si>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</si>
  <si>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</si>
  <si>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</si>
  <si>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</si>
  <si>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</si>
  <si>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</si>
  <si>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</si>
  <si>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</si>
  <si>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</si>
  <si>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</si>
  <si>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</si>
  <si>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</si>
  <si>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</si>
  <si>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</si>
  <si>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</si>
  <si>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</si>
  <si>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</si>
  <si>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</si>
  <si>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</si>
  <si>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</si>
  <si>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</si>
  <si>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</si>
  <si>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</si>
  <si>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</si>
  <si>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</si>
  <si>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</si>
  <si>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</si>
  <si>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</si>
  <si>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</si>
  <si>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</si>
  <si>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</si>
  <si>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</si>
  <si>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</si>
  <si>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</si>
  <si>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</si>
  <si>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</si>
  <si>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</si>
  <si>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</si>
  <si>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</si>
  <si>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</si>
  <si>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</si>
  <si>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</si>
  <si>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</si>
  <si>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</si>
  <si>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</si>
  <si>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</si>
  <si>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</si>
  <si>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</si>
  <si>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</si>
  <si>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</si>
  <si>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</si>
  <si>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</si>
  <si>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</si>
  <si>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</si>
  <si>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</si>
  <si>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</si>
  <si>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</si>
  <si>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</si>
  <si>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</si>
  <si>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</si>
  <si>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</si>
  <si>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</si>
  <si>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</si>
  <si>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</si>
  <si>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</si>
  <si>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</si>
  <si>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</si>
  <si>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</si>
  <si>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</si>
  <si>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</si>
  <si>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</si>
  <si>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</si>
  <si>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</si>
  <si>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</si>
  <si>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</si>
  <si>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</si>
  <si>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</si>
  <si>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</si>
  <si>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</si>
  <si>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</si>
  <si>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</si>
  <si>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</si>
  <si>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</si>
  <si>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</si>
  <si>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</si>
  <si>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</si>
  <si>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Muebles de alojamiento</t>
  </si>
  <si>
    <t>lsMueblesdeAlojamiento</t>
  </si>
  <si>
    <t>Bancada de 3 asientos</t>
  </si>
  <si>
    <t>2.6.1.2.02</t>
  </si>
  <si>
    <t>Bancada de 4 asientos</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</si>
  <si>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</si>
  <si>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</si>
  <si>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</si>
  <si>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</si>
  <si>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</si>
  <si>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</si>
  <si>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</si>
  <si>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</si>
  <si>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</si>
  <si>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</si>
  <si>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</si>
  <si>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</si>
  <si>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</si>
  <si>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</si>
  <si>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</si>
  <si>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</si>
  <si>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</si>
  <si>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</si>
  <si>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</si>
  <si>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</si>
  <si>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</si>
  <si>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</si>
  <si>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</si>
  <si>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</si>
  <si>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</si>
  <si>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</si>
  <si>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</si>
  <si>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lsObrasMenoresEdificaciones</t>
  </si>
  <si>
    <t xml:space="preserve"> Adecuación Local </t>
  </si>
  <si>
    <t>2.7.1.1.01</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</si>
  <si>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</si>
  <si>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</si>
  <si>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</si>
  <si>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</si>
  <si>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</si>
  <si>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</si>
  <si>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</si>
  <si>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</si>
  <si>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</si>
  <si>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</si>
  <si>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</si>
  <si>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</si>
  <si>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</si>
  <si>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</si>
  <si>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</si>
  <si>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</si>
  <si>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</si>
  <si>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</si>
  <si>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</si>
  <si>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</si>
  <si>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</si>
  <si>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</si>
  <si>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</si>
  <si>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</si>
  <si>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</si>
  <si>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</si>
  <si>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</si>
  <si>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</si>
  <si>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</si>
  <si>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</si>
  <si>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</si>
  <si>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</si>
  <si>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</si>
  <si>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</si>
  <si>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</si>
  <si>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</si>
  <si>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</si>
  <si>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</si>
  <si>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</si>
  <si>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</si>
  <si>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</si>
  <si>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</si>
  <si>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</si>
  <si>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</si>
  <si>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</si>
  <si>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</si>
  <si>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</si>
  <si>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</si>
  <si>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</si>
  <si>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</si>
  <si>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</si>
  <si>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</si>
  <si>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</si>
  <si>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</si>
  <si>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</si>
  <si>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</si>
  <si>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</si>
  <si>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</si>
  <si>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</si>
  <si>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</si>
  <si>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</si>
  <si>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</si>
  <si>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</si>
  <si>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</si>
  <si>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</si>
  <si>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</si>
  <si>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</si>
  <si>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</si>
  <si>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</si>
  <si>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</si>
  <si>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</si>
  <si>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</si>
  <si>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</si>
  <si>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</si>
  <si>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</si>
  <si>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</si>
  <si>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</si>
  <si>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</si>
  <si>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</si>
  <si>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</si>
  <si>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</si>
  <si>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</si>
  <si>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</si>
  <si>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</si>
  <si>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</si>
  <si>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</si>
  <si>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</si>
  <si>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</si>
  <si>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</si>
  <si>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</si>
  <si>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</si>
  <si>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</si>
  <si>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</si>
  <si>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</si>
  <si>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</si>
  <si>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</si>
  <si>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</si>
  <si>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</si>
  <si>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</si>
  <si>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</si>
  <si>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</si>
  <si>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</si>
  <si>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</si>
  <si>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</si>
  <si>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</si>
  <si>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</si>
  <si>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</si>
  <si>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</si>
  <si>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</si>
  <si>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</si>
  <si>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</si>
  <si>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</si>
  <si>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</si>
  <si>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</si>
  <si>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</si>
  <si>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</si>
  <si>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</si>
  <si>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</si>
  <si>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</si>
  <si>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</si>
  <si>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Servicios técnicos y profesionales</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</si>
  <si>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</si>
  <si>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</si>
  <si>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</si>
  <si>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</si>
  <si>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</si>
  <si>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</si>
  <si>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</si>
  <si>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</si>
  <si>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</si>
  <si>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</si>
  <si>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</si>
  <si>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</si>
  <si>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</si>
  <si>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</si>
  <si>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</si>
  <si>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</si>
  <si>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</si>
  <si>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</si>
  <si>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</si>
  <si>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</si>
  <si>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</si>
  <si>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</si>
  <si>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</si>
  <si>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</si>
  <si>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</si>
  <si>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</si>
  <si>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</si>
  <si>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</si>
  <si>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</si>
  <si>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</si>
  <si>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</si>
  <si>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</si>
  <si>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</si>
  <si>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</si>
  <si>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</si>
  <si>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</si>
  <si>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</si>
  <si>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</si>
  <si>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</si>
  <si>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</si>
  <si>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</si>
  <si>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</si>
  <si>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</si>
  <si>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</si>
  <si>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</si>
  <si>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</si>
  <si>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</si>
  <si>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</si>
  <si>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</si>
  <si>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</si>
  <si>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</si>
  <si>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</si>
  <si>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</si>
  <si>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</si>
  <si>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</si>
  <si>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</si>
  <si>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</si>
  <si>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</si>
  <si>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</si>
  <si>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</si>
  <si>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</si>
  <si>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</si>
  <si>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</si>
  <si>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</si>
  <si>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</si>
  <si>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</si>
  <si>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</si>
  <si>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</si>
  <si>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</si>
  <si>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</si>
  <si>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</si>
  <si>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</si>
  <si>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</si>
  <si>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</si>
  <si>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</si>
  <si>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</si>
  <si>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</si>
  <si>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</si>
  <si>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</si>
  <si>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</si>
  <si>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</si>
  <si>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</si>
  <si>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</si>
  <si>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</si>
  <si>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</si>
  <si>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</si>
  <si>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</si>
  <si>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</si>
  <si>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</si>
  <si>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</si>
  <si>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</si>
  <si>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</si>
  <si>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</si>
  <si>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</si>
  <si>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</si>
  <si>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</si>
  <si>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</si>
  <si>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</si>
  <si>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</si>
  <si>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</si>
  <si>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</si>
  <si>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</si>
  <si>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</si>
  <si>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</si>
  <si>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</si>
  <si>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</si>
  <si>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</si>
  <si>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</si>
  <si>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</si>
  <si>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</si>
  <si>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</si>
  <si>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</si>
  <si>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</si>
  <si>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</si>
  <si>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</si>
  <si>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</si>
  <si>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</si>
  <si>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</si>
  <si>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</si>
  <si>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</si>
  <si>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</si>
  <si>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</si>
  <si>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</si>
  <si>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</si>
  <si>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</si>
  <si>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</si>
  <si>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</si>
  <si>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</si>
  <si>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</si>
  <si>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</si>
  <si>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</si>
  <si>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</si>
  <si>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</si>
  <si>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</si>
  <si>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</si>
  <si>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</si>
  <si>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</si>
  <si>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</si>
  <si>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</si>
  <si>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</si>
  <si>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</si>
  <si>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</si>
  <si>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</si>
  <si>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</si>
  <si>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</si>
  <si>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</si>
  <si>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</si>
  <si>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</si>
  <si>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</si>
  <si>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</si>
  <si>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</si>
  <si>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</si>
  <si>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</si>
  <si>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</si>
  <si>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</si>
  <si>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</si>
  <si>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</si>
  <si>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</si>
  <si>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</si>
  <si>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</si>
  <si>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</si>
  <si>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</si>
  <si>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</si>
  <si>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</si>
  <si>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</si>
  <si>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</si>
  <si>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</si>
  <si>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</si>
  <si>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</si>
  <si>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</si>
  <si>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</si>
  <si>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</si>
  <si>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</si>
  <si>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</si>
  <si>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</si>
  <si>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</si>
  <si>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</si>
  <si>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</si>
  <si>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</si>
  <si>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</si>
  <si>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</si>
  <si>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</si>
  <si>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</si>
  <si>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</si>
  <si>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</si>
  <si>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</si>
  <si>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</si>
  <si>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</si>
  <si>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</si>
  <si>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</si>
  <si>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</si>
  <si>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</si>
  <si>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</si>
  <si>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</si>
  <si>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</si>
  <si>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</si>
  <si>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</si>
  <si>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Viaticos Chofer Sin Hospedaje</t>
  </si>
  <si>
    <t>2.2.3.1.01</t>
  </si>
  <si>
    <t>Viaticos Tecnicos con Hospedaje</t>
  </si>
  <si>
    <t>Viaticos Tecnicos Sin Hospedaje</t>
  </si>
  <si>
    <t>lsEquiposTransporte</t>
  </si>
  <si>
    <t>Unidad</t>
  </si>
  <si>
    <t>2.6.4.1.01</t>
  </si>
  <si>
    <t>2.6.4.2.01</t>
  </si>
  <si>
    <t>2.6.4.8.01</t>
  </si>
  <si>
    <t>Código Presupuestario</t>
  </si>
  <si>
    <t>CEAS:</t>
  </si>
  <si>
    <t>CEAS</t>
  </si>
  <si>
    <t>Programación de Insumos</t>
  </si>
  <si>
    <t>Prioridades Directivas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</si>
  <si>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</si>
  <si>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</si>
  <si>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</si>
  <si>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</si>
  <si>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</si>
  <si>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</si>
  <si>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</si>
  <si>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</si>
  <si>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</si>
  <si>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</si>
  <si>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</si>
  <si>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</si>
  <si>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</si>
  <si>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</si>
  <si>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</si>
  <si>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</si>
  <si>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</si>
  <si>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</si>
  <si>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</si>
  <si>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</si>
  <si>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Informe</t>
  </si>
  <si>
    <t>Listado de participación</t>
  </si>
  <si>
    <t>Fotos</t>
  </si>
  <si>
    <t>Agenda</t>
  </si>
  <si>
    <t>Plan</t>
  </si>
  <si>
    <t>Protocolo</t>
  </si>
  <si>
    <t>Manual</t>
  </si>
  <si>
    <t>Resolución</t>
  </si>
  <si>
    <t>Boletin</t>
  </si>
  <si>
    <t>Reporte</t>
  </si>
  <si>
    <t>Minuta</t>
  </si>
  <si>
    <t>Hoja de supervisión</t>
  </si>
  <si>
    <t>Inventario</t>
  </si>
  <si>
    <t>Reglamento</t>
  </si>
  <si>
    <t>Memoria</t>
  </si>
  <si>
    <t>Encuesta</t>
  </si>
  <si>
    <t>Registro Digital</t>
  </si>
  <si>
    <t>ID_Dependendencia</t>
  </si>
  <si>
    <t>POA</t>
  </si>
  <si>
    <t>SRS</t>
  </si>
  <si>
    <t>AREA</t>
  </si>
  <si>
    <t>TIPO</t>
  </si>
  <si>
    <t>Código_Actividad</t>
  </si>
  <si>
    <t>Meta Lograda actual periodo                 Año 2021</t>
  </si>
  <si>
    <t>Meta Lograda Año 2020</t>
  </si>
  <si>
    <t>Meta Proyectada a Lograr Año 2021</t>
  </si>
  <si>
    <t>Meta Proyectada Año 2022</t>
  </si>
  <si>
    <t xml:space="preserve">1.1.1. Redes de servicios integradas y con mayor resolución para coordinar la prestación de servicios integrales de promoción de la salud, prevención de la enfermedad, diagnóstico,  tratamiento, rehabilitación y cuidados paliativos;  condicionada a la necesidades de salud y características de la población, con miras hacia la consecución progresiva del acceso universal a la salud y la cobertura universal de salud </t>
  </si>
  <si>
    <t>1.1.2. Disminuida la morbi-mortalidad materna, neonatal e infantil, mediante el fortalecimiento y la integración de los servicios de salud antes de la concepción, durante el embarazo, el parto y los primeros años de vida, garantizando la calidad de la atención.</t>
  </si>
  <si>
    <t>1.1.3. Reducida la carga de las enfermedades crónicas incluidos los diferentes tipos de cáncer, los trastornos de salud mental,  así como ante discapacidad, violencia y  traumatismos, a través de servicios de atención que faciliten la detección temprana y la continuidad de la atención, eliminando las brechas en el acceso y utilización de los servicios de salud.</t>
  </si>
  <si>
    <t>1.1.4. Reducida la morbi-mortalidad de las enfermedades transmisibles, incluidas la infección por el VIH/SIDA, la Tuberculosis, las infecciones de transmisión sexual, las hepatitis virales, enfermedades transmitidas por vectores, enfermedades desatendidas, tropicales y zoonóticas, y las enfermedades prevenibles mediante vacunación; con especial atención en las poblaciones vulnerables</t>
  </si>
  <si>
    <t>1.1.5. Incrementada la capacidad de respuesta que favorezca a disminuir la morbi-mortalidad  resultantes de las emergencias y desastres,  mediante la detección, preparación y mitigación de los eventos que suponen riesgos y amenazas, bajo un enfoque multisectorial que contribuya a la salud y seguridad de las personas</t>
  </si>
  <si>
    <t>1.2.1. Desarrollo y mantenimiento de un modelo de evaluación de la entrega de servicios sanitarios con carácter igualitario y libre de discriminación, que promueva mediante la continua retroalimentación, la generación de mejores resultados en materia de salud lo que se traduzca en el aumento de la satisfacción de las personas con respecto a los servicios públicos de salud</t>
  </si>
  <si>
    <t>1.2.2. Fortalecida la calidad de la atención en salud como resultado del seguimiento a los aspectos técnicos y no técnicos de la atención, que disminuya el riesgo de la seguridad del paciente y de los resultados esperados de salud</t>
  </si>
  <si>
    <t>2.1.1. Primer Nivel de Atención fortalecido y con alta resolución para garantizar  la prestación de servicios integrales de promoción de la salud, prevención de la enfermedad, diagnóstico, tratamiento, rehabilitación y cuidados paliativos;  condicionada a la necesidades de salud y características de la población</t>
  </si>
  <si>
    <t>2.1.2. Garantizado el cierre de brecha según cartera de servicios y Modelo de Atención en términos de recursos, a través del adecuado financiamiento del PN con las metas de la Red Pública</t>
  </si>
  <si>
    <t>2.2.1. Garantizada la atención integral con calidad y oportunidad, mediante la coordinación clínica y asistencial de los servicios de salud</t>
  </si>
  <si>
    <t>2.2.2. Gestión integrada y articulada de las redes públicas de servicios de salud, con actores involucrados en la organización, gestión y atención de servicios de salud con enfoque y participación intra e intersectorial y participación social fortalecida, que promueva un ambiente favorable para la cobertura y acceso a los servicios de salud</t>
  </si>
  <si>
    <t>2.2.3. Redes de servicios ofertando servicios de promoción de la salud y prevención de la enfermedad, que han integrado las intervenciones de salud pública y de carácter colectivo</t>
  </si>
  <si>
    <t>2.2.4. Aumentada la eficacia, eficiencia y equidad de la prestación de los servicios de salud a través de la reorganización y transformación de las estructuras de redes de servicios</t>
  </si>
  <si>
    <t>3.1.1. Reducida las disparidades en la disponibilidad de personal médico especializado y personal licenciado en enfermería  que existen los diferentes niveles</t>
  </si>
  <si>
    <t>3.2.1. Incrementada las competencias  y resolución de los colaboradores, de acuerdo a la complejidad de sus funciones, las necesidades de salud de la población y los compromisos del sector</t>
  </si>
  <si>
    <t>3.2.2. Personal trabaja bajo un clima de satisfacción, realización personal y sentido de pertenencia hacia la institución</t>
  </si>
  <si>
    <t xml:space="preserve">3.2.3. Desarrollados e implementados los aspectos de gestión relacionados con seguridad y salud en el trabajo </t>
  </si>
  <si>
    <t>4.1.1. Fortalecida la capacidad institucional mediante la optimización de los procesos, empoderamiento del talento humano, articulación interna, tecnologías de la información y la comunicación, la infraestructura física con el fin de mejorar la oferta institucional a la población en términos de calidad y eficiencia.</t>
  </si>
  <si>
    <t>4.1.2. Mejorada la sostenibilidad financiera de la Red SNS mediante el control de gastos, saneamiento de las deudas e incremento de las distintas fuentes de financiamiento con el fin de garantizar la prestación de servicios en salud con oportunidad y eficiencia</t>
  </si>
  <si>
    <t>4.1.3. Aumentada la conexión del SNS con los medios informativos y la población, manteniendo con ellos una comunicación ágil, fluida y de calidad; que nos permita satisfacer con rapidez las peticiones y necesidades de información sobre la institución y los servicios ofrecidos</t>
  </si>
  <si>
    <t>Estrategia de Atención Primaria
de Salud</t>
  </si>
  <si>
    <t>Control y Prevención de las Enfermedades No Transmisibles</t>
  </si>
  <si>
    <t>Mejora de la Salud Materna y Neonatal</t>
  </si>
  <si>
    <t>Humanización y Calidad de la Atención</t>
  </si>
  <si>
    <t>Reforma de los Servicios de Laboratorios Clínicos e Imágenes</t>
  </si>
  <si>
    <t>Veeduría Social</t>
  </si>
  <si>
    <t>Desarrollo del Talento Humano</t>
  </si>
  <si>
    <t>Automatización de la Gestión Institucional</t>
  </si>
  <si>
    <t>Desarrollo e inversión de la Red de Servicios Públicos de Salud</t>
  </si>
  <si>
    <t>Sistema de Emergencias Médicas</t>
  </si>
  <si>
    <t>Personal de carácter eventual</t>
  </si>
  <si>
    <t>`99</t>
  </si>
  <si>
    <t>Otros mantenimientos, reparaciones y sus derivados, no identificados preced</t>
  </si>
  <si>
    <t>Mantenimiento y reparación de equipos industriales y producción</t>
  </si>
  <si>
    <t>Servicios de mantenimiento, reparación, desmonte e instalación</t>
  </si>
  <si>
    <t>Otros servicios de mantenimiento, reparación, desmonte e instalación</t>
  </si>
  <si>
    <t>Servicios de alimentación</t>
  </si>
  <si>
    <t>OTRAS CONTRATACIONES DE SERVICIOS</t>
  </si>
  <si>
    <t>Otros productos químicos y conexos</t>
  </si>
  <si>
    <t>Bonos para útiles diversos</t>
  </si>
  <si>
    <t>Productos y útiles de defensa y seguridad</t>
  </si>
  <si>
    <t>Productos y útiles diversos</t>
  </si>
  <si>
    <t xml:space="preserve">HOSPITAL PEDIÁTRICO DR. HUGO MENDOZA </t>
  </si>
  <si>
    <t>Seguimiento a la implementación de la organización de expedientes y documentos en los archivos clínicos</t>
  </si>
  <si>
    <t xml:space="preserve">Actualización de inventarios        </t>
  </si>
  <si>
    <t>Elaboracion de plan de levantamiento y/o actualización de inventarios (cronograma 2023)</t>
  </si>
  <si>
    <t>4.1.1.3.01</t>
  </si>
  <si>
    <t>Elaboración de los estados financieros y sus notas de referencia</t>
  </si>
  <si>
    <t>Estados Financieros y notas de referencia</t>
  </si>
  <si>
    <t xml:space="preserve">Análisis comportamiento pago </t>
  </si>
  <si>
    <t xml:space="preserve">Análisis de Gestión de Tesorería </t>
  </si>
  <si>
    <t>Seguimiento al cumplimiento del Sub-Indicador de Correcta Publicación Presupuestaria (IGP) en los CEAS de Autogestión</t>
  </si>
  <si>
    <t>4.1.1.5.01</t>
  </si>
  <si>
    <t>Elaboración del Plan de Mantenimiento de infraestructura y equipos</t>
  </si>
  <si>
    <t>4.1.1.5.02</t>
  </si>
  <si>
    <t>Seguimiento a la ejecución del plan de mantenimiento de infraestructura y equipos</t>
  </si>
  <si>
    <t>4.1.1.6.01</t>
  </si>
  <si>
    <t>Resolución de aprobación</t>
  </si>
  <si>
    <t>4.1.1.6.02</t>
  </si>
  <si>
    <t>Plan de Mejora</t>
  </si>
  <si>
    <t>EDI</t>
  </si>
  <si>
    <t>Cumplimiento mínimo en los indicadores del ranking hospitalarios</t>
  </si>
  <si>
    <t>Ejecución de las sesiones del Comité de Calidad del CEAS</t>
  </si>
  <si>
    <t>4.1.1.7.01</t>
  </si>
  <si>
    <t>Elaboración del Plan Operativo Anual y Presupuesto Institucional</t>
  </si>
  <si>
    <t>4.1.1.7.02</t>
  </si>
  <si>
    <t>Elaboración del Plan Anual de Compras y Contrataciones</t>
  </si>
  <si>
    <t>Actualizacion Subportales de Transparencia</t>
  </si>
  <si>
    <t xml:space="preserve">Informe quejas y solicitudes de Informacion </t>
  </si>
  <si>
    <t>Conformacion Comite vinculados a la OAI</t>
  </si>
  <si>
    <t>4.1.3.2 Despliegue del Manual de Señalética e Identidad Hospitalaria</t>
  </si>
  <si>
    <t>4.1.3.2.01</t>
  </si>
  <si>
    <t>Seguimiento a la implementación del Manual de Identidad Hospitalaria</t>
  </si>
  <si>
    <t>4.1.3.3 Despliegue Plan de Responsabilidad Social Institucional SNS</t>
  </si>
  <si>
    <t>4.1.3.3.01</t>
  </si>
  <si>
    <t>Campaña de protección del Medio Ambiente (interna y externa)</t>
  </si>
  <si>
    <t>1.2.1.2.01</t>
  </si>
  <si>
    <t>Encuestas diarias de satisfacción de usuarios en la plataforma digital</t>
  </si>
  <si>
    <t>Elaboración de los planes de mejora en base a los resultados obtenidos en la encuesta de satisfacción</t>
  </si>
  <si>
    <t xml:space="preserve">Seguimiento a la implementación de los planes de mejora </t>
  </si>
  <si>
    <t>Implementación de grupos focales para determinar la calidad percibida del servicio</t>
  </si>
  <si>
    <t>1.2.1.3.01</t>
  </si>
  <si>
    <t>1.2.2.1.01</t>
  </si>
  <si>
    <t xml:space="preserve">Diagnóstico situacional de proceso de hosteleria </t>
  </si>
  <si>
    <t>1.2.2.1.02</t>
  </si>
  <si>
    <t>Implementación del manual de procedimiento de hosteleria hospitalaria</t>
  </si>
  <si>
    <t>1.2.2.1.03</t>
  </si>
  <si>
    <t xml:space="preserve">Elaboración de planes de mejora de hosteleria </t>
  </si>
  <si>
    <t>1.2.2.1.04</t>
  </si>
  <si>
    <t xml:space="preserve">Evaluación de la ejecución de los planes de mejora de hosteleria </t>
  </si>
  <si>
    <t>Seguimiento a la nortificacion oportuna de los incidentes en el modulo definido para los fines</t>
  </si>
  <si>
    <t xml:space="preserve">Conformacion y/o restructuracion de los Comites Hospitalarios </t>
  </si>
  <si>
    <t>Actas de conformación</t>
  </si>
  <si>
    <t>1.2.2.4.01</t>
  </si>
  <si>
    <t>Notificacion oportuna de las enfermedades bajo vigilancia epidemiologica</t>
  </si>
  <si>
    <t>1.2.2.5.01</t>
  </si>
  <si>
    <t>Acta de conformación</t>
  </si>
  <si>
    <t>Reuniones de trabajo para la vigilancia y control de las IAAS</t>
  </si>
  <si>
    <t>Implementacion del formulario de evaluacion de procesos de bioseguridad hospitalaria</t>
  </si>
  <si>
    <t xml:space="preserve">Elaboracion de planes de mejora para la bioseguridad hospitalaria. </t>
  </si>
  <si>
    <t xml:space="preserve">Evaluacion de la ejecución de los planes de mejora bioseguridad hospitalaria </t>
  </si>
  <si>
    <t>Autoevaluación en la metodologia de la Gestion Productiva de los Servicios de Salud</t>
  </si>
  <si>
    <t>Elaboración de planes de mejora con la Metodologia de Gestión Productiva</t>
  </si>
  <si>
    <t xml:space="preserve">Ejecución de planes de mejora con la Metodologia de Gestión Productiva </t>
  </si>
  <si>
    <t>1.2.2.7.01</t>
  </si>
  <si>
    <t>Implementación de los planes de mejora elaborados acorde al monitoreo de todas las áreas incluidas en el informe</t>
  </si>
  <si>
    <t>1.2.2.7.02</t>
  </si>
  <si>
    <t>Gestión de la habilitación de todos los servicios que ofertan en el EESS</t>
  </si>
  <si>
    <t>1.2.2.7.03</t>
  </si>
  <si>
    <t>Supervisión del cumplimiento de los protocolos durante la atención clínica y quirúrgica a los usuarios de los servicios</t>
  </si>
  <si>
    <t xml:space="preserve">Reporte de producción de servicios </t>
  </si>
  <si>
    <t>Autoevaluación de los datos de producción de servicios</t>
  </si>
  <si>
    <t>4.1.2.1.01</t>
  </si>
  <si>
    <t>Auditoría de los expedientes clínicos</t>
  </si>
  <si>
    <t>4.1.2.1.02</t>
  </si>
  <si>
    <t>Socialización de los principales hallazgos de las auditoría y reportes de glosas</t>
  </si>
  <si>
    <t>4.1.2.1.03</t>
  </si>
  <si>
    <t>Elaboración de acuerdos con acciones de mejora a partir de los hallazgos de las glosas para disminucion de objeciones médicas y administrativas</t>
  </si>
  <si>
    <t xml:space="preserve">Acuerdos </t>
  </si>
  <si>
    <t>4.1.2.1.04</t>
  </si>
  <si>
    <t>Seguimiento a la ejecución de las acciones de mejora</t>
  </si>
  <si>
    <t>1.1.5.1 Fortalecimiento  de los Servicios de Emergencias Médicas Hospitalarias para la asistencia eficiente, humanizada y de calidad</t>
  </si>
  <si>
    <t>1.1.5.1.01</t>
  </si>
  <si>
    <t xml:space="preserve">Implementación del Modelo hospitalario y flujos de Asistencia Emergencias y Urgencias </t>
  </si>
  <si>
    <t>1.1.5.1.02</t>
  </si>
  <si>
    <t xml:space="preserve">Implementación del RAC-Triaje de pacientes en las Salas de Emergencias </t>
  </si>
  <si>
    <t>1.1.5.1.03</t>
  </si>
  <si>
    <t xml:space="preserve">Llenado y registro de Formulario RAC -Triaje de pacientes en las Salas de Emergencias </t>
  </si>
  <si>
    <t>1.1.5.1.04</t>
  </si>
  <si>
    <t xml:space="preserve">Certificación en Soporte Vital Avanzado del personal asistencial de salas de emergencias </t>
  </si>
  <si>
    <t>1.1.5.1.05</t>
  </si>
  <si>
    <t>Implementación del procedimiento para la entrega, recibo y reposicion de carro de paro</t>
  </si>
  <si>
    <t>Reporte carro de paro</t>
  </si>
  <si>
    <t>1.1.5.1.06</t>
  </si>
  <si>
    <t>Registros en el tablero de Indicadores de Gestión de las Salas de Emergencias de los Centros de Salud.</t>
  </si>
  <si>
    <t>1.1.5.1.07</t>
  </si>
  <si>
    <t xml:space="preserve">Designación de flota telefónica número único para sala de emergencias centros hospitalario responsables (médico de servicio) </t>
  </si>
  <si>
    <t>1.1.5.1.08</t>
  </si>
  <si>
    <t>Atención a los llamados por radio del sistema 911 (registros)</t>
  </si>
  <si>
    <t>1.1.5.2 Redes de Servicios de Salud Resilientes a Emergencias de Salud Pública y Desastres Naturales mediante la Preparación y Respuesta de los Establecimientos.</t>
  </si>
  <si>
    <t>1.1.5.2.01</t>
  </si>
  <si>
    <t>Elaboración y/o actualización de los Planes de Emergencias y Desastres Hospitalarios</t>
  </si>
  <si>
    <t>1.1.5.2.02</t>
  </si>
  <si>
    <t>Reuniones de Coordinación plan Hospitalarios  Emergencias de salud publica y desastres naturales con jefes y encargados comité de emeregncias.</t>
  </si>
  <si>
    <t>1.1.5.2.03</t>
  </si>
  <si>
    <t>Simulacro para probar la funcionabilidad de los  Planes de  Emergencias y Desastres Hospitalarios.</t>
  </si>
  <si>
    <t>1.1.5.2.04</t>
  </si>
  <si>
    <t xml:space="preserve">Reunión con el Comite Hospitalario de Emergencias y Desastres para preparar el Operativo de Navidad y Año Nuevo comité de emergencias </t>
  </si>
  <si>
    <t>1.1.5.2.05</t>
  </si>
  <si>
    <t>Reunión con el Comite Hospitalario de Emergencias y Desastres para preparar el Operativo de Semana Santa comité de emergencias</t>
  </si>
  <si>
    <t>1.1.5.2.06</t>
  </si>
  <si>
    <t>Reunión con el Comite Hospitalario de Emergencias y Desastres para respuesta a Temporada Ciclonica y Eventos Hidrometeorologicos comité de emergencias</t>
  </si>
  <si>
    <t>1.1.5.2.07</t>
  </si>
  <si>
    <t>Reunión con el Comite Hospitalario de Emergencias y Desastres para respuesta a alta demanda asistencial comité de emergencias</t>
  </si>
  <si>
    <t>1.1.5.2.08</t>
  </si>
  <si>
    <t>Reunión de preparacion y respuesta Epidemiológicos Covid-19 y otras epidemias comité de emergencias</t>
  </si>
  <si>
    <t>1.1.5.2.09</t>
  </si>
  <si>
    <t>Reforzamiento y capacitación control de infecciones y manejo clínico COVID-19 para epidemiólogos facilitadores de los centros de salud a nivel nacional.</t>
  </si>
  <si>
    <t>1.1.5.2.10</t>
  </si>
  <si>
    <t>Socialización del procedimiento de notificación y traslado de casos sospechosos y confirmados COVID-19.</t>
  </si>
  <si>
    <t>2.1.1.1 Conectividad de la Red de Establecimientos del Primer Nivel con el Especializado</t>
  </si>
  <si>
    <t>Gestión de los buzones de sugerencias</t>
  </si>
  <si>
    <t>Gestionar las QDSR de los usuarios, canalizando hasta dar respuesta al mismo.</t>
  </si>
  <si>
    <t>Seguimiento a la actualización de la cartera de servicios del establecimiento</t>
  </si>
  <si>
    <t>3.2.1.1 Programa de capacitación del CEAS</t>
  </si>
  <si>
    <t>3.2.1.1.01</t>
  </si>
  <si>
    <t>Ejecución Plan de Capacitación -2022</t>
  </si>
  <si>
    <t>3.2.1.1.02</t>
  </si>
  <si>
    <t xml:space="preserve">Seguimiento ejecución plan capacitación 2022 </t>
  </si>
  <si>
    <t>3.2.1.1.03</t>
  </si>
  <si>
    <t>Detección necesidades capacitación por departamento -Plan 2023.</t>
  </si>
  <si>
    <t>3.2.1.1.04</t>
  </si>
  <si>
    <t>Elaboración del Plan de Capacitación -2023</t>
  </si>
  <si>
    <t>Implementación del Proceso de Auditoría Médica</t>
  </si>
  <si>
    <t xml:space="preserve">Elaboración  de reporte y seguimiento  del personal  pasivo por enfermedad. </t>
  </si>
  <si>
    <t>Implementación de CCC (si está priorizado)</t>
  </si>
  <si>
    <t>Resolución aprobatoria</t>
  </si>
  <si>
    <t xml:space="preserve">Seguimiento a los indicadores comprometidos en la CCC </t>
  </si>
  <si>
    <t>Reporte de monitoreo indicadores CCC (plantilla de excel)</t>
  </si>
  <si>
    <t>Elaboración/actualización de autodiagnóstico CAF en el SRS</t>
  </si>
  <si>
    <t xml:space="preserve">Autodiagnóstico
</t>
  </si>
  <si>
    <t>Elaboración de plan de mejora CAF.</t>
  </si>
  <si>
    <t>Seguimiento al plan de mejora CAF.</t>
  </si>
  <si>
    <t>Informe de seguimiento</t>
  </si>
  <si>
    <t>Elaboración de Acuerdo de Evaluación Desempeño Institucional, alineado al plan de mejora CAF.</t>
  </si>
  <si>
    <t>Listas de asistencia de reuniones</t>
  </si>
  <si>
    <t xml:space="preserve">correos de seguimiento donde se impulse la carga de evidencias </t>
  </si>
  <si>
    <t xml:space="preserve">Listas de asistencia de reuniones </t>
  </si>
  <si>
    <t>Correos de seguimiento para logro o mejora de los resultados</t>
  </si>
  <si>
    <t xml:space="preserve">Lista de asistencia
</t>
  </si>
  <si>
    <t>Acta de reunión</t>
  </si>
  <si>
    <t>Monitoreo del POA 2022</t>
  </si>
  <si>
    <t>Matriz de Monitoreo interno</t>
  </si>
  <si>
    <t>1.1.1.6 Fortalecimiento de la gestión de los servicios Hospitalarios</t>
  </si>
  <si>
    <t>1.1.1.6.01</t>
  </si>
  <si>
    <t>1.1.1.6.02</t>
  </si>
  <si>
    <t>1.1.1.6.03</t>
  </si>
  <si>
    <t>1.2.1.2 Programa de Gestión de Citas</t>
  </si>
  <si>
    <t>Organización de las citas a consultas externas para que todos los usuarios que lleguen con una consulta programada</t>
  </si>
  <si>
    <t>1.2.1.3 Implementación del Programa de  Gestión de usuarios para adhesión a una cultura institucional de servicio</t>
  </si>
  <si>
    <t>1.2.1.3.02</t>
  </si>
  <si>
    <t>1.2.1.3.03</t>
  </si>
  <si>
    <t>1.2.1.3.04</t>
  </si>
  <si>
    <t>1.2.2.1 Fortalecimiento de bioseguridad hospitalaria</t>
  </si>
  <si>
    <t>1.2.2.2 Monitoreo de la Calidad de los Servicios de Salud ofertados en la Red</t>
  </si>
  <si>
    <t>Seguimiento del comité de calidad y seguridad del paciente en el EESS</t>
  </si>
  <si>
    <t xml:space="preserve">1.2.2.4 Fortalecimiento de los servicios de hostelería </t>
  </si>
  <si>
    <t>1.2.2.4.02</t>
  </si>
  <si>
    <t>1.2.2.4.03</t>
  </si>
  <si>
    <t>1.2.2.4.04</t>
  </si>
  <si>
    <t>1.2.2.5 Seguimiento y evaluacion del Módulo de Incidentes</t>
  </si>
  <si>
    <t>1.2.2.6 Fortalecimiento de la vigilancia epidemiologica</t>
  </si>
  <si>
    <t>2.2.1.1 Conectividad de la Red de Establecimientos del Primer Nivel con el Especializado</t>
  </si>
  <si>
    <t>2.2.1.1.01</t>
  </si>
  <si>
    <t>2.2.1.1.02</t>
  </si>
  <si>
    <t>2.2.1.1.03</t>
  </si>
  <si>
    <t xml:space="preserve">2.2.2.2 Estructuración Comités priorizados de Salud </t>
  </si>
  <si>
    <t>2.2.2.2.01</t>
  </si>
  <si>
    <t>2.2.3 Aumentada la eficacia, eficiencia y equidad de la prestación de los servicios de salud a través de la reorganización y transformación de las estructuras de redes de servicios</t>
  </si>
  <si>
    <t>2.2.3.1 Gestión de la habilitación de los establecimientos de salud de la Red SNS</t>
  </si>
  <si>
    <t>2.2.3..1.01</t>
  </si>
  <si>
    <t>3.2.1.1 Ejecución del Programa de formación y Capacitación continua de los RRHH de la Red</t>
  </si>
  <si>
    <t>3.2.2 Personal trabaja bajo un clima de satisfacción, realización personal y sentido de pertenencia hacia la institución</t>
  </si>
  <si>
    <t>3.2.2.3 Implementación del Plan de Mejora Encuesta de Clima laboral</t>
  </si>
  <si>
    <t>3.2.2.3.01</t>
  </si>
  <si>
    <t>Encuesta de clima laboral</t>
  </si>
  <si>
    <t>3.2.2.3.02</t>
  </si>
  <si>
    <t>Elaboración plan de mejora encuesta de clima laboral</t>
  </si>
  <si>
    <t>3.2.2.3.03</t>
  </si>
  <si>
    <t>Implementación plan de mejora encuesta de clima laboral</t>
  </si>
  <si>
    <t>3.2.2.3.04</t>
  </si>
  <si>
    <t>Elaboración acuerdos de desempeño</t>
  </si>
  <si>
    <t>3.2.2.3.05</t>
  </si>
  <si>
    <t>Evaluacion desempeño personal</t>
  </si>
  <si>
    <t>3.2.3.1 Ejecución del Plan de Seguridad y Salud ocupacional y Plan de gestion de Riesgos</t>
  </si>
  <si>
    <t>3.2.3.1.01</t>
  </si>
  <si>
    <t>3.2.3.1.02</t>
  </si>
  <si>
    <t>4.1.1.3 Fortalecimiento de la Gestión de Cooperación Internacional y Alianzas Público Privadas</t>
  </si>
  <si>
    <t>Levantamiento de los Proyectos de Cooperacion finalizados en el 2021 y en ejecución 22 y futuros 2023.</t>
  </si>
  <si>
    <t>Formulario de proyecto y donaciones</t>
  </si>
  <si>
    <t>4.1.1.5. Despliegue del Sistema de gestión documental Red SNS</t>
  </si>
  <si>
    <t>4.1.1.5.03</t>
  </si>
  <si>
    <t>4.1.1.6 Plan de Mantenimiento preventivo de infraestuctura y equipos</t>
  </si>
  <si>
    <t>4.1.1.7 Estandarizacion Sub-portales de Transparencia</t>
  </si>
  <si>
    <t>4.1.1.7.03</t>
  </si>
  <si>
    <t>Fortalecimiento Institucional</t>
  </si>
  <si>
    <t>4.1.1.11 Ejecución del Programa de Auditoria de Calidad del Dato</t>
  </si>
  <si>
    <t>4.1.1.11.01</t>
  </si>
  <si>
    <t>4.1.1.12 Fortalecimiento de la gestión de los sistemas de información de la Red</t>
  </si>
  <si>
    <t>4.1.1.12.01</t>
  </si>
  <si>
    <t>4.1.1.18 Despliegue del Manual de Señalética e Identidad Hospitalaria</t>
  </si>
  <si>
    <t>4.1.1.18.01</t>
  </si>
  <si>
    <t>4.1.1.19. Implementación del modelo de gestión y monitoreo de la Calidad Institucional</t>
  </si>
  <si>
    <t>4.1.1.19.01</t>
  </si>
  <si>
    <t>4.1.1.19.02</t>
  </si>
  <si>
    <t>4.1.1.19.03</t>
  </si>
  <si>
    <t>4.1.1.19.04</t>
  </si>
  <si>
    <t>4.1.1.19.05</t>
  </si>
  <si>
    <t>4.1.1.19.06</t>
  </si>
  <si>
    <t>4.1.1.20. Implementación programas desempeño hospitalario  (ranking hospitalario y Sismap Salud)</t>
  </si>
  <si>
    <t>4.1.1.20.01</t>
  </si>
  <si>
    <t>4.1.1.20.02</t>
  </si>
  <si>
    <t>4.1.1.22 Fortalecimiento de la Planificación Institucional,Monitoreo y Evaluacón</t>
  </si>
  <si>
    <t>4.1.1.22.01</t>
  </si>
  <si>
    <t>4.1.1.22.02</t>
  </si>
  <si>
    <t>4.1.1.22.03</t>
  </si>
  <si>
    <t>4.1.2 Mejorada la sostenibilidad financiera de la Red SNS mediante el control de gastos, saneamiento de las deudas e incremento de las distintas fuentes de financiamiento con el fin de garantizar la prestación de servicios en salud con oportunidad y eficiencia</t>
  </si>
  <si>
    <t>4.1.2.1  Gestión Financiera de la Red</t>
  </si>
  <si>
    <t>4.1.2.3  (Fortalecimiento de los peocesos de Facturación de la Red del SNS) Fortalecimiento de los procesos de captación de recursos por venta de servicios a las ARS</t>
  </si>
  <si>
    <t>4.1.2.3.01</t>
  </si>
  <si>
    <t>4.1.2.3.02</t>
  </si>
  <si>
    <t>4.1.2.3.03</t>
  </si>
  <si>
    <t>4.1.2.3.04</t>
  </si>
  <si>
    <t>4.1.2.3.05</t>
  </si>
  <si>
    <t xml:space="preserve">Analisis del comportamiento de la facturación </t>
  </si>
  <si>
    <t>4.1.2.4 Implementación del Sistema de Administracion de Bienes</t>
  </si>
  <si>
    <t>4.1.2.4.01</t>
  </si>
  <si>
    <t>4.1.2.4.02</t>
  </si>
  <si>
    <t>Auditoria de cumplimiento de las politicas de administración de bienes en el EESS</t>
  </si>
  <si>
    <t>4.1.2.4.03</t>
  </si>
  <si>
    <t>4.1.2.6 Despiegue del Sistema demanejo y Control Interno</t>
  </si>
  <si>
    <t>4.1.2.6.01</t>
  </si>
  <si>
    <t xml:space="preserve">Reporte Opotuno de la liquidación de fondos y rendición de cuentas </t>
  </si>
  <si>
    <t xml:space="preserve">4.1.2.7 Planes y presupuesto articulados según las necesidades institucionales </t>
  </si>
  <si>
    <t>4.1.2.7.01</t>
  </si>
  <si>
    <t>Elaboración de Memoria Institucional</t>
  </si>
  <si>
    <r>
      <t xml:space="preserve">Implementación de los lineamientos de Gestión documental en CEAS </t>
    </r>
    <r>
      <rPr>
        <sz val="10"/>
        <color rgb="FFFF0000"/>
        <rFont val="Calibri"/>
        <family val="2"/>
        <scheme val="minor"/>
      </rPr>
      <t>(Hugo Mendoza)</t>
    </r>
  </si>
  <si>
    <t>Observaciones y/o Responsable</t>
  </si>
  <si>
    <t>Seguimiento a la Implementación de Sismap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</si>
</sst>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_(* #,##0.00_);_(* \(#,##0.00\);_(* &quot;-&quot;??_);_(@_)"/>
    <numFmt numFmtId="165" formatCode="#,##0.00;[Red]#,##0.00"/>
    <numFmt numFmtId="166" formatCode="#,##0.00000000;[Red]#,##0.00000000"/>
    <numFmt numFmtId="167" formatCode="#,##0.0000000;[Red]#,##0.0000000"/>
  </numFmts>
  <fonts count="4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10"/>
      <color theme="0"/>
      <name val="Arial"/>
      <family val="2"/>
    </font>
    <font>
      <sz val="10"/>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10"/>
      <name val="Arial"/>
      <family val="2"/>
    </font>
    <font>
      <sz val="10"/>
      <color theme="1"/>
      <name val="Tw Cen MT"/>
      <family val="2"/>
    </font>
    <font>
      <sz val="10"/>
      <color rgb="FF000000"/>
      <name val="Times New Roman"/>
      <family val="1"/>
    </font>
    <font>
      <b/>
      <sz val="10"/>
      <color rgb="FF000000"/>
      <name val="Times New Roman"/>
      <family val="1"/>
    </font>
    <font>
      <sz val="10"/>
      <color indexed="8"/>
      <name val="Calibri"/>
    </font>
    <font>
      <sz val="9"/>
      <color indexed="81"/>
      <name val="Tahoma"/>
      <family val="2"/>
    </font>
  </fonts>
  <fills count="42">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s>
  <borders count="30">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8"/>
      </left>
      <right style="thin">
        <color indexed="8"/>
      </right>
      <top style="thin">
        <color indexed="8"/>
      </top>
      <bottom style="thin">
        <color indexed="8"/>
      </bottom>
      <diagonal/>
    </border>
  </borders>
  <cellStyleXfs count="10">
    <xf numFmtId="0" fontId="0" fillId="0" borderId="0"/>
    <xf numFmtId="164" fontId="7" fillId="0" borderId="0" applyFont="0" applyFill="0" applyBorder="0" applyAlignment="0" applyProtection="0"/>
    <xf numFmtId="0" fontId="7" fillId="0" borderId="0"/>
    <xf numFmtId="0" fontId="7" fillId="0" borderId="0"/>
    <xf numFmtId="0" fontId="5" fillId="0" borderId="0"/>
    <xf numFmtId="164" fontId="5" fillId="0" borderId="0" applyFont="0" applyFill="0" applyBorder="0" applyAlignment="0" applyProtection="0"/>
    <xf numFmtId="0" fontId="3" fillId="0" borderId="0"/>
    <xf numFmtId="44" fontId="42" fillId="0" borderId="0" applyFont="0" applyFill="0" applyBorder="0" applyAlignment="0" applyProtection="0"/>
    <xf numFmtId="0" fontId="2" fillId="0" borderId="0"/>
    <xf numFmtId="9" fontId="2" fillId="0" borderId="0" applyFont="0" applyFill="0" applyBorder="0" applyAlignment="0" applyProtection="0"/>
  </cellStyleXfs>
  <cellXfs count="487">
    <xf numFmtId="0" fontId="0" fillId="0" borderId="0" xfId="0"/>
    <xf numFmtId="0" fontId="5" fillId="0" borderId="0" xfId="4"/>
    <xf numFmtId="0" fontId="8" fillId="0" borderId="0" xfId="4" applyFont="1"/>
    <xf numFmtId="0" fontId="9" fillId="3" borderId="0" xfId="0" applyFont="1" applyFill="1" applyBorder="1"/>
    <xf numFmtId="0" fontId="10" fillId="4" borderId="4" xfId="0" applyFont="1" applyFill="1" applyBorder="1" applyAlignment="1">
      <alignment horizontal="left"/>
    </xf>
    <xf numFmtId="0" fontId="10" fillId="4" borderId="0" xfId="0" applyFont="1" applyFill="1" applyBorder="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Border="1" applyProtection="1">
      <protection locked="0"/>
    </xf>
    <xf numFmtId="0" fontId="7" fillId="0" borderId="0" xfId="2" applyFont="1"/>
    <xf numFmtId="0" fontId="10" fillId="11" borderId="5" xfId="2" applyFont="1" applyFill="1" applyBorder="1" applyAlignment="1">
      <alignment horizontal="center" textRotation="90" wrapText="1"/>
    </xf>
    <xf numFmtId="0" fontId="10" fillId="11" borderId="5" xfId="2" applyFont="1" applyFill="1" applyBorder="1" applyAlignment="1">
      <alignment horizontal="center" vertical="center" wrapText="1"/>
    </xf>
    <xf numFmtId="0" fontId="10" fillId="11" borderId="5" xfId="2" applyFont="1" applyFill="1" applyBorder="1" applyAlignment="1">
      <alignment horizontal="center" vertical="center"/>
    </xf>
    <xf numFmtId="0" fontId="13" fillId="2" borderId="7" xfId="2" applyFont="1" applyFill="1" applyBorder="1"/>
    <xf numFmtId="0" fontId="12" fillId="2" borderId="7" xfId="2" applyFont="1" applyFill="1" applyBorder="1" applyAlignment="1">
      <alignment horizontal="left" vertical="top" wrapText="1"/>
    </xf>
    <xf numFmtId="0" fontId="12" fillId="2" borderId="7" xfId="2" applyFont="1" applyFill="1" applyBorder="1" applyAlignment="1">
      <alignment horizontal="center" vertical="top" wrapText="1"/>
    </xf>
    <xf numFmtId="0" fontId="12" fillId="2" borderId="7" xfId="2" applyFont="1" applyFill="1" applyBorder="1" applyAlignment="1">
      <alignment vertical="top" wrapText="1"/>
    </xf>
    <xf numFmtId="4" fontId="12" fillId="2" borderId="7" xfId="2" applyNumberFormat="1" applyFont="1" applyFill="1" applyBorder="1" applyAlignment="1">
      <alignment vertical="top" wrapText="1"/>
    </xf>
    <xf numFmtId="0" fontId="13" fillId="2" borderId="7" xfId="2" applyFont="1" applyFill="1" applyBorder="1" applyAlignment="1">
      <alignment horizontal="left" vertical="top" wrapText="1"/>
    </xf>
    <xf numFmtId="0" fontId="13" fillId="2" borderId="7" xfId="2" applyFont="1" applyFill="1" applyBorder="1" applyAlignment="1">
      <alignment horizontal="center" vertical="top" wrapText="1"/>
    </xf>
    <xf numFmtId="0" fontId="13" fillId="2" borderId="7" xfId="2" applyFont="1" applyFill="1" applyBorder="1" applyAlignment="1">
      <alignment vertical="top" wrapText="1"/>
    </xf>
    <xf numFmtId="4" fontId="12" fillId="2" borderId="7" xfId="2" applyNumberFormat="1" applyFont="1" applyFill="1" applyBorder="1" applyAlignment="1" applyProtection="1">
      <alignment vertical="top" wrapText="1"/>
    </xf>
    <xf numFmtId="0" fontId="13" fillId="2" borderId="13" xfId="2" applyFont="1" applyFill="1" applyBorder="1" applyAlignment="1">
      <alignment horizontal="center" vertical="top" wrapText="1"/>
    </xf>
    <xf numFmtId="0" fontId="13" fillId="2" borderId="13" xfId="2" applyFont="1" applyFill="1" applyBorder="1" applyAlignment="1">
      <alignment horizontal="left" vertical="top" wrapText="1"/>
    </xf>
    <xf numFmtId="0" fontId="13" fillId="2" borderId="13" xfId="2" applyFont="1" applyFill="1" applyBorder="1" applyAlignment="1">
      <alignment vertical="top" wrapText="1"/>
    </xf>
    <xf numFmtId="0" fontId="12" fillId="6" borderId="6" xfId="2" applyFont="1" applyFill="1" applyBorder="1" applyAlignment="1">
      <alignment horizontal="left" vertical="top" wrapText="1"/>
    </xf>
    <xf numFmtId="0" fontId="12" fillId="6" borderId="6" xfId="2" applyFont="1" applyFill="1" applyBorder="1" applyAlignment="1">
      <alignment horizontal="center" vertical="top" wrapText="1"/>
    </xf>
    <xf numFmtId="0" fontId="12" fillId="6" borderId="6" xfId="2" applyFont="1" applyFill="1" applyBorder="1" applyAlignment="1">
      <alignment vertical="top" wrapText="1"/>
    </xf>
    <xf numFmtId="4" fontId="12" fillId="6" borderId="6" xfId="2" applyNumberFormat="1" applyFont="1" applyFill="1" applyBorder="1" applyAlignment="1">
      <alignment vertical="top" wrapText="1"/>
    </xf>
    <xf numFmtId="0" fontId="12" fillId="6" borderId="7" xfId="2" applyFont="1" applyFill="1" applyBorder="1" applyAlignment="1">
      <alignment horizontal="left" vertical="top" wrapText="1"/>
    </xf>
    <xf numFmtId="0" fontId="12" fillId="6" borderId="7" xfId="2" applyFont="1" applyFill="1" applyBorder="1" applyAlignment="1">
      <alignment horizontal="center" vertical="top" wrapText="1"/>
    </xf>
    <xf numFmtId="0" fontId="12" fillId="6" borderId="7" xfId="2" applyFont="1" applyFill="1" applyBorder="1" applyAlignment="1">
      <alignment vertical="top" wrapText="1"/>
    </xf>
    <xf numFmtId="4" fontId="12" fillId="6" borderId="7" xfId="2" applyNumberFormat="1" applyFont="1" applyFill="1" applyBorder="1" applyAlignment="1">
      <alignment vertical="top" wrapText="1"/>
    </xf>
    <xf numFmtId="0" fontId="11" fillId="11" borderId="5" xfId="2" applyFont="1" applyFill="1" applyBorder="1" applyAlignment="1">
      <alignment vertical="top" wrapText="1"/>
    </xf>
    <xf numFmtId="0" fontId="10" fillId="11" borderId="5" xfId="2" applyFont="1" applyFill="1" applyBorder="1" applyAlignment="1">
      <alignment vertical="top" wrapText="1"/>
    </xf>
    <xf numFmtId="4" fontId="10" fillId="11" borderId="5" xfId="2" applyNumberFormat="1" applyFont="1" applyFill="1" applyBorder="1" applyAlignment="1" applyProtection="1">
      <alignment vertical="top" wrapText="1"/>
    </xf>
    <xf numFmtId="0" fontId="10" fillId="10" borderId="11" xfId="0" applyFont="1" applyFill="1" applyBorder="1" applyAlignment="1" applyProtection="1">
      <protection locked="0"/>
    </xf>
    <xf numFmtId="0" fontId="10" fillId="10" borderId="0" xfId="0" applyFont="1" applyFill="1" applyBorder="1" applyAlignment="1" applyProtection="1">
      <protection locked="0"/>
    </xf>
    <xf numFmtId="0" fontId="14" fillId="12" borderId="0" xfId="0" applyFont="1" applyFill="1" applyBorder="1" applyAlignment="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applyBorder="1" applyAlignment="1"/>
    <xf numFmtId="0" fontId="17" fillId="12" borderId="12" xfId="0" applyFont="1" applyFill="1" applyBorder="1" applyAlignment="1"/>
    <xf numFmtId="0" fontId="14" fillId="12" borderId="11" xfId="0" applyFont="1" applyFill="1" applyBorder="1" applyAlignment="1" applyProtection="1">
      <protection locked="0"/>
    </xf>
    <xf numFmtId="0" fontId="14" fillId="12" borderId="12" xfId="0" applyFont="1" applyFill="1" applyBorder="1" applyAlignment="1" applyProtection="1">
      <protection locked="0"/>
    </xf>
    <xf numFmtId="0" fontId="18" fillId="9" borderId="7" xfId="0" applyFont="1" applyFill="1" applyBorder="1" applyAlignment="1" applyProtection="1">
      <alignment vertical="top"/>
    </xf>
    <xf numFmtId="0" fontId="19" fillId="9" borderId="7" xfId="2" applyFont="1" applyFill="1" applyBorder="1" applyAlignment="1" applyProtection="1">
      <alignment vertical="top"/>
    </xf>
    <xf numFmtId="165" fontId="19" fillId="9" borderId="7" xfId="1" applyNumberFormat="1" applyFont="1" applyFill="1" applyBorder="1" applyAlignment="1" applyProtection="1">
      <alignment vertical="top"/>
      <protection locked="0"/>
    </xf>
    <xf numFmtId="0" fontId="20" fillId="9" borderId="7" xfId="2" applyFont="1" applyFill="1" applyBorder="1" applyAlignment="1" applyProtection="1">
      <alignment vertical="top"/>
    </xf>
    <xf numFmtId="0" fontId="19" fillId="9" borderId="7" xfId="2" applyFont="1" applyFill="1" applyBorder="1" applyAlignment="1" applyProtection="1">
      <alignment horizontal="center" vertical="top"/>
    </xf>
    <xf numFmtId="0" fontId="19" fillId="9" borderId="7" xfId="0" applyFont="1" applyFill="1" applyBorder="1" applyAlignment="1" applyProtection="1">
      <alignment vertical="top"/>
    </xf>
    <xf numFmtId="0" fontId="19" fillId="9" borderId="7" xfId="0" applyFont="1" applyFill="1" applyBorder="1" applyAlignment="1" applyProtection="1">
      <alignment vertical="top"/>
      <protection locked="0"/>
    </xf>
    <xf numFmtId="0" fontId="19" fillId="9" borderId="7" xfId="0" applyFont="1" applyFill="1" applyBorder="1" applyAlignment="1" applyProtection="1">
      <alignment vertical="top" wrapText="1"/>
    </xf>
    <xf numFmtId="0" fontId="18" fillId="9" borderId="7" xfId="2" applyFont="1" applyFill="1" applyBorder="1" applyAlignment="1" applyProtection="1">
      <alignment vertical="top"/>
    </xf>
    <xf numFmtId="0" fontId="20" fillId="9" borderId="7" xfId="2" applyFont="1" applyFill="1" applyBorder="1" applyProtection="1"/>
    <xf numFmtId="0" fontId="19" fillId="9" borderId="7" xfId="0" applyFont="1" applyFill="1" applyBorder="1" applyProtection="1"/>
    <xf numFmtId="0" fontId="21" fillId="9" borderId="7" xfId="2" applyFont="1" applyFill="1" applyBorder="1" applyAlignment="1" applyProtection="1">
      <alignment vertical="top"/>
    </xf>
    <xf numFmtId="0" fontId="18" fillId="9" borderId="7" xfId="2" applyFont="1" applyFill="1" applyBorder="1" applyAlignment="1" applyProtection="1">
      <alignment horizontal="center" vertical="top"/>
    </xf>
    <xf numFmtId="165" fontId="18" fillId="9" borderId="7" xfId="1" applyNumberFormat="1" applyFont="1" applyFill="1" applyBorder="1" applyAlignment="1" applyProtection="1">
      <alignment vertical="top"/>
      <protection locked="0"/>
    </xf>
    <xf numFmtId="0" fontId="21" fillId="9" borderId="7" xfId="2" applyFont="1" applyFill="1" applyBorder="1" applyProtection="1"/>
    <xf numFmtId="0" fontId="18" fillId="9" borderId="7" xfId="0" applyFont="1" applyFill="1" applyBorder="1" applyProtection="1"/>
    <xf numFmtId="0" fontId="19" fillId="9" borderId="7" xfId="0" applyFont="1" applyFill="1" applyBorder="1" applyAlignment="1" applyProtection="1">
      <alignment wrapText="1"/>
    </xf>
    <xf numFmtId="0" fontId="19" fillId="9" borderId="7" xfId="2" applyFont="1" applyFill="1" applyBorder="1" applyAlignment="1" applyProtection="1">
      <alignment vertical="top" wrapText="1"/>
    </xf>
    <xf numFmtId="165" fontId="18" fillId="9" borderId="7" xfId="1" applyNumberFormat="1" applyFont="1" applyFill="1" applyBorder="1" applyAlignment="1" applyProtection="1">
      <alignment vertical="top"/>
    </xf>
    <xf numFmtId="0" fontId="20" fillId="9" borderId="7" xfId="2" applyFont="1" applyFill="1" applyBorder="1" applyAlignment="1" applyProtection="1">
      <alignment horizontal="center" vertical="center"/>
    </xf>
    <xf numFmtId="0" fontId="19" fillId="9" borderId="7" xfId="2" applyFont="1" applyFill="1" applyBorder="1" applyAlignment="1" applyProtection="1">
      <alignment horizontal="center" vertical="center"/>
    </xf>
    <xf numFmtId="0" fontId="18" fillId="9" borderId="7" xfId="2" applyFont="1" applyFill="1" applyBorder="1" applyAlignment="1" applyProtection="1">
      <alignment vertical="top" wrapText="1"/>
    </xf>
    <xf numFmtId="0" fontId="18" fillId="9" borderId="7" xfId="0" applyFont="1" applyFill="1" applyBorder="1" applyAlignment="1" applyProtection="1">
      <alignment vertical="top" wrapText="1"/>
    </xf>
    <xf numFmtId="0" fontId="20" fillId="9" borderId="7" xfId="2" applyFont="1" applyFill="1" applyBorder="1" applyAlignment="1" applyProtection="1">
      <alignment vertical="top"/>
      <protection locked="0"/>
    </xf>
    <xf numFmtId="0" fontId="19" fillId="9" borderId="7" xfId="2" applyFont="1" applyFill="1" applyBorder="1" applyAlignment="1" applyProtection="1">
      <alignment horizontal="center" vertical="top"/>
      <protection locked="0"/>
    </xf>
    <xf numFmtId="0" fontId="19" fillId="9" borderId="7" xfId="0" applyFont="1" applyFill="1" applyBorder="1" applyAlignment="1" applyProtection="1">
      <alignment vertical="top" wrapText="1"/>
      <protection locked="0"/>
    </xf>
    <xf numFmtId="165" fontId="18" fillId="9" borderId="7" xfId="1" applyNumberFormat="1" applyFont="1" applyFill="1" applyBorder="1" applyAlignment="1" applyProtection="1">
      <alignment vertical="top"/>
      <protection hidden="1"/>
    </xf>
    <xf numFmtId="0" fontId="21" fillId="13" borderId="6" xfId="2" applyFont="1" applyFill="1" applyBorder="1" applyAlignment="1" applyProtection="1">
      <alignment vertical="top"/>
    </xf>
    <xf numFmtId="0" fontId="18" fillId="13" borderId="6" xfId="2" applyFont="1" applyFill="1" applyBorder="1" applyAlignment="1" applyProtection="1">
      <alignment horizontal="center" vertical="top"/>
    </xf>
    <xf numFmtId="0" fontId="18" fillId="13" borderId="6" xfId="2" applyFont="1" applyFill="1" applyBorder="1" applyAlignment="1" applyProtection="1">
      <alignment vertical="top"/>
    </xf>
    <xf numFmtId="165" fontId="18" fillId="13" borderId="6" xfId="1" applyNumberFormat="1" applyFont="1" applyFill="1" applyBorder="1" applyAlignment="1" applyProtection="1">
      <alignment vertical="top"/>
      <protection hidden="1"/>
    </xf>
    <xf numFmtId="0" fontId="18" fillId="14" borderId="7" xfId="2" applyFont="1" applyFill="1" applyBorder="1" applyAlignment="1" applyProtection="1">
      <alignment horizontal="center" vertical="top"/>
    </xf>
    <xf numFmtId="165" fontId="18" fillId="14" borderId="7" xfId="1" applyNumberFormat="1" applyFont="1" applyFill="1" applyBorder="1" applyAlignment="1" applyProtection="1">
      <alignment vertical="top"/>
      <protection hidden="1"/>
    </xf>
    <xf numFmtId="0" fontId="21" fillId="14" borderId="7" xfId="2" applyFont="1" applyFill="1" applyBorder="1" applyAlignment="1" applyProtection="1">
      <alignment vertical="top"/>
    </xf>
    <xf numFmtId="0" fontId="18" fillId="14" borderId="7" xfId="0" applyFont="1" applyFill="1" applyBorder="1" applyAlignment="1" applyProtection="1">
      <alignment vertical="top"/>
    </xf>
    <xf numFmtId="0" fontId="21" fillId="15" borderId="7" xfId="2" applyFont="1" applyFill="1" applyBorder="1" applyAlignment="1" applyProtection="1"/>
    <xf numFmtId="0" fontId="18" fillId="15" borderId="7" xfId="2" applyFont="1" applyFill="1" applyBorder="1" applyAlignment="1" applyProtection="1">
      <alignment horizontal="center"/>
    </xf>
    <xf numFmtId="0" fontId="18" fillId="15" borderId="7" xfId="2" applyFont="1" applyFill="1" applyBorder="1" applyAlignment="1" applyProtection="1">
      <alignment horizontal="center" vertical="top"/>
    </xf>
    <xf numFmtId="0" fontId="18" fillId="15" borderId="7" xfId="0" applyFont="1" applyFill="1" applyBorder="1" applyProtection="1"/>
    <xf numFmtId="165" fontId="18" fillId="15" borderId="7" xfId="1" applyNumberFormat="1" applyFont="1" applyFill="1" applyBorder="1" applyAlignment="1" applyProtection="1">
      <alignment vertical="top"/>
      <protection hidden="1"/>
    </xf>
    <xf numFmtId="0" fontId="14" fillId="11" borderId="11" xfId="0" applyFont="1" applyFill="1" applyBorder="1" applyAlignment="1">
      <alignment horizontal="left"/>
    </xf>
    <xf numFmtId="0" fontId="9" fillId="11" borderId="0" xfId="0" applyFont="1" applyFill="1" applyBorder="1"/>
    <xf numFmtId="0" fontId="6" fillId="11" borderId="0" xfId="0" applyFont="1" applyFill="1" applyBorder="1"/>
    <xf numFmtId="0" fontId="6" fillId="11" borderId="0" xfId="4" applyFont="1" applyFill="1" applyBorder="1"/>
    <xf numFmtId="4" fontId="14" fillId="11" borderId="1" xfId="0" applyNumberFormat="1" applyFont="1" applyFill="1" applyBorder="1"/>
    <xf numFmtId="4" fontId="9" fillId="11" borderId="0" xfId="0" applyNumberFormat="1" applyFont="1" applyFill="1" applyBorder="1" applyProtection="1">
      <protection locked="0"/>
    </xf>
    <xf numFmtId="0" fontId="5" fillId="11" borderId="12" xfId="4" applyFont="1" applyFill="1" applyBorder="1"/>
    <xf numFmtId="4" fontId="12" fillId="3" borderId="7" xfId="2" applyNumberFormat="1" applyFont="1" applyFill="1" applyBorder="1" applyAlignment="1">
      <alignment vertical="top" wrapText="1"/>
    </xf>
    <xf numFmtId="4" fontId="13" fillId="3" borderId="7" xfId="2" applyNumberFormat="1" applyFont="1" applyFill="1" applyBorder="1" applyAlignment="1" applyProtection="1">
      <alignment horizontal="right" vertical="top" wrapText="1"/>
    </xf>
    <xf numFmtId="4" fontId="12" fillId="3" borderId="7" xfId="2" applyNumberFormat="1" applyFont="1" applyFill="1" applyBorder="1" applyAlignment="1" applyProtection="1">
      <alignment vertical="top" wrapText="1"/>
    </xf>
    <xf numFmtId="4" fontId="13" fillId="3" borderId="13" xfId="2" applyNumberFormat="1" applyFont="1" applyFill="1" applyBorder="1" applyAlignment="1" applyProtection="1">
      <alignment horizontal="right" vertical="top" wrapText="1"/>
    </xf>
    <xf numFmtId="4" fontId="9" fillId="3" borderId="0" xfId="0" applyNumberFormat="1" applyFont="1" applyFill="1" applyBorder="1" applyProtection="1">
      <protection locked="0"/>
    </xf>
    <xf numFmtId="0" fontId="9" fillId="3" borderId="11" xfId="0" applyFont="1" applyFill="1" applyBorder="1" applyAlignment="1">
      <alignment horizontal="left"/>
    </xf>
    <xf numFmtId="0" fontId="6" fillId="3" borderId="0" xfId="0" applyFont="1" applyFill="1" applyBorder="1"/>
    <xf numFmtId="0" fontId="6" fillId="3" borderId="0" xfId="4" applyFont="1" applyFill="1" applyBorder="1"/>
    <xf numFmtId="0" fontId="5" fillId="3" borderId="12" xfId="4" applyFont="1" applyFill="1" applyBorder="1"/>
    <xf numFmtId="0" fontId="9" fillId="3" borderId="11" xfId="2" applyFont="1" applyFill="1" applyBorder="1" applyAlignment="1">
      <alignment horizontal="left" indent="2"/>
    </xf>
    <xf numFmtId="165" fontId="19" fillId="3" borderId="7" xfId="1" applyNumberFormat="1" applyFont="1" applyFill="1" applyBorder="1" applyAlignment="1" applyProtection="1">
      <alignment horizontal="right" vertical="top"/>
      <protection locked="0"/>
    </xf>
    <xf numFmtId="0" fontId="20" fillId="9" borderId="15" xfId="2" applyFont="1" applyFill="1" applyBorder="1" applyAlignment="1" applyProtection="1">
      <alignment vertical="top"/>
    </xf>
    <xf numFmtId="0" fontId="19" fillId="9" borderId="15" xfId="2" applyFont="1" applyFill="1" applyBorder="1" applyAlignment="1" applyProtection="1">
      <alignment horizontal="center" vertical="top"/>
    </xf>
    <xf numFmtId="0" fontId="19" fillId="9" borderId="15" xfId="0" applyFont="1" applyFill="1" applyBorder="1" applyAlignment="1" applyProtection="1">
      <alignment vertical="top" wrapText="1"/>
    </xf>
    <xf numFmtId="0" fontId="20" fillId="9" borderId="15" xfId="0" applyFont="1" applyFill="1" applyBorder="1" applyProtection="1">
      <protection locked="0"/>
    </xf>
    <xf numFmtId="165" fontId="19" fillId="9" borderId="15" xfId="1" applyNumberFormat="1" applyFont="1" applyFill="1" applyBorder="1" applyAlignment="1" applyProtection="1">
      <alignment vertical="top"/>
      <protection locked="0"/>
    </xf>
    <xf numFmtId="165" fontId="19" fillId="3" borderId="15" xfId="1" applyNumberFormat="1" applyFont="1" applyFill="1" applyBorder="1" applyAlignment="1" applyProtection="1">
      <alignment horizontal="right" vertical="top"/>
      <protection locked="0"/>
    </xf>
    <xf numFmtId="165" fontId="18" fillId="13" borderId="6" xfId="1" applyNumberFormat="1" applyFont="1" applyFill="1" applyBorder="1" applyAlignment="1" applyProtection="1">
      <alignment horizontal="right" vertical="top"/>
      <protection hidden="1"/>
    </xf>
    <xf numFmtId="165" fontId="18" fillId="15" borderId="7" xfId="1" applyNumberFormat="1" applyFont="1" applyFill="1" applyBorder="1" applyAlignment="1" applyProtection="1">
      <alignment horizontal="right" vertical="top"/>
      <protection hidden="1"/>
    </xf>
    <xf numFmtId="165" fontId="18" fillId="14"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protection hidden="1"/>
    </xf>
    <xf numFmtId="165" fontId="18" fillId="3" borderId="7" xfId="1" applyNumberFormat="1" applyFont="1" applyFill="1" applyBorder="1" applyAlignment="1" applyProtection="1">
      <alignment horizontal="right" vertical="top"/>
    </xf>
    <xf numFmtId="165" fontId="18" fillId="3" borderId="7" xfId="1" applyNumberFormat="1" applyFont="1" applyFill="1" applyBorder="1" applyAlignment="1" applyProtection="1">
      <alignment horizontal="right" vertical="top"/>
      <protection locked="0"/>
    </xf>
    <xf numFmtId="0" fontId="20" fillId="9" borderId="15" xfId="2" applyFont="1" applyFill="1" applyBorder="1" applyProtection="1"/>
    <xf numFmtId="0" fontId="19" fillId="9" borderId="15" xfId="0" applyFont="1" applyFill="1" applyBorder="1" applyProtection="1"/>
    <xf numFmtId="0" fontId="19" fillId="9" borderId="15" xfId="2" applyFont="1" applyFill="1" applyBorder="1" applyAlignment="1" applyProtection="1">
      <alignment vertical="top"/>
    </xf>
    <xf numFmtId="0" fontId="21" fillId="9" borderId="15" xfId="2" applyFont="1" applyFill="1" applyBorder="1" applyAlignment="1" applyProtection="1">
      <alignment vertical="top"/>
    </xf>
    <xf numFmtId="0" fontId="18" fillId="9" borderId="15" xfId="2" applyFont="1" applyFill="1" applyBorder="1" applyAlignment="1" applyProtection="1">
      <alignment horizontal="center" vertical="top"/>
    </xf>
    <xf numFmtId="0" fontId="18" fillId="9" borderId="15" xfId="0" applyFont="1" applyFill="1" applyBorder="1" applyAlignment="1" applyProtection="1">
      <alignment vertical="top" wrapText="1"/>
    </xf>
    <xf numFmtId="165" fontId="18" fillId="3" borderId="15" xfId="1" applyNumberFormat="1" applyFont="1" applyFill="1" applyBorder="1" applyAlignment="1" applyProtection="1">
      <alignment horizontal="right" vertical="top"/>
    </xf>
    <xf numFmtId="0" fontId="19" fillId="9" borderId="15" xfId="0" applyFont="1" applyFill="1" applyBorder="1" applyAlignment="1" applyProtection="1">
      <alignment vertical="top"/>
    </xf>
    <xf numFmtId="0" fontId="21" fillId="9" borderId="15" xfId="2" applyFont="1" applyFill="1" applyBorder="1" applyProtection="1"/>
    <xf numFmtId="165" fontId="18" fillId="9" borderId="15" xfId="1" applyNumberFormat="1" applyFont="1" applyFill="1" applyBorder="1" applyAlignment="1" applyProtection="1">
      <alignment vertical="top"/>
      <protection hidden="1"/>
    </xf>
    <xf numFmtId="165" fontId="18" fillId="3" borderId="15" xfId="1" applyNumberFormat="1" applyFont="1" applyFill="1" applyBorder="1" applyAlignment="1" applyProtection="1">
      <alignment horizontal="right" vertical="top"/>
      <protection hidden="1"/>
    </xf>
    <xf numFmtId="0" fontId="18" fillId="9" borderId="15" xfId="2" applyFont="1" applyFill="1" applyBorder="1" applyAlignment="1" applyProtection="1">
      <alignment vertical="top"/>
    </xf>
    <xf numFmtId="0" fontId="19" fillId="9" borderId="15" xfId="0" applyFont="1" applyFill="1" applyBorder="1" applyAlignment="1" applyProtection="1">
      <alignment wrapText="1"/>
    </xf>
    <xf numFmtId="0" fontId="18" fillId="9" borderId="15" xfId="0" applyFont="1" applyFill="1" applyBorder="1" applyAlignment="1" applyProtection="1">
      <alignment vertical="top"/>
    </xf>
    <xf numFmtId="0" fontId="10" fillId="10" borderId="4" xfId="0" applyFont="1" applyFill="1" applyBorder="1" applyAlignment="1" applyProtection="1">
      <protection locked="0"/>
    </xf>
    <xf numFmtId="0" fontId="0" fillId="9" borderId="0" xfId="0" applyFill="1"/>
    <xf numFmtId="0" fontId="23" fillId="9" borderId="0" xfId="0" applyFont="1" applyFill="1"/>
    <xf numFmtId="0" fontId="24" fillId="9" borderId="0" xfId="0" applyFont="1" applyFill="1"/>
    <xf numFmtId="4" fontId="9" fillId="3" borderId="0" xfId="0" applyNumberFormat="1" applyFont="1" applyFill="1" applyBorder="1" applyProtection="1"/>
    <xf numFmtId="4" fontId="9" fillId="3" borderId="2" xfId="0" applyNumberFormat="1" applyFont="1" applyFill="1" applyBorder="1" applyProtection="1"/>
    <xf numFmtId="0" fontId="7" fillId="9" borderId="0" xfId="2" applyFont="1" applyFill="1" applyProtection="1">
      <protection locked="0"/>
    </xf>
    <xf numFmtId="0" fontId="7" fillId="9" borderId="0" xfId="2" applyFont="1" applyFill="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0" fontId="11" fillId="2" borderId="7" xfId="0" applyFont="1" applyFill="1" applyBorder="1" applyAlignment="1">
      <alignment horizontal="center"/>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0" fontId="10" fillId="6" borderId="7" xfId="0" applyFont="1" applyFill="1" applyBorder="1" applyAlignment="1">
      <alignment horizontal="center"/>
    </xf>
    <xf numFmtId="3" fontId="11" fillId="2" borderId="7" xfId="0" applyNumberFormat="1" applyFont="1" applyFill="1" applyBorder="1" applyAlignment="1" applyProtection="1">
      <alignment horizontal="center"/>
      <protection locked="0"/>
    </xf>
    <xf numFmtId="3" fontId="11" fillId="2" borderId="7" xfId="0" applyNumberFormat="1" applyFont="1" applyFill="1" applyBorder="1" applyAlignment="1">
      <alignment horizontal="center"/>
    </xf>
    <xf numFmtId="3" fontId="11" fillId="2" borderId="22" xfId="0" applyNumberFormat="1"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1" fillId="9" borderId="4" xfId="0" applyFont="1" applyFill="1" applyBorder="1" applyAlignment="1" applyProtection="1">
      <alignment horizontal="right"/>
    </xf>
    <xf numFmtId="0" fontId="11" fillId="9" borderId="21" xfId="0" applyFont="1" applyFill="1" applyBorder="1" applyAlignment="1" applyProtection="1">
      <alignment horizontal="right"/>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3" fontId="10" fillId="6" borderId="7" xfId="0" applyNumberFormat="1" applyFont="1" applyFill="1" applyBorder="1" applyAlignment="1" applyProtection="1">
      <alignment horizontal="center"/>
    </xf>
    <xf numFmtId="0" fontId="18" fillId="0" borderId="0" xfId="0" applyFont="1" applyFill="1" applyBorder="1" applyAlignment="1"/>
    <xf numFmtId="0" fontId="27" fillId="0" borderId="0" xfId="0" applyFont="1" applyFill="1" applyBorder="1" applyAlignment="1"/>
    <xf numFmtId="0" fontId="28" fillId="0" borderId="0" xfId="0" applyFont="1" applyFill="1" applyBorder="1" applyAlignment="1"/>
    <xf numFmtId="0" fontId="10" fillId="0" borderId="0" xfId="0" applyFont="1" applyFill="1" applyBorder="1" applyAlignment="1"/>
    <xf numFmtId="0" fontId="10" fillId="0" borderId="0" xfId="0" applyNumberFormat="1" applyFont="1" applyFill="1" applyBorder="1" applyAlignment="1" applyProtection="1">
      <protection locked="0"/>
    </xf>
    <xf numFmtId="0" fontId="10" fillId="0" borderId="0" xfId="0" applyFont="1" applyFill="1" applyBorder="1" applyAlignment="1" applyProtection="1"/>
    <xf numFmtId="0" fontId="10" fillId="0" borderId="0" xfId="0" applyNumberFormat="1" applyFont="1" applyFill="1" applyBorder="1" applyAlignment="1" applyProtection="1"/>
    <xf numFmtId="0" fontId="10" fillId="0" borderId="0" xfId="0" applyFont="1" applyFill="1" applyBorder="1" applyAlignment="1" applyProtection="1">
      <alignment horizontal="left" indent="15"/>
    </xf>
    <xf numFmtId="49" fontId="29" fillId="17" borderId="18" xfId="4" applyNumberFormat="1" applyFont="1" applyFill="1" applyBorder="1" applyAlignment="1">
      <alignment horizontal="left" vertical="center" wrapText="1"/>
    </xf>
    <xf numFmtId="49" fontId="29" fillId="17" borderId="18" xfId="4" applyNumberFormat="1" applyFont="1" applyFill="1" applyBorder="1" applyAlignment="1">
      <alignment horizontal="center" vertical="center" wrapText="1"/>
    </xf>
    <xf numFmtId="49" fontId="29" fillId="17" borderId="17" xfId="4" applyNumberFormat="1" applyFont="1" applyFill="1" applyBorder="1" applyAlignment="1">
      <alignment horizontal="center" vertical="center" wrapText="1"/>
    </xf>
    <xf numFmtId="0" fontId="30" fillId="0" borderId="18" xfId="4" applyFont="1" applyBorder="1" applyAlignment="1">
      <alignment horizontal="center" vertical="center" wrapText="1"/>
    </xf>
    <xf numFmtId="0" fontId="5" fillId="0" borderId="0" xfId="4" applyAlignment="1">
      <alignment horizontal="center" vertical="center" wrapText="1"/>
    </xf>
    <xf numFmtId="15" fontId="31" fillId="0" borderId="18" xfId="4" applyNumberFormat="1" applyFont="1" applyBorder="1" applyAlignment="1">
      <alignment horizontal="left" vertical="center" wrapText="1"/>
    </xf>
    <xf numFmtId="49" fontId="31" fillId="0" borderId="18" xfId="4" applyNumberFormat="1" applyFont="1" applyBorder="1" applyAlignment="1">
      <alignment horizontal="left" vertical="center" wrapText="1"/>
    </xf>
    <xf numFmtId="49" fontId="31" fillId="0" borderId="18" xfId="4" applyNumberFormat="1" applyFont="1" applyBorder="1" applyAlignment="1">
      <alignment horizontal="center" vertical="center" wrapText="1"/>
    </xf>
    <xf numFmtId="164" fontId="31" fillId="0" borderId="17" xfId="5" applyFont="1" applyBorder="1" applyAlignment="1">
      <alignment horizontal="right" vertical="center" wrapText="1"/>
    </xf>
    <xf numFmtId="0" fontId="30" fillId="0" borderId="18" xfId="4" applyFont="1" applyBorder="1" applyAlignment="1">
      <alignment horizontal="left" vertical="center" wrapText="1"/>
    </xf>
    <xf numFmtId="0" fontId="5" fillId="0" borderId="0" xfId="4" applyAlignment="1">
      <alignment vertical="center" wrapText="1"/>
    </xf>
    <xf numFmtId="49" fontId="31" fillId="18" borderId="18" xfId="4" applyNumberFormat="1" applyFont="1" applyFill="1" applyBorder="1" applyAlignment="1">
      <alignment horizontal="left" vertical="center" wrapText="1"/>
    </xf>
    <xf numFmtId="49" fontId="31" fillId="18" borderId="18" xfId="4" applyNumberFormat="1" applyFont="1" applyFill="1" applyBorder="1" applyAlignment="1">
      <alignment horizontal="center" vertical="center" wrapText="1"/>
    </xf>
    <xf numFmtId="164" fontId="31" fillId="18" borderId="17" xfId="5" applyFont="1" applyFill="1" applyBorder="1" applyAlignment="1">
      <alignment horizontal="right" vertical="center" wrapText="1"/>
    </xf>
    <xf numFmtId="0" fontId="30" fillId="18" borderId="18" xfId="4" applyFont="1" applyFill="1" applyBorder="1" applyAlignment="1">
      <alignment vertical="center" wrapText="1"/>
    </xf>
    <xf numFmtId="15" fontId="31" fillId="19" borderId="18" xfId="4" applyNumberFormat="1" applyFont="1" applyFill="1" applyBorder="1" applyAlignment="1">
      <alignment horizontal="left" vertical="center" wrapText="1"/>
    </xf>
    <xf numFmtId="49" fontId="31" fillId="19" borderId="18" xfId="4" applyNumberFormat="1" applyFont="1" applyFill="1" applyBorder="1" applyAlignment="1">
      <alignment horizontal="left" vertical="center" wrapText="1"/>
    </xf>
    <xf numFmtId="49" fontId="31" fillId="19" borderId="18" xfId="4" applyNumberFormat="1" applyFont="1" applyFill="1" applyBorder="1" applyAlignment="1">
      <alignment horizontal="center" vertical="center" wrapText="1"/>
    </xf>
    <xf numFmtId="164" fontId="31" fillId="19" borderId="17" xfId="5" applyFont="1" applyFill="1" applyBorder="1" applyAlignment="1">
      <alignment horizontal="right" vertical="center" wrapText="1"/>
    </xf>
    <xf numFmtId="0" fontId="30" fillId="19" borderId="18" xfId="4" applyFont="1" applyFill="1" applyBorder="1" applyAlignment="1">
      <alignment vertical="center" wrapText="1"/>
    </xf>
    <xf numFmtId="15" fontId="31" fillId="13" borderId="18" xfId="4" applyNumberFormat="1" applyFont="1" applyFill="1" applyBorder="1" applyAlignment="1">
      <alignment horizontal="left" vertical="center" wrapText="1"/>
    </xf>
    <xf numFmtId="49" fontId="31" fillId="13" borderId="18" xfId="4" applyNumberFormat="1" applyFont="1" applyFill="1" applyBorder="1" applyAlignment="1">
      <alignment horizontal="left" vertical="center" wrapText="1"/>
    </xf>
    <xf numFmtId="49" fontId="31" fillId="13" borderId="18" xfId="4" applyNumberFormat="1" applyFont="1" applyFill="1" applyBorder="1" applyAlignment="1">
      <alignment horizontal="center" vertical="center" wrapText="1"/>
    </xf>
    <xf numFmtId="164" fontId="31" fillId="13" borderId="17" xfId="5" applyFont="1" applyFill="1" applyBorder="1" applyAlignment="1">
      <alignment horizontal="right" vertical="center" wrapText="1"/>
    </xf>
    <xf numFmtId="0" fontId="30" fillId="13" borderId="18" xfId="4" applyFont="1" applyFill="1" applyBorder="1" applyAlignment="1">
      <alignment horizontal="left" vertical="center" wrapText="1"/>
    </xf>
    <xf numFmtId="15" fontId="31" fillId="20" borderId="18" xfId="4" applyNumberFormat="1" applyFont="1" applyFill="1" applyBorder="1" applyAlignment="1">
      <alignment horizontal="left" vertical="center" wrapText="1"/>
    </xf>
    <xf numFmtId="49" fontId="31" fillId="20" borderId="18" xfId="4" applyNumberFormat="1" applyFont="1" applyFill="1" applyBorder="1" applyAlignment="1">
      <alignment horizontal="left" vertical="center" wrapText="1"/>
    </xf>
    <xf numFmtId="49" fontId="31" fillId="20" borderId="18" xfId="4" applyNumberFormat="1" applyFont="1" applyFill="1" applyBorder="1" applyAlignment="1">
      <alignment horizontal="center" vertical="center" wrapText="1"/>
    </xf>
    <xf numFmtId="164" fontId="31" fillId="20" borderId="17" xfId="5" applyFont="1" applyFill="1" applyBorder="1" applyAlignment="1">
      <alignment horizontal="right" vertical="center" wrapText="1"/>
    </xf>
    <xf numFmtId="0" fontId="30" fillId="20" borderId="18" xfId="4" applyFont="1" applyFill="1" applyBorder="1" applyAlignment="1">
      <alignment vertical="center" wrapText="1"/>
    </xf>
    <xf numFmtId="15" fontId="31" fillId="21" borderId="18" xfId="4" applyNumberFormat="1" applyFont="1" applyFill="1" applyBorder="1" applyAlignment="1">
      <alignment horizontal="left" vertical="center" wrapText="1"/>
    </xf>
    <xf numFmtId="49" fontId="31" fillId="21" borderId="18" xfId="4" applyNumberFormat="1" applyFont="1" applyFill="1" applyBorder="1" applyAlignment="1">
      <alignment horizontal="left" vertical="center" wrapText="1"/>
    </xf>
    <xf numFmtId="49" fontId="31" fillId="21" borderId="18" xfId="4" applyNumberFormat="1" applyFont="1" applyFill="1" applyBorder="1" applyAlignment="1">
      <alignment horizontal="center" vertical="center" wrapText="1"/>
    </xf>
    <xf numFmtId="164" fontId="31" fillId="21" borderId="17" xfId="5" applyFont="1" applyFill="1" applyBorder="1" applyAlignment="1">
      <alignment horizontal="right" vertical="center" wrapText="1"/>
    </xf>
    <xf numFmtId="0" fontId="30" fillId="21" borderId="18" xfId="4" applyFont="1" applyFill="1" applyBorder="1" applyAlignment="1">
      <alignment horizontal="left" vertical="center" wrapText="1"/>
    </xf>
    <xf numFmtId="15" fontId="31" fillId="22" borderId="18" xfId="4" applyNumberFormat="1" applyFont="1" applyFill="1" applyBorder="1" applyAlignment="1">
      <alignment horizontal="left" vertical="center" wrapText="1"/>
    </xf>
    <xf numFmtId="49" fontId="31" fillId="22" borderId="18" xfId="4" applyNumberFormat="1" applyFont="1" applyFill="1" applyBorder="1" applyAlignment="1">
      <alignment horizontal="left" vertical="center" wrapText="1"/>
    </xf>
    <xf numFmtId="49" fontId="31" fillId="22" borderId="18" xfId="4" applyNumberFormat="1" applyFont="1" applyFill="1" applyBorder="1" applyAlignment="1">
      <alignment horizontal="center" vertical="center" wrapText="1"/>
    </xf>
    <xf numFmtId="164" fontId="31" fillId="22" borderId="17" xfId="5" applyFont="1" applyFill="1" applyBorder="1" applyAlignment="1">
      <alignment horizontal="right" vertical="center" wrapText="1"/>
    </xf>
    <xf numFmtId="0" fontId="30" fillId="22" borderId="18" xfId="4" applyFont="1" applyFill="1" applyBorder="1" applyAlignment="1">
      <alignment horizontal="left" vertical="center" wrapText="1"/>
    </xf>
    <xf numFmtId="15" fontId="31" fillId="23" borderId="18" xfId="4" applyNumberFormat="1" applyFont="1" applyFill="1" applyBorder="1" applyAlignment="1">
      <alignment horizontal="left" vertical="center" wrapText="1"/>
    </xf>
    <xf numFmtId="49" fontId="31" fillId="23" borderId="18" xfId="4" applyNumberFormat="1" applyFont="1" applyFill="1" applyBorder="1" applyAlignment="1">
      <alignment horizontal="left" vertical="center" wrapText="1"/>
    </xf>
    <xf numFmtId="49" fontId="31" fillId="23" borderId="18" xfId="4" applyNumberFormat="1" applyFont="1" applyFill="1" applyBorder="1" applyAlignment="1">
      <alignment horizontal="center" vertical="center" wrapText="1"/>
    </xf>
    <xf numFmtId="164" fontId="31" fillId="23" borderId="17" xfId="5" applyFont="1" applyFill="1" applyBorder="1" applyAlignment="1">
      <alignment horizontal="right" vertical="center" wrapText="1"/>
    </xf>
    <xf numFmtId="0" fontId="30" fillId="23" borderId="18" xfId="4" applyFont="1" applyFill="1" applyBorder="1" applyAlignment="1">
      <alignment horizontal="left" vertical="center" wrapText="1"/>
    </xf>
    <xf numFmtId="0" fontId="30" fillId="0" borderId="18" xfId="4" applyFont="1" applyBorder="1" applyAlignment="1">
      <alignment vertical="center" wrapText="1"/>
    </xf>
    <xf numFmtId="15" fontId="31" fillId="24" borderId="18" xfId="4" applyNumberFormat="1" applyFont="1" applyFill="1" applyBorder="1" applyAlignment="1">
      <alignment horizontal="left" vertical="center" wrapText="1"/>
    </xf>
    <xf numFmtId="49" fontId="31" fillId="24" borderId="18" xfId="4" applyNumberFormat="1" applyFont="1" applyFill="1" applyBorder="1" applyAlignment="1">
      <alignment horizontal="left" vertical="center" wrapText="1"/>
    </xf>
    <xf numFmtId="49" fontId="31" fillId="24" borderId="18" xfId="4" applyNumberFormat="1" applyFont="1" applyFill="1" applyBorder="1" applyAlignment="1">
      <alignment horizontal="center" vertical="center" wrapText="1"/>
    </xf>
    <xf numFmtId="164" fontId="31" fillId="24" borderId="17" xfId="5" applyFont="1" applyFill="1" applyBorder="1" applyAlignment="1">
      <alignment horizontal="right" vertical="center" wrapText="1"/>
    </xf>
    <xf numFmtId="0" fontId="30" fillId="24" borderId="18" xfId="4" applyFont="1" applyFill="1" applyBorder="1" applyAlignment="1">
      <alignment vertical="center" wrapText="1"/>
    </xf>
    <xf numFmtId="0" fontId="30" fillId="24" borderId="18" xfId="4" applyFont="1" applyFill="1" applyBorder="1" applyAlignment="1">
      <alignment horizontal="left" vertical="center" wrapText="1"/>
    </xf>
    <xf numFmtId="0" fontId="30" fillId="0" borderId="18" xfId="4" applyFont="1" applyBorder="1"/>
    <xf numFmtId="15" fontId="31" fillId="25" borderId="18" xfId="4" applyNumberFormat="1" applyFont="1" applyFill="1" applyBorder="1" applyAlignment="1">
      <alignment horizontal="left" vertical="center" wrapText="1"/>
    </xf>
    <xf numFmtId="49" fontId="31" fillId="25" borderId="18" xfId="4" applyNumberFormat="1" applyFont="1" applyFill="1" applyBorder="1" applyAlignment="1">
      <alignment horizontal="left" vertical="center" wrapText="1"/>
    </xf>
    <xf numFmtId="49" fontId="31" fillId="25" borderId="18" xfId="4" applyNumberFormat="1" applyFont="1" applyFill="1" applyBorder="1" applyAlignment="1">
      <alignment horizontal="center" vertical="center" wrapText="1"/>
    </xf>
    <xf numFmtId="164" fontId="31" fillId="25" borderId="17" xfId="5" applyFont="1" applyFill="1" applyBorder="1" applyAlignment="1">
      <alignment horizontal="right" vertical="center" wrapText="1"/>
    </xf>
    <xf numFmtId="0" fontId="30" fillId="25" borderId="18" xfId="4" applyFont="1" applyFill="1" applyBorder="1" applyAlignment="1">
      <alignment vertical="center" wrapText="1"/>
    </xf>
    <xf numFmtId="49" fontId="31" fillId="26" borderId="18" xfId="4" applyNumberFormat="1" applyFont="1" applyFill="1" applyBorder="1" applyAlignment="1">
      <alignment horizontal="left" vertical="center" wrapText="1"/>
    </xf>
    <xf numFmtId="49" fontId="31" fillId="26" borderId="18" xfId="4" applyNumberFormat="1" applyFont="1" applyFill="1" applyBorder="1" applyAlignment="1">
      <alignment horizontal="center" vertical="center" wrapText="1"/>
    </xf>
    <xf numFmtId="164" fontId="31" fillId="26" borderId="17" xfId="5" applyFont="1" applyFill="1" applyBorder="1" applyAlignment="1">
      <alignment horizontal="right" vertical="center" wrapText="1"/>
    </xf>
    <xf numFmtId="0" fontId="30" fillId="26" borderId="18" xfId="4" applyFont="1" applyFill="1" applyBorder="1" applyAlignment="1">
      <alignment horizontal="left" vertical="center" wrapText="1"/>
    </xf>
    <xf numFmtId="15" fontId="31" fillId="27" borderId="18" xfId="4" applyNumberFormat="1" applyFont="1" applyFill="1" applyBorder="1" applyAlignment="1">
      <alignment horizontal="left" vertical="center" wrapText="1"/>
    </xf>
    <xf numFmtId="49" fontId="31" fillId="27" borderId="18" xfId="4" applyNumberFormat="1" applyFont="1" applyFill="1" applyBorder="1" applyAlignment="1">
      <alignment horizontal="left" vertical="center" wrapText="1"/>
    </xf>
    <xf numFmtId="49" fontId="31" fillId="27" borderId="18" xfId="4" applyNumberFormat="1" applyFont="1" applyFill="1" applyBorder="1" applyAlignment="1">
      <alignment horizontal="center" vertical="center" wrapText="1"/>
    </xf>
    <xf numFmtId="164" fontId="31" fillId="27" borderId="17" xfId="5" applyFont="1" applyFill="1" applyBorder="1" applyAlignment="1">
      <alignment horizontal="right" vertical="center" wrapText="1"/>
    </xf>
    <xf numFmtId="0" fontId="30" fillId="27" borderId="18" xfId="4" applyFont="1" applyFill="1" applyBorder="1" applyAlignment="1">
      <alignment horizontal="left" vertical="center" wrapText="1"/>
    </xf>
    <xf numFmtId="15" fontId="31" fillId="27" borderId="18" xfId="4" applyNumberFormat="1" applyFont="1" applyFill="1" applyBorder="1" applyAlignment="1">
      <alignment horizontal="center" vertical="center" wrapText="1"/>
    </xf>
    <xf numFmtId="49" fontId="31" fillId="28" borderId="18" xfId="4" applyNumberFormat="1" applyFont="1" applyFill="1" applyBorder="1" applyAlignment="1">
      <alignment horizontal="left" vertical="center" wrapText="1"/>
    </xf>
    <xf numFmtId="49" fontId="31" fillId="28" borderId="18" xfId="4" applyNumberFormat="1" applyFont="1" applyFill="1" applyBorder="1" applyAlignment="1">
      <alignment horizontal="center" vertical="center" wrapText="1"/>
    </xf>
    <xf numFmtId="164" fontId="31" fillId="28" borderId="17" xfId="5" applyFont="1" applyFill="1" applyBorder="1" applyAlignment="1">
      <alignment horizontal="right" vertical="center" wrapText="1"/>
    </xf>
    <xf numFmtId="0" fontId="30" fillId="28" borderId="18" xfId="4" applyFont="1" applyFill="1" applyBorder="1" applyAlignment="1">
      <alignment horizontal="left" vertical="center" wrapText="1"/>
    </xf>
    <xf numFmtId="15" fontId="31" fillId="29" borderId="18" xfId="4" applyNumberFormat="1" applyFont="1" applyFill="1" applyBorder="1" applyAlignment="1">
      <alignment horizontal="left" vertical="center" wrapText="1"/>
    </xf>
    <xf numFmtId="49" fontId="31" fillId="29" borderId="18" xfId="4" applyNumberFormat="1" applyFont="1" applyFill="1" applyBorder="1" applyAlignment="1">
      <alignment horizontal="left" vertical="center" wrapText="1"/>
    </xf>
    <xf numFmtId="49" fontId="31" fillId="29" borderId="18" xfId="4" applyNumberFormat="1" applyFont="1" applyFill="1" applyBorder="1" applyAlignment="1">
      <alignment horizontal="center" vertical="center" wrapText="1"/>
    </xf>
    <xf numFmtId="164" fontId="31" fillId="29" borderId="17" xfId="5" applyFont="1" applyFill="1" applyBorder="1" applyAlignment="1">
      <alignment horizontal="right" vertical="center" wrapText="1"/>
    </xf>
    <xf numFmtId="0" fontId="30" fillId="29" borderId="18" xfId="4" applyFont="1" applyFill="1" applyBorder="1" applyAlignment="1">
      <alignment horizontal="left" vertical="center" wrapText="1"/>
    </xf>
    <xf numFmtId="15" fontId="31" fillId="30" borderId="18" xfId="4" applyNumberFormat="1" applyFont="1" applyFill="1" applyBorder="1" applyAlignment="1">
      <alignment horizontal="left" vertical="center" wrapText="1"/>
    </xf>
    <xf numFmtId="49" fontId="31" fillId="30" borderId="18" xfId="4" applyNumberFormat="1" applyFont="1" applyFill="1" applyBorder="1" applyAlignment="1">
      <alignment horizontal="left" vertical="center" wrapText="1"/>
    </xf>
    <xf numFmtId="49" fontId="31" fillId="30" borderId="18" xfId="4" applyNumberFormat="1" applyFont="1" applyFill="1" applyBorder="1" applyAlignment="1">
      <alignment horizontal="center" vertical="center" wrapText="1"/>
    </xf>
    <xf numFmtId="164" fontId="31" fillId="30" borderId="17" xfId="5" applyFont="1" applyFill="1" applyBorder="1" applyAlignment="1">
      <alignment horizontal="right" vertical="center" wrapText="1"/>
    </xf>
    <xf numFmtId="0" fontId="30" fillId="30" borderId="18" xfId="4" applyFont="1" applyFill="1" applyBorder="1" applyAlignment="1">
      <alignment horizontal="left" vertical="center" wrapText="1"/>
    </xf>
    <xf numFmtId="49" fontId="32" fillId="30" borderId="18" xfId="4" applyNumberFormat="1" applyFont="1" applyFill="1" applyBorder="1" applyAlignment="1">
      <alignment horizontal="center" vertical="center" wrapText="1"/>
    </xf>
    <xf numFmtId="164" fontId="32" fillId="30" borderId="17" xfId="5" applyFont="1" applyFill="1" applyBorder="1" applyAlignment="1">
      <alignment horizontal="right" vertical="center" wrapText="1"/>
    </xf>
    <xf numFmtId="0" fontId="32" fillId="30" borderId="18" xfId="4" applyFont="1" applyFill="1" applyBorder="1" applyAlignment="1">
      <alignment horizontal="left" vertical="center" wrapText="1"/>
    </xf>
    <xf numFmtId="15" fontId="31" fillId="31" borderId="18" xfId="4" applyNumberFormat="1" applyFont="1" applyFill="1" applyBorder="1" applyAlignment="1">
      <alignment horizontal="left" vertical="center" wrapText="1"/>
    </xf>
    <xf numFmtId="49" fontId="31" fillId="31" borderId="18" xfId="4" applyNumberFormat="1" applyFont="1" applyFill="1" applyBorder="1" applyAlignment="1">
      <alignment horizontal="left" vertical="center" wrapText="1"/>
    </xf>
    <xf numFmtId="49" fontId="31" fillId="31" borderId="18" xfId="4" applyNumberFormat="1" applyFont="1" applyFill="1" applyBorder="1" applyAlignment="1">
      <alignment horizontal="center" vertical="center" wrapText="1"/>
    </xf>
    <xf numFmtId="164" fontId="31" fillId="31" borderId="17" xfId="5" applyFont="1" applyFill="1" applyBorder="1" applyAlignment="1">
      <alignment horizontal="right" vertical="center" wrapText="1"/>
    </xf>
    <xf numFmtId="0" fontId="30" fillId="31" borderId="18" xfId="4" applyFont="1" applyFill="1" applyBorder="1" applyAlignment="1">
      <alignment horizontal="left" vertical="center" wrapText="1"/>
    </xf>
    <xf numFmtId="15" fontId="31" fillId="16" borderId="18" xfId="4" applyNumberFormat="1" applyFont="1" applyFill="1" applyBorder="1" applyAlignment="1">
      <alignment horizontal="left" vertical="center" wrapText="1"/>
    </xf>
    <xf numFmtId="49" fontId="31" fillId="16" borderId="18" xfId="4" applyNumberFormat="1" applyFont="1" applyFill="1" applyBorder="1" applyAlignment="1">
      <alignment horizontal="left" vertical="center" wrapText="1"/>
    </xf>
    <xf numFmtId="49" fontId="31" fillId="16" borderId="18" xfId="4" applyNumberFormat="1" applyFont="1" applyFill="1" applyBorder="1" applyAlignment="1">
      <alignment horizontal="center" vertical="center" wrapText="1"/>
    </xf>
    <xf numFmtId="164" fontId="31" fillId="16" borderId="17" xfId="5" applyFont="1" applyFill="1" applyBorder="1" applyAlignment="1">
      <alignment horizontal="right" vertical="center" wrapText="1"/>
    </xf>
    <xf numFmtId="0" fontId="30" fillId="16" borderId="18" xfId="4" applyFont="1" applyFill="1" applyBorder="1" applyAlignment="1">
      <alignment vertical="center" wrapText="1"/>
    </xf>
    <xf numFmtId="0" fontId="30" fillId="16" borderId="18" xfId="4" applyFont="1" applyFill="1" applyBorder="1" applyAlignment="1">
      <alignment horizontal="left" vertical="center" wrapText="1"/>
    </xf>
    <xf numFmtId="49" fontId="32" fillId="31" borderId="18" xfId="4" applyNumberFormat="1" applyFont="1" applyFill="1" applyBorder="1" applyAlignment="1">
      <alignment horizontal="center" vertical="center" wrapText="1"/>
    </xf>
    <xf numFmtId="164" fontId="32" fillId="31" borderId="17" xfId="5" applyFont="1" applyFill="1" applyBorder="1" applyAlignment="1">
      <alignment horizontal="right" vertical="center" wrapText="1"/>
    </xf>
    <xf numFmtId="0" fontId="32" fillId="31" borderId="18" xfId="4" applyFont="1" applyFill="1" applyBorder="1" applyAlignment="1">
      <alignment horizontal="left" vertical="center" wrapText="1"/>
    </xf>
    <xf numFmtId="49" fontId="32" fillId="31" borderId="18" xfId="4" applyNumberFormat="1" applyFont="1" applyFill="1" applyBorder="1" applyAlignment="1">
      <alignment horizontal="left" vertical="center" wrapText="1"/>
    </xf>
    <xf numFmtId="15" fontId="31" fillId="32" borderId="18" xfId="4" applyNumberFormat="1" applyFont="1" applyFill="1" applyBorder="1" applyAlignment="1">
      <alignment horizontal="left" vertical="center" wrapText="1"/>
    </xf>
    <xf numFmtId="49" fontId="31" fillId="32" borderId="18" xfId="4" applyNumberFormat="1" applyFont="1" applyFill="1" applyBorder="1" applyAlignment="1">
      <alignment horizontal="left" vertical="center" wrapText="1"/>
    </xf>
    <xf numFmtId="49" fontId="31" fillId="32" borderId="18" xfId="4" applyNumberFormat="1" applyFont="1" applyFill="1" applyBorder="1" applyAlignment="1">
      <alignment horizontal="center" vertical="center" wrapText="1"/>
    </xf>
    <xf numFmtId="164" fontId="31" fillId="32" borderId="17" xfId="5" applyFont="1" applyFill="1" applyBorder="1" applyAlignment="1">
      <alignment horizontal="right" vertical="center" wrapText="1"/>
    </xf>
    <xf numFmtId="0" fontId="30" fillId="32" borderId="18" xfId="4" applyFont="1" applyFill="1" applyBorder="1" applyAlignment="1">
      <alignment vertical="center" wrapText="1"/>
    </xf>
    <xf numFmtId="15" fontId="31" fillId="33" borderId="18" xfId="4" applyNumberFormat="1" applyFont="1" applyFill="1" applyBorder="1" applyAlignment="1">
      <alignment horizontal="left" vertical="center" wrapText="1"/>
    </xf>
    <xf numFmtId="49" fontId="31" fillId="33" borderId="18" xfId="4" applyNumberFormat="1" applyFont="1" applyFill="1" applyBorder="1" applyAlignment="1">
      <alignment horizontal="left" vertical="center" wrapText="1"/>
    </xf>
    <xf numFmtId="49" fontId="31" fillId="33" borderId="18" xfId="4" applyNumberFormat="1" applyFont="1" applyFill="1" applyBorder="1" applyAlignment="1">
      <alignment horizontal="center" vertical="center" wrapText="1"/>
    </xf>
    <xf numFmtId="164" fontId="31" fillId="33" borderId="17" xfId="5" applyFont="1" applyFill="1" applyBorder="1" applyAlignment="1">
      <alignment horizontal="right" vertical="center" wrapText="1"/>
    </xf>
    <xf numFmtId="0" fontId="30" fillId="33" borderId="18" xfId="4" applyFont="1" applyFill="1" applyBorder="1" applyAlignment="1">
      <alignment vertical="center" wrapText="1"/>
    </xf>
    <xf numFmtId="15" fontId="31" fillId="34" borderId="18" xfId="4" applyNumberFormat="1" applyFont="1" applyFill="1" applyBorder="1" applyAlignment="1">
      <alignment horizontal="left" vertical="center" wrapText="1"/>
    </xf>
    <xf numFmtId="49" fontId="31" fillId="34" borderId="18" xfId="4" applyNumberFormat="1" applyFont="1" applyFill="1" applyBorder="1" applyAlignment="1">
      <alignment horizontal="left" vertical="center" wrapText="1"/>
    </xf>
    <xf numFmtId="49" fontId="31" fillId="34" borderId="18" xfId="4" applyNumberFormat="1" applyFont="1" applyFill="1" applyBorder="1" applyAlignment="1">
      <alignment horizontal="center" vertical="center" wrapText="1"/>
    </xf>
    <xf numFmtId="164" fontId="31" fillId="34" borderId="17" xfId="5" applyFont="1" applyFill="1" applyBorder="1" applyAlignment="1">
      <alignment horizontal="right" vertical="center" wrapText="1"/>
    </xf>
    <xf numFmtId="0" fontId="30" fillId="34" borderId="18" xfId="4" applyFont="1" applyFill="1" applyBorder="1" applyAlignment="1">
      <alignment horizontal="left" vertical="center" wrapText="1"/>
    </xf>
    <xf numFmtId="15" fontId="31" fillId="35" borderId="18" xfId="4" applyNumberFormat="1" applyFont="1" applyFill="1" applyBorder="1" applyAlignment="1">
      <alignment horizontal="left" vertical="center" wrapText="1"/>
    </xf>
    <xf numFmtId="49" fontId="31" fillId="35" borderId="18" xfId="4" applyNumberFormat="1" applyFont="1" applyFill="1" applyBorder="1" applyAlignment="1">
      <alignment horizontal="left" vertical="center" wrapText="1"/>
    </xf>
    <xf numFmtId="49" fontId="31" fillId="35" borderId="18" xfId="4" applyNumberFormat="1" applyFont="1" applyFill="1" applyBorder="1" applyAlignment="1">
      <alignment horizontal="center" vertical="center" wrapText="1"/>
    </xf>
    <xf numFmtId="164" fontId="31" fillId="35" borderId="17" xfId="5" applyFont="1" applyFill="1" applyBorder="1" applyAlignment="1">
      <alignment horizontal="right" vertical="center" wrapText="1"/>
    </xf>
    <xf numFmtId="0" fontId="30" fillId="35" borderId="18" xfId="4" applyFont="1" applyFill="1" applyBorder="1" applyAlignment="1">
      <alignment vertical="center" wrapText="1"/>
    </xf>
    <xf numFmtId="0" fontId="30" fillId="36" borderId="18" xfId="4" applyFont="1" applyFill="1" applyBorder="1" applyAlignment="1">
      <alignment horizontal="left"/>
    </xf>
    <xf numFmtId="49" fontId="31" fillId="36" borderId="18" xfId="4" applyNumberFormat="1" applyFont="1" applyFill="1" applyBorder="1" applyAlignment="1">
      <alignment horizontal="left" vertical="center" wrapText="1"/>
    </xf>
    <xf numFmtId="49" fontId="31" fillId="36" borderId="18" xfId="4" applyNumberFormat="1" applyFont="1" applyFill="1" applyBorder="1" applyAlignment="1">
      <alignment horizontal="center" vertical="center" wrapText="1"/>
    </xf>
    <xf numFmtId="164" fontId="31" fillId="36" borderId="17" xfId="5" applyFont="1" applyFill="1" applyBorder="1" applyAlignment="1">
      <alignment horizontal="right" vertical="center" wrapText="1"/>
    </xf>
    <xf numFmtId="0" fontId="30" fillId="36" borderId="18" xfId="4" applyFont="1" applyFill="1" applyBorder="1" applyAlignment="1">
      <alignment vertical="center" wrapText="1"/>
    </xf>
    <xf numFmtId="15" fontId="31" fillId="37" borderId="18" xfId="4" applyNumberFormat="1" applyFont="1" applyFill="1" applyBorder="1" applyAlignment="1">
      <alignment horizontal="left" vertical="center" wrapText="1"/>
    </xf>
    <xf numFmtId="49" fontId="31" fillId="37" borderId="18" xfId="4" applyNumberFormat="1" applyFont="1" applyFill="1" applyBorder="1" applyAlignment="1">
      <alignment horizontal="left" vertical="center" wrapText="1"/>
    </xf>
    <xf numFmtId="49" fontId="31" fillId="37" borderId="18" xfId="4" applyNumberFormat="1" applyFont="1" applyFill="1" applyBorder="1" applyAlignment="1">
      <alignment horizontal="center" vertical="center" wrapText="1"/>
    </xf>
    <xf numFmtId="164" fontId="31" fillId="37" borderId="17" xfId="5" applyFont="1" applyFill="1" applyBorder="1" applyAlignment="1">
      <alignment horizontal="right" vertical="center" wrapText="1"/>
    </xf>
    <xf numFmtId="0" fontId="30" fillId="37" borderId="18" xfId="4" applyFont="1" applyFill="1" applyBorder="1" applyAlignment="1">
      <alignment vertical="center" wrapText="1"/>
    </xf>
    <xf numFmtId="49" fontId="32" fillId="37" borderId="18" xfId="4" applyNumberFormat="1" applyFont="1" applyFill="1" applyBorder="1" applyAlignment="1">
      <alignment horizontal="left" vertical="center" wrapText="1"/>
    </xf>
    <xf numFmtId="49" fontId="32" fillId="37" borderId="18" xfId="4" applyNumberFormat="1" applyFont="1" applyFill="1" applyBorder="1" applyAlignment="1">
      <alignment horizontal="center" vertical="center" wrapText="1"/>
    </xf>
    <xf numFmtId="164" fontId="32" fillId="37" borderId="17" xfId="5" applyFont="1" applyFill="1" applyBorder="1" applyAlignment="1">
      <alignment horizontal="right" vertical="center" wrapText="1"/>
    </xf>
    <xf numFmtId="0" fontId="30" fillId="37" borderId="18" xfId="4" applyFont="1" applyFill="1" applyBorder="1" applyAlignment="1">
      <alignment horizontal="left" vertical="center" wrapText="1"/>
    </xf>
    <xf numFmtId="0" fontId="30" fillId="38" borderId="18" xfId="4" applyFont="1" applyFill="1" applyBorder="1" applyAlignment="1">
      <alignment wrapText="1"/>
    </xf>
    <xf numFmtId="49" fontId="31" fillId="38" borderId="18" xfId="4" applyNumberFormat="1" applyFont="1" applyFill="1" applyBorder="1" applyAlignment="1">
      <alignment horizontal="left" vertical="center" wrapText="1"/>
    </xf>
    <xf numFmtId="49" fontId="31" fillId="38" borderId="18" xfId="4" applyNumberFormat="1" applyFont="1" applyFill="1" applyBorder="1" applyAlignment="1">
      <alignment horizontal="center" vertical="center" wrapText="1"/>
    </xf>
    <xf numFmtId="164" fontId="31" fillId="38" borderId="17" xfId="5" applyFont="1" applyFill="1" applyBorder="1" applyAlignment="1">
      <alignment horizontal="right" vertical="center" wrapText="1"/>
    </xf>
    <xf numFmtId="0" fontId="30" fillId="38" borderId="18" xfId="4" applyFont="1" applyFill="1" applyBorder="1" applyAlignment="1">
      <alignment horizontal="left" vertical="center" wrapText="1"/>
    </xf>
    <xf numFmtId="0" fontId="30" fillId="39" borderId="18" xfId="4" applyFont="1" applyFill="1" applyBorder="1" applyAlignment="1">
      <alignment horizontal="left"/>
    </xf>
    <xf numFmtId="49" fontId="31" fillId="39" borderId="18" xfId="4" applyNumberFormat="1" applyFont="1" applyFill="1" applyBorder="1" applyAlignment="1">
      <alignment horizontal="left" vertical="center" wrapText="1"/>
    </xf>
    <xf numFmtId="49" fontId="31" fillId="39" borderId="18" xfId="4" applyNumberFormat="1" applyFont="1" applyFill="1" applyBorder="1" applyAlignment="1">
      <alignment horizontal="center" vertical="center" wrapText="1"/>
    </xf>
    <xf numFmtId="164" fontId="31" fillId="39" borderId="17" xfId="5" applyFont="1" applyFill="1" applyBorder="1" applyAlignment="1">
      <alignment horizontal="right" vertical="center" wrapText="1"/>
    </xf>
    <xf numFmtId="0" fontId="30" fillId="39" borderId="18" xfId="4" applyFont="1" applyFill="1" applyBorder="1" applyAlignment="1">
      <alignment vertical="center" wrapText="1"/>
    </xf>
    <xf numFmtId="15" fontId="31" fillId="40" borderId="18" xfId="4" applyNumberFormat="1" applyFont="1" applyFill="1" applyBorder="1" applyAlignment="1">
      <alignment horizontal="left" vertical="center" wrapText="1"/>
    </xf>
    <xf numFmtId="49" fontId="31" fillId="40" borderId="18" xfId="4" applyNumberFormat="1" applyFont="1" applyFill="1" applyBorder="1" applyAlignment="1">
      <alignment horizontal="left" vertical="center" wrapText="1"/>
    </xf>
    <xf numFmtId="49" fontId="31" fillId="40" borderId="18" xfId="4" applyNumberFormat="1" applyFont="1" applyFill="1" applyBorder="1" applyAlignment="1">
      <alignment horizontal="center" vertical="center" wrapText="1"/>
    </xf>
    <xf numFmtId="164" fontId="31" fillId="40" borderId="17" xfId="5" applyFont="1" applyFill="1" applyBorder="1" applyAlignment="1">
      <alignment horizontal="right" vertical="center" wrapText="1"/>
    </xf>
    <xf numFmtId="0" fontId="30" fillId="40" borderId="18" xfId="4" applyFont="1" applyFill="1" applyBorder="1" applyAlignment="1">
      <alignment vertical="center" wrapText="1"/>
    </xf>
    <xf numFmtId="49" fontId="31" fillId="40" borderId="17" xfId="4" applyNumberFormat="1" applyFont="1" applyFill="1" applyBorder="1" applyAlignment="1">
      <alignment horizontal="right" vertical="center" wrapText="1"/>
    </xf>
    <xf numFmtId="164" fontId="31" fillId="40" borderId="18" xfId="5" applyFont="1" applyFill="1" applyBorder="1" applyAlignment="1">
      <alignment horizontal="left" vertical="center" wrapText="1"/>
    </xf>
    <xf numFmtId="0" fontId="30" fillId="40" borderId="17" xfId="4" applyFont="1" applyFill="1" applyBorder="1" applyAlignment="1">
      <alignment vertical="center" wrapText="1"/>
    </xf>
    <xf numFmtId="15" fontId="31" fillId="6" borderId="18" xfId="4" applyNumberFormat="1" applyFont="1" applyFill="1" applyBorder="1" applyAlignment="1">
      <alignment horizontal="left" vertical="center" wrapText="1"/>
    </xf>
    <xf numFmtId="49" fontId="31" fillId="6" borderId="18" xfId="4" applyNumberFormat="1" applyFont="1" applyFill="1" applyBorder="1" applyAlignment="1">
      <alignment horizontal="left" vertical="center" wrapText="1"/>
    </xf>
    <xf numFmtId="49" fontId="31" fillId="6" borderId="18" xfId="4" applyNumberFormat="1" applyFont="1" applyFill="1" applyBorder="1" applyAlignment="1">
      <alignment horizontal="center" vertical="center" wrapText="1"/>
    </xf>
    <xf numFmtId="164" fontId="31" fillId="6" borderId="17" xfId="5" applyFont="1" applyFill="1" applyBorder="1" applyAlignment="1">
      <alignment horizontal="right" vertical="center" wrapText="1"/>
    </xf>
    <xf numFmtId="0" fontId="30" fillId="6" borderId="18" xfId="4" applyFont="1" applyFill="1" applyBorder="1" applyAlignment="1">
      <alignment vertical="center" wrapText="1"/>
    </xf>
    <xf numFmtId="49" fontId="31" fillId="6" borderId="23" xfId="4" applyNumberFormat="1" applyFont="1" applyFill="1" applyBorder="1" applyAlignment="1">
      <alignment horizontal="left" vertical="center" wrapText="1"/>
    </xf>
    <xf numFmtId="49" fontId="31" fillId="6" borderId="23" xfId="4" applyNumberFormat="1" applyFont="1" applyFill="1" applyBorder="1" applyAlignment="1">
      <alignment horizontal="center" vertical="center" wrapText="1"/>
    </xf>
    <xf numFmtId="164" fontId="31" fillId="6" borderId="24" xfId="5" applyFont="1" applyFill="1" applyBorder="1" applyAlignment="1">
      <alignment horizontal="right" vertical="center" wrapText="1"/>
    </xf>
    <xf numFmtId="0" fontId="25" fillId="0" borderId="0" xfId="6" applyFont="1"/>
    <xf numFmtId="0" fontId="3" fillId="0" borderId="0" xfId="6"/>
    <xf numFmtId="0" fontId="30" fillId="0" borderId="0" xfId="4" applyFont="1" applyAlignment="1">
      <alignment vertical="center" wrapText="1"/>
    </xf>
    <xf numFmtId="0" fontId="3" fillId="0" borderId="0" xfId="6" applyAlignment="1">
      <alignment horizontal="left"/>
    </xf>
    <xf numFmtId="0" fontId="30" fillId="0" borderId="0" xfId="4" applyFont="1" applyAlignment="1">
      <alignment horizontal="center" vertical="center" wrapText="1"/>
    </xf>
    <xf numFmtId="0" fontId="30" fillId="0" borderId="0" xfId="4" applyFont="1" applyAlignment="1">
      <alignment horizontal="left" vertical="center" wrapText="1"/>
    </xf>
    <xf numFmtId="0" fontId="30" fillId="0" borderId="0" xfId="4" applyFont="1" applyBorder="1" applyAlignment="1">
      <alignment vertical="center" wrapText="1"/>
    </xf>
    <xf numFmtId="0" fontId="33" fillId="9" borderId="0" xfId="6" applyFont="1" applyFill="1"/>
    <xf numFmtId="0" fontId="34" fillId="9" borderId="0" xfId="6" applyFont="1" applyFill="1"/>
    <xf numFmtId="0" fontId="35" fillId="9" borderId="0" xfId="6" applyFont="1" applyFill="1"/>
    <xf numFmtId="0" fontId="26" fillId="9" borderId="0" xfId="6" applyFont="1" applyFill="1"/>
    <xf numFmtId="4" fontId="13" fillId="2" borderId="7" xfId="2" applyNumberFormat="1" applyFont="1" applyFill="1" applyBorder="1" applyAlignment="1" applyProtection="1">
      <alignment vertical="top" wrapText="1"/>
      <protection locked="0"/>
    </xf>
    <xf numFmtId="165" fontId="18" fillId="14" borderId="7" xfId="1" applyNumberFormat="1" applyFont="1" applyFill="1" applyBorder="1" applyAlignment="1" applyProtection="1">
      <alignment vertical="top"/>
      <protection locked="0"/>
    </xf>
    <xf numFmtId="165" fontId="18" fillId="15" borderId="7" xfId="1" applyNumberFormat="1" applyFont="1" applyFill="1" applyBorder="1" applyAlignment="1" applyProtection="1">
      <alignment vertical="top"/>
      <protection locked="0"/>
    </xf>
    <xf numFmtId="165" fontId="18" fillId="9" borderId="15" xfId="1" applyNumberFormat="1" applyFont="1" applyFill="1" applyBorder="1" applyAlignment="1" applyProtection="1">
      <alignment vertical="top"/>
      <protection locked="0"/>
    </xf>
    <xf numFmtId="1" fontId="11" fillId="3" borderId="7" xfId="0" applyNumberFormat="1" applyFont="1" applyFill="1" applyBorder="1" applyAlignment="1">
      <alignment horizontal="center"/>
    </xf>
    <xf numFmtId="0" fontId="26" fillId="9" borderId="0" xfId="0" applyFont="1" applyFill="1"/>
    <xf numFmtId="0" fontId="26" fillId="9" borderId="0" xfId="0" applyFont="1" applyFill="1" applyBorder="1"/>
    <xf numFmtId="0" fontId="36" fillId="41" borderId="18" xfId="0" applyFont="1" applyFill="1" applyBorder="1" applyAlignment="1">
      <alignment horizontal="left" vertical="center" wrapText="1"/>
    </xf>
    <xf numFmtId="0" fontId="36" fillId="41" borderId="18" xfId="0" applyFont="1" applyFill="1" applyBorder="1" applyAlignment="1">
      <alignment horizontal="center" vertical="center"/>
    </xf>
    <xf numFmtId="0" fontId="37" fillId="41" borderId="18" xfId="0" applyFont="1" applyFill="1" applyBorder="1" applyAlignment="1">
      <alignment horizontal="center" vertical="center"/>
    </xf>
    <xf numFmtId="0" fontId="36" fillId="9" borderId="18" xfId="0" applyFont="1" applyFill="1" applyBorder="1" applyAlignment="1">
      <alignment horizontal="left" vertical="center" wrapText="1"/>
    </xf>
    <xf numFmtId="0" fontId="36" fillId="9" borderId="18" xfId="0" applyFont="1" applyFill="1" applyBorder="1" applyAlignment="1">
      <alignment horizontal="center" vertical="center"/>
    </xf>
    <xf numFmtId="0" fontId="11" fillId="41" borderId="18" xfId="0" applyFont="1" applyFill="1" applyBorder="1" applyAlignment="1">
      <alignment horizontal="left" vertical="center" wrapText="1"/>
    </xf>
    <xf numFmtId="0" fontId="11" fillId="9" borderId="18" xfId="0" applyFont="1" applyFill="1" applyBorder="1" applyAlignment="1">
      <alignment horizontal="left" vertical="center" wrapText="1"/>
    </xf>
    <xf numFmtId="0" fontId="11" fillId="41" borderId="18" xfId="0" applyFont="1" applyFill="1" applyBorder="1" applyAlignment="1">
      <alignment horizontal="center" vertical="center"/>
    </xf>
    <xf numFmtId="0" fontId="11" fillId="9" borderId="18" xfId="0" applyFont="1" applyFill="1" applyBorder="1" applyAlignment="1">
      <alignment horizontal="center" vertical="center"/>
    </xf>
    <xf numFmtId="0" fontId="25" fillId="0" borderId="18" xfId="0" applyFont="1" applyBorder="1"/>
    <xf numFmtId="0" fontId="38" fillId="0" borderId="18" xfId="0" applyFont="1" applyBorder="1"/>
    <xf numFmtId="0" fontId="38" fillId="0" borderId="18" xfId="0" applyFont="1" applyBorder="1" applyAlignment="1">
      <alignment horizontal="center" vertical="center"/>
    </xf>
    <xf numFmtId="0" fontId="35" fillId="9" borderId="0" xfId="0" applyFont="1" applyFill="1"/>
    <xf numFmtId="0" fontId="33" fillId="9" borderId="0" xfId="0" applyFont="1" applyFill="1"/>
    <xf numFmtId="0" fontId="34" fillId="9" borderId="0" xfId="0" applyFont="1" applyFill="1"/>
    <xf numFmtId="0" fontId="10" fillId="9" borderId="0" xfId="0" applyFont="1" applyFill="1" applyBorder="1" applyAlignment="1">
      <alignment horizontal="justify" vertical="top" wrapText="1"/>
    </xf>
    <xf numFmtId="0" fontId="27" fillId="9" borderId="0" xfId="0" applyFont="1" applyFill="1" applyBorder="1" applyAlignment="1">
      <alignment vertical="top" wrapText="1"/>
    </xf>
    <xf numFmtId="4" fontId="27" fillId="9" borderId="0" xfId="0" applyNumberFormat="1" applyFont="1" applyFill="1" applyBorder="1" applyAlignment="1">
      <alignment vertical="top" wrapText="1"/>
    </xf>
    <xf numFmtId="0" fontId="0" fillId="9" borderId="0" xfId="0" applyFill="1" applyBorder="1"/>
    <xf numFmtId="0" fontId="39" fillId="9" borderId="0" xfId="0" applyFont="1" applyFill="1"/>
    <xf numFmtId="0" fontId="39" fillId="9" borderId="0" xfId="0" applyFont="1" applyFill="1" applyAlignment="1">
      <alignment horizontal="center" vertical="center"/>
    </xf>
    <xf numFmtId="0" fontId="39" fillId="9" borderId="0" xfId="0" applyFont="1" applyFill="1" applyAlignment="1">
      <alignment horizontal="left" vertical="center"/>
    </xf>
    <xf numFmtId="0" fontId="35" fillId="9" borderId="0" xfId="0" applyFont="1" applyFill="1" applyAlignment="1">
      <alignment horizontal="left" vertical="center"/>
    </xf>
    <xf numFmtId="0" fontId="39" fillId="9" borderId="0" xfId="0" applyFont="1" applyFill="1" applyAlignment="1">
      <alignment horizontal="left" vertical="center" wrapText="1"/>
    </xf>
    <xf numFmtId="0" fontId="10" fillId="0" borderId="25" xfId="0" applyFont="1" applyFill="1" applyBorder="1" applyAlignment="1">
      <alignment vertical="center" wrapText="1"/>
    </xf>
    <xf numFmtId="0" fontId="10" fillId="0" borderId="26" xfId="0" applyFont="1" applyFill="1" applyBorder="1" applyAlignment="1">
      <alignment vertical="center" wrapText="1"/>
    </xf>
    <xf numFmtId="0" fontId="10" fillId="0" borderId="27" xfId="0" applyFont="1" applyFill="1" applyBorder="1" applyAlignment="1">
      <alignment vertical="center" wrapText="1"/>
    </xf>
    <xf numFmtId="0" fontId="11" fillId="0" borderId="0" xfId="0" applyFont="1" applyFill="1"/>
    <xf numFmtId="3" fontId="11" fillId="0" borderId="18" xfId="0" applyNumberFormat="1" applyFont="1" applyFill="1" applyBorder="1" applyAlignment="1" applyProtection="1">
      <alignment horizontal="right" vertical="top"/>
      <protection locked="0"/>
    </xf>
    <xf numFmtId="0" fontId="11" fillId="0" borderId="18" xfId="0" applyFont="1" applyFill="1" applyBorder="1" applyAlignment="1" applyProtection="1">
      <alignment vertical="top"/>
      <protection locked="0"/>
    </xf>
    <xf numFmtId="4" fontId="11" fillId="0" borderId="18" xfId="0" applyNumberFormat="1" applyFont="1" applyFill="1" applyBorder="1" applyAlignment="1" applyProtection="1">
      <alignment vertical="top"/>
    </xf>
    <xf numFmtId="4" fontId="11" fillId="0" borderId="18" xfId="0" applyNumberFormat="1" applyFont="1" applyFill="1" applyBorder="1" applyAlignment="1" applyProtection="1">
      <alignment horizontal="right" vertical="top"/>
    </xf>
    <xf numFmtId="4" fontId="11" fillId="0" borderId="18" xfId="0" applyNumberFormat="1" applyFont="1" applyFill="1" applyBorder="1" applyAlignment="1" applyProtection="1">
      <alignment horizontal="center" vertical="top"/>
      <protection locked="0"/>
    </xf>
    <xf numFmtId="0" fontId="11" fillId="0" borderId="0" xfId="0" applyNumberFormat="1" applyFont="1" applyFill="1"/>
    <xf numFmtId="4" fontId="39" fillId="9" borderId="0" xfId="0" applyNumberFormat="1" applyFont="1" applyFill="1"/>
    <xf numFmtId="0" fontId="39" fillId="0" borderId="0" xfId="0" applyFont="1"/>
    <xf numFmtId="4" fontId="39" fillId="0" borderId="0" xfId="0" applyNumberFormat="1" applyFont="1"/>
    <xf numFmtId="0" fontId="40" fillId="9" borderId="0" xfId="6" applyFont="1" applyFill="1"/>
    <xf numFmtId="0" fontId="40" fillId="9" borderId="0" xfId="0" applyFont="1" applyFill="1"/>
    <xf numFmtId="0" fontId="41" fillId="9" borderId="0" xfId="0" applyFont="1" applyFill="1"/>
    <xf numFmtId="0" fontId="11" fillId="0" borderId="0" xfId="0" applyFont="1" applyBorder="1"/>
    <xf numFmtId="0" fontId="10" fillId="0" borderId="0" xfId="0" applyFont="1" applyFill="1" applyBorder="1" applyAlignment="1">
      <alignment horizontal="left" indent="15"/>
    </xf>
    <xf numFmtId="0" fontId="11" fillId="0" borderId="0" xfId="0" applyFont="1" applyBorder="1" applyProtection="1"/>
    <xf numFmtId="0" fontId="11" fillId="0" borderId="0" xfId="0" applyFont="1" applyFill="1" applyBorder="1" applyProtection="1"/>
    <xf numFmtId="0" fontId="10" fillId="11" borderId="18" xfId="0" applyFont="1" applyFill="1" applyBorder="1" applyAlignment="1">
      <alignment horizontal="center" vertical="center" wrapText="1"/>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Border="1" applyAlignment="1">
      <alignment horizontal="justify" vertical="top" wrapText="1"/>
    </xf>
    <xf numFmtId="0" fontId="36" fillId="9" borderId="0" xfId="0" applyFont="1" applyFill="1" applyAlignment="1"/>
    <xf numFmtId="0" fontId="34" fillId="9" borderId="0" xfId="0" applyFont="1" applyFill="1" applyBorder="1"/>
    <xf numFmtId="0" fontId="11" fillId="9" borderId="0" xfId="0" applyFont="1" applyFill="1" applyBorder="1"/>
    <xf numFmtId="0" fontId="11" fillId="9" borderId="0" xfId="0" applyFont="1" applyFill="1"/>
    <xf numFmtId="0" fontId="19" fillId="9" borderId="7" xfId="0" applyFont="1" applyFill="1" applyBorder="1" applyAlignment="1">
      <alignment vertical="top"/>
    </xf>
    <xf numFmtId="0" fontId="19" fillId="9" borderId="7" xfId="0" applyFont="1" applyFill="1" applyBorder="1" applyAlignment="1" applyProtection="1"/>
    <xf numFmtId="0" fontId="19" fillId="9" borderId="7" xfId="2" applyFont="1" applyFill="1" applyBorder="1" applyAlignment="1">
      <alignment horizontal="center" vertical="top"/>
    </xf>
    <xf numFmtId="0" fontId="19" fillId="9" borderId="7" xfId="2" applyFont="1" applyFill="1" applyBorder="1" applyAlignment="1">
      <alignment vertical="top" wrapText="1"/>
    </xf>
    <xf numFmtId="0" fontId="20" fillId="9" borderId="7" xfId="2" applyFont="1" applyFill="1" applyBorder="1"/>
    <xf numFmtId="0" fontId="19" fillId="9" borderId="7" xfId="2" applyFont="1" applyFill="1" applyBorder="1" applyAlignment="1">
      <alignment vertical="top"/>
    </xf>
    <xf numFmtId="165" fontId="5" fillId="9" borderId="0" xfId="4" applyNumberFormat="1" applyFill="1"/>
    <xf numFmtId="166" fontId="5" fillId="9" borderId="0" xfId="4" applyNumberFormat="1" applyFill="1"/>
    <xf numFmtId="44" fontId="0" fillId="0" borderId="0" xfId="7" applyFont="1"/>
    <xf numFmtId="0" fontId="10" fillId="11" borderId="17" xfId="0" applyFont="1" applyFill="1" applyBorder="1" applyAlignment="1">
      <alignment horizontal="center" vertical="center" wrapText="1"/>
    </xf>
    <xf numFmtId="0" fontId="43" fillId="0" borderId="18" xfId="0" applyFont="1" applyBorder="1" applyAlignment="1">
      <alignment horizontal="left" vertical="center" wrapText="1"/>
    </xf>
    <xf numFmtId="0" fontId="11" fillId="0" borderId="7" xfId="0" applyFont="1" applyFill="1" applyBorder="1"/>
    <xf numFmtId="0" fontId="2" fillId="0" borderId="28" xfId="8" applyBorder="1" applyAlignment="1">
      <alignment horizontal="center"/>
    </xf>
    <xf numFmtId="2" fontId="2" fillId="0" borderId="28" xfId="8" applyNumberFormat="1" applyBorder="1" applyAlignment="1">
      <alignment horizontal="center"/>
    </xf>
    <xf numFmtId="3" fontId="2" fillId="0" borderId="28" xfId="8" applyNumberFormat="1" applyBorder="1" applyAlignment="1">
      <alignment horizontal="center"/>
    </xf>
    <xf numFmtId="10" fontId="2" fillId="0" borderId="28" xfId="9" applyNumberFormat="1" applyFont="1" applyBorder="1" applyAlignment="1">
      <alignment horizontal="center"/>
    </xf>
    <xf numFmtId="167" fontId="5" fillId="9" borderId="0" xfId="4" applyNumberFormat="1" applyFill="1"/>
    <xf numFmtId="165" fontId="19" fillId="0" borderId="7" xfId="1" applyNumberFormat="1" applyFont="1" applyFill="1" applyBorder="1" applyAlignment="1" applyProtection="1">
      <alignment vertical="top"/>
      <protection locked="0"/>
    </xf>
    <xf numFmtId="0" fontId="1" fillId="0" borderId="0" xfId="6" applyFont="1"/>
    <xf numFmtId="0" fontId="43" fillId="0" borderId="18" xfId="0" applyFont="1" applyBorder="1" applyAlignment="1">
      <alignment horizontal="center" vertical="center"/>
    </xf>
    <xf numFmtId="0" fontId="43" fillId="0" borderId="18" xfId="0" applyFont="1" applyBorder="1" applyAlignment="1">
      <alignment horizontal="left"/>
    </xf>
    <xf numFmtId="0" fontId="43" fillId="0" borderId="18" xfId="0" applyFont="1" applyBorder="1" applyAlignment="1">
      <alignment vertical="center"/>
    </xf>
    <xf numFmtId="0" fontId="43" fillId="0" borderId="0" xfId="0" applyFont="1" applyAlignment="1">
      <alignment horizontal="left" vertical="center"/>
    </xf>
    <xf numFmtId="0" fontId="43" fillId="0" borderId="0" xfId="0" applyFont="1" applyAlignment="1">
      <alignment horizontal="left"/>
    </xf>
    <xf numFmtId="0" fontId="10" fillId="9" borderId="18" xfId="0" applyFont="1" applyFill="1" applyBorder="1" applyAlignment="1">
      <alignment horizontal="center" vertical="center" wrapText="1"/>
    </xf>
    <xf numFmtId="0" fontId="36" fillId="41" borderId="18" xfId="0" applyFont="1" applyFill="1" applyBorder="1" applyAlignment="1">
      <alignment vertical="center" wrapText="1"/>
    </xf>
    <xf numFmtId="0" fontId="37" fillId="9" borderId="18" xfId="0" applyFont="1" applyFill="1" applyBorder="1" applyAlignment="1">
      <alignment horizontal="center" vertical="center"/>
    </xf>
    <xf numFmtId="0" fontId="36" fillId="41" borderId="18" xfId="0" applyFont="1" applyFill="1" applyBorder="1" applyAlignment="1">
      <alignment horizontal="left" vertical="top" wrapText="1"/>
    </xf>
    <xf numFmtId="0" fontId="36" fillId="0" borderId="18" xfId="0" applyFont="1" applyBorder="1" applyAlignment="1">
      <alignment horizontal="left" vertical="center" wrapText="1"/>
    </xf>
    <xf numFmtId="0" fontId="10" fillId="41" borderId="18" xfId="0" applyFont="1" applyFill="1" applyBorder="1" applyAlignment="1">
      <alignment horizontal="center" vertical="center"/>
    </xf>
    <xf numFmtId="0" fontId="11" fillId="0" borderId="18" xfId="0" applyFont="1" applyBorder="1" applyAlignment="1">
      <alignment horizontal="left" vertical="center" wrapText="1"/>
    </xf>
    <xf numFmtId="0" fontId="11" fillId="0" borderId="18" xfId="0" applyFont="1" applyBorder="1" applyAlignment="1">
      <alignment horizontal="center" vertical="center"/>
    </xf>
    <xf numFmtId="0" fontId="10" fillId="0" borderId="18" xfId="0" applyFont="1" applyBorder="1" applyAlignment="1">
      <alignment horizontal="center" vertical="center"/>
    </xf>
    <xf numFmtId="0" fontId="41" fillId="9" borderId="18" xfId="0" applyFont="1" applyFill="1" applyBorder="1" applyAlignment="1">
      <alignment horizontal="center" vertical="center"/>
    </xf>
    <xf numFmtId="0" fontId="36" fillId="41" borderId="18" xfId="0" applyFont="1" applyFill="1" applyBorder="1" applyAlignment="1" applyProtection="1">
      <alignment horizontal="left" vertical="top" wrapText="1"/>
      <protection locked="0"/>
    </xf>
    <xf numFmtId="0" fontId="36" fillId="9" borderId="18" xfId="0" applyFont="1" applyFill="1" applyBorder="1" applyAlignment="1" applyProtection="1">
      <alignment horizontal="left" vertical="top" wrapText="1"/>
      <protection locked="0"/>
    </xf>
    <xf numFmtId="0" fontId="36" fillId="41" borderId="18" xfId="0" applyFont="1" applyFill="1" applyBorder="1"/>
    <xf numFmtId="0" fontId="36" fillId="9" borderId="18" xfId="0" applyFont="1" applyFill="1" applyBorder="1"/>
    <xf numFmtId="0" fontId="43" fillId="0" borderId="18" xfId="0" applyFont="1" applyBorder="1" applyAlignment="1">
      <alignment vertical="center" wrapText="1"/>
    </xf>
    <xf numFmtId="0" fontId="43" fillId="0" borderId="18" xfId="0" applyFont="1" applyBorder="1" applyAlignment="1">
      <alignment horizontal="left" vertical="center"/>
    </xf>
    <xf numFmtId="0" fontId="43" fillId="0" borderId="18" xfId="0" applyFont="1" applyBorder="1" applyAlignment="1">
      <alignment horizontal="center" vertical="center" wrapText="1"/>
    </xf>
    <xf numFmtId="0" fontId="44" fillId="0" borderId="18" xfId="0" applyFont="1" applyBorder="1" applyAlignment="1">
      <alignment horizontal="center" vertical="center"/>
    </xf>
    <xf numFmtId="0" fontId="45" fillId="0" borderId="18" xfId="0" applyFont="1" applyBorder="1" applyAlignment="1">
      <alignment horizontal="center" vertical="center"/>
    </xf>
    <xf numFmtId="49" fontId="46" fillId="9" borderId="29" xfId="0" applyNumberFormat="1" applyFont="1" applyFill="1" applyBorder="1" applyAlignment="1">
      <alignment horizontal="left" vertical="center" wrapText="1"/>
    </xf>
    <xf numFmtId="0" fontId="40" fillId="9" borderId="18" xfId="0" applyFont="1" applyFill="1" applyBorder="1"/>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0" borderId="0" xfId="0" applyFont="1" applyFill="1" applyBorder="1" applyAlignment="1" applyProtection="1">
      <alignment horizontal="center"/>
      <protection locked="0"/>
    </xf>
    <xf numFmtId="0" fontId="10" fillId="10" borderId="3" xfId="0" applyFont="1" applyFill="1" applyBorder="1" applyAlignment="1" applyProtection="1">
      <alignment horizontal="center"/>
      <protection locked="0"/>
    </xf>
    <xf numFmtId="0" fontId="10" fillId="4" borderId="0" xfId="0" applyFont="1" applyFill="1" applyBorder="1" applyAlignment="1" applyProtection="1">
      <alignment horizontal="center"/>
      <protection locked="0"/>
    </xf>
    <xf numFmtId="0" fontId="10" fillId="4"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10" fillId="4" borderId="2" xfId="0" applyFont="1" applyFill="1" applyBorder="1" applyAlignment="1">
      <alignment horizontal="left" vertical="top" wrapText="1"/>
    </xf>
    <xf numFmtId="0" fontId="36" fillId="9" borderId="0" xfId="0" applyFont="1" applyFill="1" applyAlignment="1">
      <alignment horizontal="center"/>
    </xf>
    <xf numFmtId="0" fontId="27" fillId="9" borderId="0" xfId="6" applyFont="1" applyFill="1" applyBorder="1" applyAlignment="1">
      <alignment horizontal="center"/>
    </xf>
    <xf numFmtId="0" fontId="28" fillId="9" borderId="0" xfId="6" applyFont="1" applyFill="1" applyBorder="1" applyAlignment="1">
      <alignment horizontal="center"/>
    </xf>
    <xf numFmtId="0" fontId="10" fillId="9" borderId="0" xfId="6" applyFont="1" applyFill="1" applyBorder="1" applyAlignment="1">
      <alignment horizontal="center"/>
    </xf>
    <xf numFmtId="0" fontId="10" fillId="10" borderId="14" xfId="0" applyFont="1" applyFill="1" applyBorder="1" applyAlignment="1" applyProtection="1">
      <alignment horizontal="left"/>
    </xf>
    <xf numFmtId="0" fontId="18" fillId="0" borderId="4" xfId="0" applyFont="1" applyFill="1" applyBorder="1" applyAlignment="1">
      <alignment horizontal="center"/>
    </xf>
    <xf numFmtId="0" fontId="18" fillId="0" borderId="0" xfId="0" applyFont="1" applyFill="1" applyBorder="1" applyAlignment="1">
      <alignment horizontal="center"/>
    </xf>
    <xf numFmtId="0" fontId="27" fillId="0" borderId="4" xfId="0" applyFont="1" applyFill="1" applyBorder="1" applyAlignment="1">
      <alignment horizontal="center"/>
    </xf>
    <xf numFmtId="0" fontId="27" fillId="0" borderId="0" xfId="0" applyFont="1" applyFill="1" applyBorder="1" applyAlignment="1">
      <alignment horizontal="center"/>
    </xf>
    <xf numFmtId="0" fontId="28" fillId="0" borderId="4" xfId="0" applyFont="1" applyFill="1" applyBorder="1" applyAlignment="1">
      <alignment horizontal="center"/>
    </xf>
    <xf numFmtId="0" fontId="28" fillId="0" borderId="0" xfId="0" applyFont="1" applyFill="1" applyBorder="1" applyAlignment="1">
      <alignment horizontal="center"/>
    </xf>
    <xf numFmtId="0" fontId="10" fillId="0" borderId="11" xfId="0" applyFont="1" applyFill="1" applyBorder="1" applyAlignment="1">
      <alignment horizontal="center"/>
    </xf>
    <xf numFmtId="0" fontId="10" fillId="0" borderId="0" xfId="0" applyFont="1" applyFill="1" applyBorder="1" applyAlignment="1">
      <alignment horizontal="center"/>
    </xf>
    <xf numFmtId="0" fontId="10" fillId="4" borderId="0" xfId="0" applyFont="1" applyFill="1" applyBorder="1" applyAlignment="1">
      <alignment horizontal="left"/>
    </xf>
    <xf numFmtId="0" fontId="22" fillId="11" borderId="5" xfId="3" applyFont="1" applyFill="1" applyBorder="1" applyAlignment="1">
      <alignment horizontal="center" textRotation="90"/>
    </xf>
    <xf numFmtId="0" fontId="10" fillId="4" borderId="12" xfId="0" applyFont="1" applyFill="1" applyBorder="1" applyAlignment="1">
      <alignment horizontal="left"/>
    </xf>
    <xf numFmtId="0" fontId="10" fillId="10" borderId="0" xfId="0" applyFont="1" applyFill="1" applyBorder="1" applyAlignment="1" applyProtection="1">
      <alignment horizontal="left"/>
    </xf>
    <xf numFmtId="0" fontId="10" fillId="10" borderId="12" xfId="0" applyFont="1" applyFill="1" applyBorder="1" applyAlignment="1" applyProtection="1">
      <alignment horizontal="left"/>
    </xf>
    <xf numFmtId="0" fontId="15" fillId="11" borderId="5" xfId="0" applyFont="1" applyFill="1" applyBorder="1" applyAlignment="1">
      <alignment horizontal="center" vertical="center" wrapText="1"/>
    </xf>
    <xf numFmtId="0" fontId="22" fillId="11" borderId="6" xfId="3" applyFont="1" applyFill="1" applyBorder="1" applyAlignment="1">
      <alignment horizontal="center" vertical="center"/>
    </xf>
    <xf numFmtId="0" fontId="22" fillId="11" borderId="13" xfId="3" applyFont="1" applyFill="1" applyBorder="1" applyAlignment="1">
      <alignment horizontal="center" vertical="center"/>
    </xf>
    <xf numFmtId="0" fontId="22" fillId="11" borderId="6" xfId="3" applyFont="1" applyFill="1" applyBorder="1" applyAlignment="1">
      <alignment horizontal="center" vertical="center" wrapText="1"/>
    </xf>
    <xf numFmtId="0" fontId="22" fillId="11" borderId="13" xfId="3" applyFont="1" applyFill="1" applyBorder="1" applyAlignment="1">
      <alignment horizontal="center" vertical="center" wrapText="1"/>
    </xf>
    <xf numFmtId="0" fontId="15" fillId="11" borderId="5" xfId="0" applyFont="1" applyFill="1" applyBorder="1" applyAlignment="1">
      <alignment horizontal="center" vertical="center"/>
    </xf>
    <xf numFmtId="0" fontId="22" fillId="11" borderId="5" xfId="3" applyFont="1" applyFill="1" applyBorder="1" applyAlignment="1">
      <alignment horizontal="center" vertical="center"/>
    </xf>
    <xf numFmtId="0" fontId="18" fillId="0" borderId="9" xfId="0" applyFont="1" applyFill="1" applyBorder="1" applyAlignment="1">
      <alignment horizontal="center"/>
    </xf>
    <xf numFmtId="0" fontId="18" fillId="0" borderId="10" xfId="0" applyFont="1" applyFill="1" applyBorder="1" applyAlignment="1">
      <alignment horizontal="center"/>
    </xf>
    <xf numFmtId="0" fontId="18" fillId="0" borderId="16" xfId="0" applyFont="1" applyFill="1" applyBorder="1" applyAlignment="1">
      <alignment horizontal="center"/>
    </xf>
    <xf numFmtId="0" fontId="27" fillId="0" borderId="11" xfId="0" applyFont="1" applyFill="1" applyBorder="1" applyAlignment="1">
      <alignment horizontal="center"/>
    </xf>
    <xf numFmtId="0" fontId="27" fillId="0" borderId="12" xfId="0" applyFont="1" applyFill="1" applyBorder="1" applyAlignment="1">
      <alignment horizontal="center"/>
    </xf>
    <xf numFmtId="0" fontId="28" fillId="0" borderId="11" xfId="0" applyFont="1" applyFill="1" applyBorder="1" applyAlignment="1">
      <alignment horizontal="center"/>
    </xf>
    <xf numFmtId="0" fontId="28" fillId="0" borderId="12" xfId="0" applyFont="1" applyFill="1" applyBorder="1" applyAlignment="1">
      <alignment horizontal="center"/>
    </xf>
    <xf numFmtId="0" fontId="10" fillId="0" borderId="12" xfId="0" applyFont="1" applyFill="1" applyBorder="1" applyAlignment="1">
      <alignment horizontal="center"/>
    </xf>
  </cellXfs>
  <cellStyles count="10">
    <cellStyle name="Millares 2" xfId="1" xr:uid="{00000000-0005-0000-0000-000000000000}"/>
    <cellStyle name="Millares 3" xfId="5" xr:uid="{00000000-0005-0000-0000-000001000000}"/>
    <cellStyle name="Moneda" xfId="7" builtinId="4"/>
    <cellStyle name="Normal" xfId="0" builtinId="0"/>
    <cellStyle name="Normal 2" xfId="2" xr:uid="{00000000-0005-0000-0000-000004000000}"/>
    <cellStyle name="Normal 2 2" xfId="3" xr:uid="{00000000-0005-0000-0000-000005000000}"/>
    <cellStyle name="Normal 3" xfId="4" xr:uid="{00000000-0005-0000-0000-000006000000}"/>
    <cellStyle name="Normal 4" xfId="6" xr:uid="{00000000-0005-0000-0000-000007000000}"/>
    <cellStyle name="Normal 5" xfId="8" xr:uid="{00000000-0005-0000-0000-000008000000}"/>
    <cellStyle name="Porcentaje 2" xfId="9" xr:uid="{00000000-0005-0000-0000-000009000000}"/>
  </cellStyles>
  <dxfs count="29">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2028825</xdr:colOff>
      <xdr:row>5</xdr:row>
      <xdr:rowOff>28748</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1</xdr:col>
      <xdr:colOff>533400</xdr:colOff>
      <xdr:row>1</xdr:row>
      <xdr:rowOff>557772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oneCellAnchor>
    <xdr:from>
      <xdr:col>2</xdr:col>
      <xdr:colOff>647700</xdr:colOff>
      <xdr:row>95</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3" name="2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39578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0</xdr:col>
      <xdr:colOff>190500</xdr:colOff>
      <xdr:row>0</xdr:row>
      <xdr:rowOff>0</xdr:rowOff>
    </xdr:from>
    <xdr:to>
      <xdr:col>1</xdr:col>
      <xdr:colOff>533400</xdr:colOff>
      <xdr:row>1</xdr:row>
      <xdr:rowOff>557772</xdr:rowOff>
    </xdr:to>
    <xdr:pic>
      <xdr:nvPicPr>
        <xdr:cNvPr id="14" name="Imagen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74520" cy="856297"/>
        </a:xfrm>
        <a:prstGeom prst="rect">
          <a:avLst/>
        </a:prstGeom>
      </xdr:spPr>
    </xdr:pic>
    <xdr:clientData/>
  </xdr:twoCellAnchor>
  <xdr:oneCellAnchor>
    <xdr:from>
      <xdr:col>2</xdr:col>
      <xdr:colOff>647700</xdr:colOff>
      <xdr:row>95</xdr:row>
      <xdr:rowOff>0</xdr:rowOff>
    </xdr:from>
    <xdr:ext cx="752475" cy="0"/>
    <xdr:pic>
      <xdr:nvPicPr>
        <xdr:cNvPr id="15" name="2 Imagen">
          <a:extLst>
            <a:ext uri="{FF2B5EF4-FFF2-40B4-BE49-F238E27FC236}">
              <a16:creationId xmlns:a16="http://schemas.microsoft.com/office/drawing/2014/main" id="{00000000-0008-0000-01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2775692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6" name="2 Imagen">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7" name="2 Imagen">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8" name="2 Imagen">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19" name="2 Imagen">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20" name="2 Imagen">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21" name="2 Imagen">
          <a:extLst>
            <a:ext uri="{FF2B5EF4-FFF2-40B4-BE49-F238E27FC236}">
              <a16:creationId xmlns:a16="http://schemas.microsoft.com/office/drawing/2014/main" id="{00000000-0008-0000-0100-00001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22" name="2 Imagen">
          <a:extLst>
            <a:ext uri="{FF2B5EF4-FFF2-40B4-BE49-F238E27FC236}">
              <a16:creationId xmlns:a16="http://schemas.microsoft.com/office/drawing/2014/main" id="{00000000-0008-0000-0100-00001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1866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23" name="2 Imagen">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882818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24" name="2 Imagen">
          <a:extLst>
            <a:ext uri="{FF2B5EF4-FFF2-40B4-BE49-F238E27FC236}">
              <a16:creationId xmlns:a16="http://schemas.microsoft.com/office/drawing/2014/main" id="{00000000-0008-0000-0100-00001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1900344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95</xdr:row>
      <xdr:rowOff>0</xdr:rowOff>
    </xdr:from>
    <xdr:ext cx="752475" cy="0"/>
    <xdr:pic>
      <xdr:nvPicPr>
        <xdr:cNvPr id="25" name="2 Imagen">
          <a:extLst>
            <a:ext uri="{FF2B5EF4-FFF2-40B4-BE49-F238E27FC236}">
              <a16:creationId xmlns:a16="http://schemas.microsoft.com/office/drawing/2014/main" id="{00000000-0008-0000-0100-00001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06240" y="12759118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26" name="2 Imagen">
          <a:extLst>
            <a:ext uri="{FF2B5EF4-FFF2-40B4-BE49-F238E27FC236}">
              <a16:creationId xmlns:a16="http://schemas.microsoft.com/office/drawing/2014/main" id="{E915B691-B153-46F6-8C1E-F19D848BFE6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27" name="2 Imagen">
          <a:extLst>
            <a:ext uri="{FF2B5EF4-FFF2-40B4-BE49-F238E27FC236}">
              <a16:creationId xmlns:a16="http://schemas.microsoft.com/office/drawing/2014/main" id="{BE6C56CB-A8DD-466D-82DB-6E35CEE792A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28" name="2 Imagen">
          <a:extLst>
            <a:ext uri="{FF2B5EF4-FFF2-40B4-BE49-F238E27FC236}">
              <a16:creationId xmlns:a16="http://schemas.microsoft.com/office/drawing/2014/main" id="{A8ACB75F-B0F1-4762-963C-FBA646169C2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29" name="2 Imagen">
          <a:extLst>
            <a:ext uri="{FF2B5EF4-FFF2-40B4-BE49-F238E27FC236}">
              <a16:creationId xmlns:a16="http://schemas.microsoft.com/office/drawing/2014/main" id="{9104511D-1088-4675-BB8B-9E64FFC3E04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30" name="2 Imagen">
          <a:extLst>
            <a:ext uri="{FF2B5EF4-FFF2-40B4-BE49-F238E27FC236}">
              <a16:creationId xmlns:a16="http://schemas.microsoft.com/office/drawing/2014/main" id="{4A6D8530-B185-48F8-896F-4028FC48F63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31" name="2 Imagen">
          <a:extLst>
            <a:ext uri="{FF2B5EF4-FFF2-40B4-BE49-F238E27FC236}">
              <a16:creationId xmlns:a16="http://schemas.microsoft.com/office/drawing/2014/main" id="{0D0C448C-081B-4887-B3A2-14C08DA3E2D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32" name="2 Imagen">
          <a:extLst>
            <a:ext uri="{FF2B5EF4-FFF2-40B4-BE49-F238E27FC236}">
              <a16:creationId xmlns:a16="http://schemas.microsoft.com/office/drawing/2014/main" id="{9C64802B-7612-487A-B963-E2ADA71227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33" name="2 Imagen">
          <a:extLst>
            <a:ext uri="{FF2B5EF4-FFF2-40B4-BE49-F238E27FC236}">
              <a16:creationId xmlns:a16="http://schemas.microsoft.com/office/drawing/2014/main" id="{C7386DB1-15B7-46FD-9726-CFABDC9E99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647700</xdr:colOff>
      <xdr:row>52</xdr:row>
      <xdr:rowOff>0</xdr:rowOff>
    </xdr:from>
    <xdr:ext cx="752475" cy="0"/>
    <xdr:pic>
      <xdr:nvPicPr>
        <xdr:cNvPr id="34" name="2 Imagen">
          <a:extLst>
            <a:ext uri="{FF2B5EF4-FFF2-40B4-BE49-F238E27FC236}">
              <a16:creationId xmlns:a16="http://schemas.microsoft.com/office/drawing/2014/main" id="{EA544EBA-E2A8-47F4-9CC9-087DAA8AFA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67275" y="617601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58483" name="2 Imagen">
          <a:extLst>
            <a:ext uri="{FF2B5EF4-FFF2-40B4-BE49-F238E27FC236}">
              <a16:creationId xmlns:a16="http://schemas.microsoft.com/office/drawing/2014/main" id="{00000000-0008-0000-0400-000073E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52475" y="129540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141</xdr:row>
      <xdr:rowOff>0</xdr:rowOff>
    </xdr:from>
    <xdr:to>
      <xdr:col>5</xdr:col>
      <xdr:colOff>150872</xdr:colOff>
      <xdr:row>141</xdr:row>
      <xdr:rowOff>0</xdr:rowOff>
    </xdr:to>
    <xdr:sp macro="" textlink="">
      <xdr:nvSpPr>
        <xdr:cNvPr id="6" name="Text Box 6">
          <a:extLst>
            <a:ext uri="{FF2B5EF4-FFF2-40B4-BE49-F238E27FC236}">
              <a16:creationId xmlns:a16="http://schemas.microsoft.com/office/drawing/2014/main" id="{00000000-0008-0000-0500-000006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7" name="Text Box 3">
          <a:extLst>
            <a:ext uri="{FF2B5EF4-FFF2-40B4-BE49-F238E27FC236}">
              <a16:creationId xmlns:a16="http://schemas.microsoft.com/office/drawing/2014/main" id="{00000000-0008-0000-0500-000007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141</xdr:row>
      <xdr:rowOff>0</xdr:rowOff>
    </xdr:from>
    <xdr:to>
      <xdr:col>5</xdr:col>
      <xdr:colOff>150872</xdr:colOff>
      <xdr:row>141</xdr:row>
      <xdr:rowOff>0</xdr:rowOff>
    </xdr:to>
    <xdr:sp macro="" textlink="">
      <xdr:nvSpPr>
        <xdr:cNvPr id="8" name="Text Box 6">
          <a:extLst>
            <a:ext uri="{FF2B5EF4-FFF2-40B4-BE49-F238E27FC236}">
              <a16:creationId xmlns:a16="http://schemas.microsoft.com/office/drawing/2014/main" id="{00000000-0008-0000-0500-000008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9" name="Text Box 3">
          <a:extLst>
            <a:ext uri="{FF2B5EF4-FFF2-40B4-BE49-F238E27FC236}">
              <a16:creationId xmlns:a16="http://schemas.microsoft.com/office/drawing/2014/main" id="{00000000-0008-0000-0500-000009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141</xdr:row>
      <xdr:rowOff>0</xdr:rowOff>
    </xdr:from>
    <xdr:to>
      <xdr:col>5</xdr:col>
      <xdr:colOff>150872</xdr:colOff>
      <xdr:row>141</xdr:row>
      <xdr:rowOff>0</xdr:rowOff>
    </xdr:to>
    <xdr:sp macro="" textlink="">
      <xdr:nvSpPr>
        <xdr:cNvPr id="10" name="Text Box 6">
          <a:extLst>
            <a:ext uri="{FF2B5EF4-FFF2-40B4-BE49-F238E27FC236}">
              <a16:creationId xmlns:a16="http://schemas.microsoft.com/office/drawing/2014/main" id="{00000000-0008-0000-0500-00000A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11" name="Text Box 3">
          <a:extLst>
            <a:ext uri="{FF2B5EF4-FFF2-40B4-BE49-F238E27FC236}">
              <a16:creationId xmlns:a16="http://schemas.microsoft.com/office/drawing/2014/main" id="{00000000-0008-0000-0500-00000B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141</xdr:row>
      <xdr:rowOff>0</xdr:rowOff>
    </xdr:from>
    <xdr:to>
      <xdr:col>5</xdr:col>
      <xdr:colOff>150872</xdr:colOff>
      <xdr:row>141</xdr:row>
      <xdr:rowOff>0</xdr:rowOff>
    </xdr:to>
    <xdr:sp macro="" textlink="">
      <xdr:nvSpPr>
        <xdr:cNvPr id="12" name="Text Box 6">
          <a:extLst>
            <a:ext uri="{FF2B5EF4-FFF2-40B4-BE49-F238E27FC236}">
              <a16:creationId xmlns:a16="http://schemas.microsoft.com/office/drawing/2014/main" id="{00000000-0008-0000-0500-00000C000000}"/>
            </a:ext>
          </a:extLst>
        </xdr:cNvPr>
        <xdr:cNvSpPr txBox="1">
          <a:spLocks noChangeArrowheads="1"/>
        </xdr:cNvSpPr>
      </xdr:nvSpPr>
      <xdr:spPr bwMode="auto">
        <a:xfrm>
          <a:off x="1319530" y="26460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1317625" y="38717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4" name="Text Box 6">
          <a:extLst>
            <a:ext uri="{FF2B5EF4-FFF2-40B4-BE49-F238E27FC236}">
              <a16:creationId xmlns:a16="http://schemas.microsoft.com/office/drawing/2014/main" id="{00000000-0008-0000-0500-00000E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5" name="Text Box 3">
          <a:extLst>
            <a:ext uri="{FF2B5EF4-FFF2-40B4-BE49-F238E27FC236}">
              <a16:creationId xmlns:a16="http://schemas.microsoft.com/office/drawing/2014/main" id="{00000000-0008-0000-0500-00000F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6" name="Text Box 6">
          <a:extLst>
            <a:ext uri="{FF2B5EF4-FFF2-40B4-BE49-F238E27FC236}">
              <a16:creationId xmlns:a16="http://schemas.microsoft.com/office/drawing/2014/main" id="{00000000-0008-0000-0500-000010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7" name="Text Box 3">
          <a:extLst>
            <a:ext uri="{FF2B5EF4-FFF2-40B4-BE49-F238E27FC236}">
              <a16:creationId xmlns:a16="http://schemas.microsoft.com/office/drawing/2014/main" id="{00000000-0008-0000-0500-000011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8" name="Text Box 6">
          <a:extLst>
            <a:ext uri="{FF2B5EF4-FFF2-40B4-BE49-F238E27FC236}">
              <a16:creationId xmlns:a16="http://schemas.microsoft.com/office/drawing/2014/main" id="{00000000-0008-0000-0500-000012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9" name="Text Box 3">
          <a:extLst>
            <a:ext uri="{FF2B5EF4-FFF2-40B4-BE49-F238E27FC236}">
              <a16:creationId xmlns:a16="http://schemas.microsoft.com/office/drawing/2014/main" id="{00000000-0008-0000-0500-000013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20" name="Text Box 6">
          <a:extLst>
            <a:ext uri="{FF2B5EF4-FFF2-40B4-BE49-F238E27FC236}">
              <a16:creationId xmlns:a16="http://schemas.microsoft.com/office/drawing/2014/main" id="{00000000-0008-0000-0500-000014000000}"/>
            </a:ext>
          </a:extLst>
        </xdr:cNvPr>
        <xdr:cNvSpPr txBox="1">
          <a:spLocks noChangeArrowheads="1"/>
        </xdr:cNvSpPr>
      </xdr:nvSpPr>
      <xdr:spPr bwMode="auto">
        <a:xfrm>
          <a:off x="1319530" y="276034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21" name="Text Box 3">
          <a:extLst>
            <a:ext uri="{FF2B5EF4-FFF2-40B4-BE49-F238E27FC236}">
              <a16:creationId xmlns:a16="http://schemas.microsoft.com/office/drawing/2014/main" id="{00000000-0008-0000-0500-000015000000}"/>
            </a:ext>
          </a:extLst>
        </xdr:cNvPr>
        <xdr:cNvSpPr txBox="1">
          <a:spLocks noChangeArrowheads="1"/>
        </xdr:cNvSpPr>
      </xdr:nvSpPr>
      <xdr:spPr bwMode="auto">
        <a:xfrm>
          <a:off x="1317625" y="4176522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0</xdr:colOff>
      <xdr:row>0</xdr:row>
      <xdr:rowOff>0</xdr:rowOff>
    </xdr:from>
    <xdr:to>
      <xdr:col>4</xdr:col>
      <xdr:colOff>266700</xdr:colOff>
      <xdr:row>4</xdr:row>
      <xdr:rowOff>76373</xdr:rowOff>
    </xdr:to>
    <xdr:pic>
      <xdr:nvPicPr>
        <xdr:cNvPr id="22" name="Imagen 21">
          <a:extLst>
            <a:ext uri="{FF2B5EF4-FFF2-40B4-BE49-F238E27FC236}">
              <a16:creationId xmlns:a16="http://schemas.microsoft.com/office/drawing/2014/main" id="{00000000-0008-0000-0500-00001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141</xdr:row>
      <xdr:rowOff>0</xdr:rowOff>
    </xdr:from>
    <xdr:to>
      <xdr:col>5</xdr:col>
      <xdr:colOff>150872</xdr:colOff>
      <xdr:row>141</xdr:row>
      <xdr:rowOff>0</xdr:rowOff>
    </xdr:to>
    <xdr:sp macro="" textlink="">
      <xdr:nvSpPr>
        <xdr:cNvPr id="3" name="Text Box 6">
          <a:extLst>
            <a:ext uri="{FF2B5EF4-FFF2-40B4-BE49-F238E27FC236}">
              <a16:creationId xmlns:a16="http://schemas.microsoft.com/office/drawing/2014/main" id="{00000000-0008-0000-0600-000003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141</xdr:row>
      <xdr:rowOff>0</xdr:rowOff>
    </xdr:from>
    <xdr:to>
      <xdr:col>5</xdr:col>
      <xdr:colOff>150872</xdr:colOff>
      <xdr:row>141</xdr:row>
      <xdr:rowOff>0</xdr:rowOff>
    </xdr:to>
    <xdr:sp macro="" textlink="">
      <xdr:nvSpPr>
        <xdr:cNvPr id="5" name="Text Box 6">
          <a:extLst>
            <a:ext uri="{FF2B5EF4-FFF2-40B4-BE49-F238E27FC236}">
              <a16:creationId xmlns:a16="http://schemas.microsoft.com/office/drawing/2014/main" id="{00000000-0008-0000-0600-000005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6" name="Text Box 3">
          <a:extLst>
            <a:ext uri="{FF2B5EF4-FFF2-40B4-BE49-F238E27FC236}">
              <a16:creationId xmlns:a16="http://schemas.microsoft.com/office/drawing/2014/main" id="{00000000-0008-0000-0600-000006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141</xdr:row>
      <xdr:rowOff>0</xdr:rowOff>
    </xdr:from>
    <xdr:to>
      <xdr:col>5</xdr:col>
      <xdr:colOff>150872</xdr:colOff>
      <xdr:row>141</xdr:row>
      <xdr:rowOff>0</xdr:rowOff>
    </xdr:to>
    <xdr:sp macro="" textlink="">
      <xdr:nvSpPr>
        <xdr:cNvPr id="7" name="Text Box 6">
          <a:extLst>
            <a:ext uri="{FF2B5EF4-FFF2-40B4-BE49-F238E27FC236}">
              <a16:creationId xmlns:a16="http://schemas.microsoft.com/office/drawing/2014/main" id="{00000000-0008-0000-0600-000007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8" name="Text Box 3">
          <a:extLst>
            <a:ext uri="{FF2B5EF4-FFF2-40B4-BE49-F238E27FC236}">
              <a16:creationId xmlns:a16="http://schemas.microsoft.com/office/drawing/2014/main" id="{00000000-0008-0000-0600-000008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141</xdr:row>
      <xdr:rowOff>0</xdr:rowOff>
    </xdr:from>
    <xdr:to>
      <xdr:col>5</xdr:col>
      <xdr:colOff>150872</xdr:colOff>
      <xdr:row>141</xdr:row>
      <xdr:rowOff>0</xdr:rowOff>
    </xdr:to>
    <xdr:sp macro="" textlink="">
      <xdr:nvSpPr>
        <xdr:cNvPr id="9" name="Text Box 6">
          <a:extLst>
            <a:ext uri="{FF2B5EF4-FFF2-40B4-BE49-F238E27FC236}">
              <a16:creationId xmlns:a16="http://schemas.microsoft.com/office/drawing/2014/main" id="{00000000-0008-0000-0600-000009000000}"/>
            </a:ext>
          </a:extLst>
        </xdr:cNvPr>
        <xdr:cNvSpPr txBox="1">
          <a:spLocks noChangeArrowheads="1"/>
        </xdr:cNvSpPr>
      </xdr:nvSpPr>
      <xdr:spPr bwMode="auto">
        <a:xfrm>
          <a:off x="1176655"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208</xdr:row>
      <xdr:rowOff>160020</xdr:rowOff>
    </xdr:from>
    <xdr:to>
      <xdr:col>5</xdr:col>
      <xdr:colOff>407745</xdr:colOff>
      <xdr:row>208</xdr:row>
      <xdr:rowOff>160655</xdr:rowOff>
    </xdr:to>
    <xdr:sp macro="" textlink="">
      <xdr:nvSpPr>
        <xdr:cNvPr id="10" name="Text Box 3">
          <a:extLst>
            <a:ext uri="{FF2B5EF4-FFF2-40B4-BE49-F238E27FC236}">
              <a16:creationId xmlns:a16="http://schemas.microsoft.com/office/drawing/2014/main" id="{00000000-0008-0000-0600-00000A000000}"/>
            </a:ext>
          </a:extLst>
        </xdr:cNvPr>
        <xdr:cNvSpPr txBox="1">
          <a:spLocks noChangeArrowheads="1"/>
        </xdr:cNvSpPr>
      </xdr:nvSpPr>
      <xdr:spPr bwMode="auto">
        <a:xfrm>
          <a:off x="1174750"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1" name="Text Box 6">
          <a:extLst>
            <a:ext uri="{FF2B5EF4-FFF2-40B4-BE49-F238E27FC236}">
              <a16:creationId xmlns:a16="http://schemas.microsoft.com/office/drawing/2014/main" id="{00000000-0008-0000-0600-00000B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2" name="Text Box 3">
          <a:extLst>
            <a:ext uri="{FF2B5EF4-FFF2-40B4-BE49-F238E27FC236}">
              <a16:creationId xmlns:a16="http://schemas.microsoft.com/office/drawing/2014/main" id="{00000000-0008-0000-0600-00000C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3" name="Text Box 6">
          <a:extLst>
            <a:ext uri="{FF2B5EF4-FFF2-40B4-BE49-F238E27FC236}">
              <a16:creationId xmlns:a16="http://schemas.microsoft.com/office/drawing/2014/main" id="{00000000-0008-0000-0600-00000D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4" name="Text Box 3">
          <a:extLst>
            <a:ext uri="{FF2B5EF4-FFF2-40B4-BE49-F238E27FC236}">
              <a16:creationId xmlns:a16="http://schemas.microsoft.com/office/drawing/2014/main" id="{00000000-0008-0000-0600-00000E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5" name="Text Box 6">
          <a:extLst>
            <a:ext uri="{FF2B5EF4-FFF2-40B4-BE49-F238E27FC236}">
              <a16:creationId xmlns:a16="http://schemas.microsoft.com/office/drawing/2014/main" id="{00000000-0008-0000-0600-00000F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6" name="Text Box 3">
          <a:extLst>
            <a:ext uri="{FF2B5EF4-FFF2-40B4-BE49-F238E27FC236}">
              <a16:creationId xmlns:a16="http://schemas.microsoft.com/office/drawing/2014/main" id="{00000000-0008-0000-0600-000010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147</xdr:row>
      <xdr:rowOff>0</xdr:rowOff>
    </xdr:from>
    <xdr:to>
      <xdr:col>5</xdr:col>
      <xdr:colOff>150872</xdr:colOff>
      <xdr:row>147</xdr:row>
      <xdr:rowOff>0</xdr:rowOff>
    </xdr:to>
    <xdr:sp macro="" textlink="">
      <xdr:nvSpPr>
        <xdr:cNvPr id="17" name="Text Box 6">
          <a:extLst>
            <a:ext uri="{FF2B5EF4-FFF2-40B4-BE49-F238E27FC236}">
              <a16:creationId xmlns:a16="http://schemas.microsoft.com/office/drawing/2014/main" id="{00000000-0008-0000-0600-000011000000}"/>
            </a:ext>
          </a:extLst>
        </xdr:cNvPr>
        <xdr:cNvSpPr txBox="1">
          <a:spLocks noChangeArrowheads="1"/>
        </xdr:cNvSpPr>
      </xdr:nvSpPr>
      <xdr:spPr bwMode="auto">
        <a:xfrm>
          <a:off x="1176655"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227</xdr:row>
      <xdr:rowOff>160020</xdr:rowOff>
    </xdr:from>
    <xdr:to>
      <xdr:col>5</xdr:col>
      <xdr:colOff>407745</xdr:colOff>
      <xdr:row>227</xdr:row>
      <xdr:rowOff>160655</xdr:rowOff>
    </xdr:to>
    <xdr:sp macro="" textlink="">
      <xdr:nvSpPr>
        <xdr:cNvPr id="18" name="Text Box 3">
          <a:extLst>
            <a:ext uri="{FF2B5EF4-FFF2-40B4-BE49-F238E27FC236}">
              <a16:creationId xmlns:a16="http://schemas.microsoft.com/office/drawing/2014/main" id="{00000000-0008-0000-0600-000012000000}"/>
            </a:ext>
          </a:extLst>
        </xdr:cNvPr>
        <xdr:cNvSpPr txBox="1">
          <a:spLocks noChangeArrowheads="1"/>
        </xdr:cNvSpPr>
      </xdr:nvSpPr>
      <xdr:spPr bwMode="auto">
        <a:xfrm>
          <a:off x="1174750"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9" name="Imagen 18">
          <a:extLst>
            <a:ext uri="{FF2B5EF4-FFF2-40B4-BE49-F238E27FC236}">
              <a16:creationId xmlns:a16="http://schemas.microsoft.com/office/drawing/2014/main" id="{00000000-0008-0000-0600-00001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9275" cy="87647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ell%20Inspiron/Downloads/Form.%20Presupuesto%20Gerencia%20Area,%2020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ns2/Desktop/Carpeta%20Taller%20POA%202019%20SRS-GAS-CEAS/Matriz%20POA%202019%20SRS-SN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Matriz Presupuesto POA.xlsm"/>
      <sheetName val="PPNE2"/>
      <sheetName val="Prioridades Directivas"/>
      <sheetName val="Matriz%20Presupuesto%20POA.xlsm"/>
      <sheetName val="Sheet1"/>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ow r="2">
          <cell r="F2" t="str">
            <v>DISTRITO NACIONAL</v>
          </cell>
        </row>
        <row r="3">
          <cell r="F3" t="str">
            <v>MONTE PLATA</v>
          </cell>
        </row>
        <row r="4">
          <cell r="F4" t="str">
            <v>SANTO DOMINGO</v>
          </cell>
        </row>
        <row r="5">
          <cell r="F5" t="str">
            <v>PERAVIA</v>
          </cell>
        </row>
        <row r="6">
          <cell r="F6" t="str">
            <v>SAN CRISTÓBAL</v>
          </cell>
        </row>
        <row r="7">
          <cell r="F7" t="str">
            <v>SAN JOSÉ DE OCOA</v>
          </cell>
        </row>
        <row r="8">
          <cell r="F8" t="str">
            <v>ESPAILLAT</v>
          </cell>
        </row>
        <row r="9">
          <cell r="F9" t="str">
            <v>PUERTO PLATA</v>
          </cell>
        </row>
        <row r="10">
          <cell r="F10" t="str">
            <v>SANTIAGO</v>
          </cell>
        </row>
        <row r="11">
          <cell r="F11" t="str">
            <v>DUARTE</v>
          </cell>
        </row>
        <row r="12">
          <cell r="F12" t="str">
            <v>HERMANAS MIRABAL</v>
          </cell>
        </row>
        <row r="13">
          <cell r="F13" t="str">
            <v>MARÍA TRINIDAD SÁNCHEZ</v>
          </cell>
        </row>
        <row r="14">
          <cell r="F14" t="str">
            <v>SAMANÁ</v>
          </cell>
        </row>
        <row r="15">
          <cell r="F15" t="str">
            <v>BAHORUCO</v>
          </cell>
        </row>
        <row r="16">
          <cell r="F16" t="str">
            <v>BARAHONA</v>
          </cell>
        </row>
        <row r="17">
          <cell r="F17" t="str">
            <v>INDEPENDENCIA</v>
          </cell>
        </row>
        <row r="18">
          <cell r="F18" t="str">
            <v>PEDERNALES</v>
          </cell>
        </row>
        <row r="19">
          <cell r="F19" t="str">
            <v>EL SEIBO</v>
          </cell>
        </row>
        <row r="20">
          <cell r="F20" t="str">
            <v>HATO MAYOR</v>
          </cell>
        </row>
        <row r="21">
          <cell r="F21" t="str">
            <v>LA ALTAGRACIA</v>
          </cell>
        </row>
        <row r="22">
          <cell r="F22" t="str">
            <v>LA ROMANA</v>
          </cell>
        </row>
        <row r="23">
          <cell r="F23" t="str">
            <v>SAN PEDRO DE MACORÍS</v>
          </cell>
        </row>
        <row r="24">
          <cell r="F24" t="str">
            <v>AZUA</v>
          </cell>
        </row>
        <row r="25">
          <cell r="F25" t="str">
            <v>ELÍAS PIÑA</v>
          </cell>
        </row>
        <row r="26">
          <cell r="F26" t="str">
            <v>SAN JUAN</v>
          </cell>
        </row>
        <row r="27">
          <cell r="F27" t="str">
            <v>DAJABÓN</v>
          </cell>
        </row>
        <row r="28">
          <cell r="F28" t="str">
            <v>MONTECRISTI</v>
          </cell>
        </row>
        <row r="29">
          <cell r="F29" t="str">
            <v>SANTIAGO RODRÍGUEZ</v>
          </cell>
        </row>
        <row r="30">
          <cell r="F30" t="str">
            <v>VALVERDE</v>
          </cell>
        </row>
        <row r="31">
          <cell r="F31" t="str">
            <v>LA VEGA</v>
          </cell>
        </row>
        <row r="32">
          <cell r="F32" t="str">
            <v>MONSEÑOR NOUEL</v>
          </cell>
        </row>
        <row r="33">
          <cell r="F33" t="str">
            <v>SÁNCHEZ RAMÍREZ</v>
          </cell>
        </row>
      </sheetData>
      <sheetData sheetId="9"/>
      <sheetData sheetId="10">
        <row r="5">
          <cell r="B5" t="str">
            <v>Acabados textiles</v>
          </cell>
          <cell r="F5" t="str">
            <v>Anticipo Financiero</v>
          </cell>
        </row>
        <row r="6">
          <cell r="B6" t="str">
            <v>Alimentos y bebidas para personas</v>
          </cell>
          <cell r="F6" t="str">
            <v>Venta de servicios</v>
          </cell>
        </row>
        <row r="7">
          <cell r="B7" t="str">
            <v>Artículos de plástico</v>
          </cell>
          <cell r="F7" t="str">
            <v>Recursos externos</v>
          </cell>
        </row>
        <row r="8">
          <cell r="B8" t="str">
            <v>Electrodomésticos</v>
          </cell>
          <cell r="F8" t="str">
            <v>Nómina</v>
          </cell>
        </row>
        <row r="9">
          <cell r="B9" t="str">
            <v>Equipo de comunicación, telecomunicaciones y señalamiento</v>
          </cell>
        </row>
        <row r="10">
          <cell r="B10" t="str">
            <v xml:space="preserve">Equipo médico y de laboratorio </v>
          </cell>
        </row>
        <row r="11">
          <cell r="B11" t="str">
            <v>Equipos de cómputo</v>
          </cell>
        </row>
        <row r="12">
          <cell r="B12" t="str">
            <v>Equipos de seguridad</v>
          </cell>
        </row>
        <row r="13">
          <cell r="B13" t="str">
            <v>Eventos generales</v>
          </cell>
        </row>
        <row r="14">
          <cell r="B14" t="str">
            <v>Gasoil</v>
          </cell>
        </row>
        <row r="15">
          <cell r="B15" t="str">
            <v>Herramientas menores</v>
          </cell>
        </row>
        <row r="16">
          <cell r="B16" t="str">
            <v>Impresión y encuadernación</v>
          </cell>
          <cell r="F16" t="str">
            <v>Electrodomésticos</v>
          </cell>
        </row>
        <row r="17">
          <cell r="B17" t="str">
            <v>Llantas y neumáticos</v>
          </cell>
          <cell r="F17" t="str">
            <v>Equipos de cómputo</v>
          </cell>
        </row>
        <row r="18">
          <cell r="B18" t="str">
            <v>Mantenimiento y reparación de equipos de transporte, tracción y elevación</v>
          </cell>
          <cell r="F18" t="str">
            <v>Equipos de seguridad</v>
          </cell>
        </row>
        <row r="19">
          <cell r="B19" t="str">
            <v>Mantenimiento y reparación de equipos para computación</v>
          </cell>
          <cell r="F19" t="str">
            <v>Mantenimiento y reparación de equipos de transporte, tracción y elevación</v>
          </cell>
        </row>
        <row r="20">
          <cell r="B20" t="str">
            <v>Mantenimiento y reparación de equipos sanitarios y de laboratorio</v>
          </cell>
          <cell r="F20" t="str">
            <v>Mantenimiento y reparación de equipos para computación</v>
          </cell>
        </row>
        <row r="21">
          <cell r="B21" t="str">
            <v>Mantenimiento y reparación de maquinarias y equipos</v>
          </cell>
          <cell r="F21" t="str">
            <v>Mantenimiento y reparación de equipos sanitarios y de laboratorio</v>
          </cell>
        </row>
        <row r="22">
          <cell r="B22" t="str">
            <v>Mantenimiento y reparación de muebles y equipos de oficina</v>
          </cell>
          <cell r="F22" t="str">
            <v>Mantenimiento y reparación de maquinarias y equipos</v>
          </cell>
        </row>
        <row r="23">
          <cell r="B23" t="str">
            <v>Material para limpieza</v>
          </cell>
          <cell r="F23" t="str">
            <v>Mantenimiento y reparación de muebles y equipos de oficina</v>
          </cell>
        </row>
        <row r="24">
          <cell r="B24" t="str">
            <v>Muebles de alojamiento</v>
          </cell>
          <cell r="F24" t="str">
            <v>Muebles de alojamiento</v>
          </cell>
        </row>
        <row r="25">
          <cell r="B25" t="str">
            <v>Muebles de oficina y estantería</v>
          </cell>
          <cell r="F25" t="str">
            <v>Muebles de oficina y estantería</v>
          </cell>
        </row>
        <row r="26">
          <cell r="B26" t="str">
            <v>Obras menores en edificaciones</v>
          </cell>
          <cell r="F26" t="str">
            <v>Otros equipos</v>
          </cell>
        </row>
        <row r="27">
          <cell r="B27" t="str">
            <v>Otros equipos</v>
          </cell>
          <cell r="F27" t="str">
            <v>Sistemas de aire acondicionado, calefacción y de refrigeración industrial y comercial</v>
          </cell>
        </row>
        <row r="28">
          <cell r="B28" t="str">
            <v>Peaje</v>
          </cell>
          <cell r="F28" t="str">
            <v>Automóviles y camiones</v>
          </cell>
        </row>
        <row r="29">
          <cell r="B29" t="str">
            <v>Pinturas, barnices, lacas, diluyentes y absorbentes para pintura</v>
          </cell>
          <cell r="F29" t="str">
            <v>Carrocerías y remolques</v>
          </cell>
        </row>
        <row r="30">
          <cell r="B30" t="str">
            <v>Productos de artes gráficas</v>
          </cell>
          <cell r="F30" t="str">
            <v>Otros equipos de transporte</v>
          </cell>
        </row>
        <row r="31">
          <cell r="B31" t="str">
            <v>Productos de cemento</v>
          </cell>
        </row>
        <row r="32">
          <cell r="B32" t="str">
            <v>Productos de loza</v>
          </cell>
        </row>
        <row r="33">
          <cell r="B33" t="str">
            <v>Productos de Papel, Cartón e Impresos</v>
          </cell>
        </row>
        <row r="34">
          <cell r="B34" t="str">
            <v>Productos de vidrio</v>
          </cell>
        </row>
        <row r="35">
          <cell r="B35" t="str">
            <v>Productos eléctricos y afines</v>
          </cell>
        </row>
        <row r="36">
          <cell r="B36" t="str">
            <v>Productos medicinales para uso humano</v>
          </cell>
        </row>
        <row r="37">
          <cell r="B37" t="str">
            <v>Productos metálicos y sus derivados</v>
          </cell>
        </row>
        <row r="38">
          <cell r="B38" t="str">
            <v>Productos químicos de uso personal</v>
          </cell>
        </row>
        <row r="39">
          <cell r="B39" t="str">
            <v>Publicidad y propaganda</v>
          </cell>
        </row>
        <row r="40">
          <cell r="B40" t="str">
            <v>Servicios técnicos y profesionales</v>
          </cell>
        </row>
        <row r="41">
          <cell r="B41" t="str">
            <v>Sistemas de aire acondicionado, calefacción y de refrigeración industrial y comercial</v>
          </cell>
        </row>
        <row r="42">
          <cell r="B42" t="str">
            <v>Útiles de cocina y comedor</v>
          </cell>
        </row>
        <row r="43">
          <cell r="B43" t="str">
            <v>Útiles de escritorio, oficina, informática y de enseñanza</v>
          </cell>
        </row>
        <row r="44">
          <cell r="B44" t="str">
            <v>Útiles menores médico-quirúrgicos</v>
          </cell>
        </row>
        <row r="45">
          <cell r="B45" t="str">
            <v>Viáticos dentro del país</v>
          </cell>
        </row>
      </sheetData>
      <sheetData sheetId="11">
        <row r="6">
          <cell r="B6" t="str">
            <v>Le.1 - Fortalecer las capacidades gestoras institucionales del SNS a través de la implementación del Modelo de Gestión, del desarrollo de su organización funcional y de las capacidades e instrumentos necesarios en cada ámbito de gestión</v>
          </cell>
        </row>
        <row r="7">
          <cell r="B7" t="str">
            <v>Le.2 - Desarrollar un modelo de gestión y planificación de los recursos humanos que garantice la disponibilidad de técnicos y profesionales competentes y que fomente un alto rendimiento alineado a los objetivos institucionales</v>
          </cell>
        </row>
        <row r="8">
          <cell r="B8" t="str">
            <v>Le.3 - Desarrollo de la red asistencial del SNS en coherencia con las políticas de Estado en materia de salud y el Modelo de Atención</v>
          </cell>
        </row>
        <row r="9">
          <cell r="B9" t="str">
            <v>Le.4 - Mejora de la provisión de los programas y acciones de salud colectiva, con enfoque en prevención y control de enfermedades evitables</v>
          </cell>
        </row>
      </sheetData>
      <sheetData sheetId="12">
        <row r="3">
          <cell r="B3">
            <v>2017</v>
          </cell>
        </row>
        <row r="4">
          <cell r="B4">
            <v>2018</v>
          </cell>
        </row>
        <row r="5">
          <cell r="B5">
            <v>2019</v>
          </cell>
        </row>
        <row r="6">
          <cell r="B6">
            <v>2020</v>
          </cell>
        </row>
        <row r="10">
          <cell r="B10" t="str">
            <v>SNS - Dirección Central</v>
          </cell>
        </row>
        <row r="11">
          <cell r="B11" t="str">
            <v>R0 - SRS Metropolitano</v>
          </cell>
          <cell r="D11" t="str">
            <v>Almacen</v>
          </cell>
          <cell r="G11" t="str">
            <v>Compra</v>
          </cell>
        </row>
        <row r="12">
          <cell r="B12" t="str">
            <v>R1 - SRS Valdesia</v>
          </cell>
          <cell r="D12" t="str">
            <v>Centro Primer Nivel</v>
          </cell>
          <cell r="G12" t="str">
            <v>Alquiler</v>
          </cell>
        </row>
        <row r="13">
          <cell r="B13" t="str">
            <v>R2 - SRS Norcentral</v>
          </cell>
          <cell r="D13" t="str">
            <v>Centro Diagnóstico</v>
          </cell>
          <cell r="G13" t="str">
            <v>Reparación</v>
          </cell>
        </row>
        <row r="14">
          <cell r="B14" t="str">
            <v>R3 - SRS Nordeste</v>
          </cell>
          <cell r="D14" t="str">
            <v>Gerencia de Área</v>
          </cell>
          <cell r="G14" t="str">
            <v>Mantenimiento</v>
          </cell>
        </row>
        <row r="15">
          <cell r="B15" t="str">
            <v>R4 - SRS Enriquillo</v>
          </cell>
          <cell r="D15" t="str">
            <v>Hospital</v>
          </cell>
        </row>
        <row r="16">
          <cell r="B16" t="str">
            <v>R5 - SRS Este</v>
          </cell>
          <cell r="D16" t="str">
            <v>SRS</v>
          </cell>
        </row>
        <row r="17">
          <cell r="B17" t="str">
            <v>R6 - SRS El Valle</v>
          </cell>
        </row>
        <row r="18">
          <cell r="B18" t="str">
            <v>R7 - SRS Cibao Occidental</v>
          </cell>
        </row>
        <row r="19">
          <cell r="B19" t="str">
            <v>R8 - SRS Cibao Central</v>
          </cell>
          <cell r="G19" t="str">
            <v>Alquiler de edicficio</v>
          </cell>
        </row>
        <row r="20">
          <cell r="G20" t="str">
            <v>Obras menores en edificaciones</v>
          </cell>
        </row>
        <row r="21">
          <cell r="G21" t="str">
            <v>Edificaciones no residenciales</v>
          </cell>
        </row>
        <row r="22">
          <cell r="G22" t="str">
            <v>Instalaciones eléctricas</v>
          </cell>
        </row>
        <row r="23">
          <cell r="G23" t="str">
            <v>Servicios de pinturas y derivados con fines de higienes y embellecimiento</v>
          </cell>
        </row>
        <row r="24">
          <cell r="G24" t="str">
            <v>Mantenimiento y reparación de obras civiles en instalaciones vacias</v>
          </cell>
        </row>
        <row r="130">
          <cell r="G130" t="str">
            <v>Administrativo</v>
          </cell>
        </row>
        <row r="131">
          <cell r="G131" t="str">
            <v>Asistencial</v>
          </cell>
        </row>
        <row r="132">
          <cell r="G132" t="str">
            <v>Atencion a los Usuarios</v>
          </cell>
        </row>
        <row r="133">
          <cell r="G133" t="str">
            <v>Comunicaciones</v>
          </cell>
        </row>
        <row r="134">
          <cell r="G134" t="str">
            <v>Estratégico</v>
          </cell>
        </row>
        <row r="135">
          <cell r="G135" t="str">
            <v>Financiero</v>
          </cell>
        </row>
        <row r="136">
          <cell r="G136" t="str">
            <v>Gestión Humana</v>
          </cell>
        </row>
        <row r="137">
          <cell r="G137" t="str">
            <v>Monitoreo</v>
          </cell>
        </row>
        <row r="138">
          <cell r="G138" t="str">
            <v>Servicios Diagnósticos</v>
          </cell>
        </row>
        <row r="139">
          <cell r="G139" t="str">
            <v>Sistema de Información</v>
          </cell>
        </row>
        <row r="140">
          <cell r="G140" t="str">
            <v>Tecnología</v>
          </cell>
        </row>
        <row r="141">
          <cell r="G141" t="str">
            <v>URGM</v>
          </cell>
        </row>
        <row r="148">
          <cell r="B148" t="str">
            <v>Informe</v>
          </cell>
        </row>
        <row r="149">
          <cell r="B149" t="str">
            <v>Listado de participación</v>
          </cell>
        </row>
        <row r="150">
          <cell r="B150" t="str">
            <v>Fotos</v>
          </cell>
        </row>
        <row r="151">
          <cell r="B151" t="str">
            <v>Agenda</v>
          </cell>
        </row>
        <row r="152">
          <cell r="B152" t="str">
            <v>Plan</v>
          </cell>
        </row>
        <row r="153">
          <cell r="B153" t="str">
            <v>Protocolo</v>
          </cell>
        </row>
        <row r="154">
          <cell r="B154" t="str">
            <v>Manual</v>
          </cell>
        </row>
        <row r="155">
          <cell r="B155" t="str">
            <v>Resolución</v>
          </cell>
        </row>
        <row r="156">
          <cell r="B156" t="str">
            <v>Boletin</v>
          </cell>
        </row>
        <row r="157">
          <cell r="B157" t="str">
            <v>Reporte</v>
          </cell>
        </row>
        <row r="158">
          <cell r="B158" t="str">
            <v>Minuta</v>
          </cell>
        </row>
        <row r="159">
          <cell r="B159" t="str">
            <v>Hoja de supervisión</v>
          </cell>
        </row>
        <row r="160">
          <cell r="B160" t="str">
            <v>Inventario</v>
          </cell>
        </row>
        <row r="161">
          <cell r="B161" t="str">
            <v>Reglamento</v>
          </cell>
        </row>
        <row r="162">
          <cell r="B162" t="str">
            <v>Memoria</v>
          </cell>
        </row>
        <row r="163">
          <cell r="B163" t="str">
            <v>Encuesta</v>
          </cell>
        </row>
        <row r="164">
          <cell r="B164" t="str">
            <v>Registro Digital</v>
          </cell>
        </row>
        <row r="165">
          <cell r="B165" t="str">
            <v>Base de datos</v>
          </cell>
        </row>
        <row r="166">
          <cell r="B166" t="str">
            <v>Otros</v>
          </cell>
        </row>
      </sheetData>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PPGA1"/>
      <sheetName val="Formulario PPGA2"/>
      <sheetName val="Formulario PPGA3"/>
      <sheetName val="Formulario PPGA4"/>
      <sheetName val="Insumos"/>
    </sheetNames>
    <sheetDataSet>
      <sheetData sheetId="0">
        <row r="1">
          <cell r="A1" t="str">
            <v xml:space="preserve">                                                                            "Año del Fomento a la Vivienda"                                                                          </v>
          </cell>
        </row>
      </sheetData>
      <sheetData sheetId="1">
        <row r="6">
          <cell r="B6" t="str">
            <v xml:space="preserve">Valdesia </v>
          </cell>
        </row>
      </sheetData>
      <sheetData sheetId="2"/>
      <sheetData sheetId="3"/>
      <sheetData sheetId="4">
        <row r="2">
          <cell r="C2" t="str">
            <v>Manteles en encajes para bandejas grandes (rectangulares)</v>
          </cell>
        </row>
        <row r="540">
          <cell r="A540" t="str">
            <v>Acabados textiles</v>
          </cell>
        </row>
        <row r="541">
          <cell r="A541" t="str">
            <v>Alimentos y bebidas para personas</v>
          </cell>
        </row>
        <row r="542">
          <cell r="A542" t="str">
            <v>Artículos de plástico</v>
          </cell>
        </row>
        <row r="543">
          <cell r="A543" t="str">
            <v>Automóviles y camiones</v>
          </cell>
        </row>
        <row r="544">
          <cell r="A544" t="str">
            <v>Carrocerías y remolques</v>
          </cell>
        </row>
        <row r="545">
          <cell r="A545" t="str">
            <v>Electrodomésticos</v>
          </cell>
        </row>
        <row r="546">
          <cell r="A546" t="str">
            <v>Equipo de comunicación, telecomunicaciones y señalamiento</v>
          </cell>
        </row>
        <row r="547">
          <cell r="A547" t="str">
            <v>Equipo médico y de laboratorio</v>
          </cell>
        </row>
        <row r="548">
          <cell r="A548" t="str">
            <v>Equipos de cómputo</v>
          </cell>
        </row>
        <row r="549">
          <cell r="A549" t="str">
            <v>Equipos de seguridad</v>
          </cell>
        </row>
        <row r="550">
          <cell r="A550" t="str">
            <v>Eventos generales</v>
          </cell>
        </row>
        <row r="551">
          <cell r="A551" t="str">
            <v>Gasoil</v>
          </cell>
        </row>
        <row r="552">
          <cell r="A552" t="str">
            <v>Herramientas menores</v>
          </cell>
        </row>
        <row r="553">
          <cell r="A553" t="str">
            <v>Impresión y encuadernación</v>
          </cell>
        </row>
        <row r="554">
          <cell r="A554" t="str">
            <v>Llantas y neumáticos</v>
          </cell>
        </row>
        <row r="555">
          <cell r="A555" t="str">
            <v>Mantenimiento y reparación de equipos de transporte, tracción y elevación</v>
          </cell>
        </row>
        <row r="556">
          <cell r="A556" t="str">
            <v>Mantenimiento y reparación de equipos para computación</v>
          </cell>
        </row>
        <row r="557">
          <cell r="A557" t="str">
            <v>Mantenimiento y reparación de equipos sanitarios y de laboratorio</v>
          </cell>
        </row>
        <row r="558">
          <cell r="A558" t="str">
            <v>Mantenimiento y reparación de maquinarias y equipos</v>
          </cell>
        </row>
        <row r="559">
          <cell r="A559" t="str">
            <v>Mantenimiento y reparación de muebles y equipos de oficina</v>
          </cell>
        </row>
        <row r="560">
          <cell r="A560" t="str">
            <v>Material para limpieza</v>
          </cell>
        </row>
        <row r="561">
          <cell r="A561" t="str">
            <v>Muebles de alojamiento</v>
          </cell>
        </row>
        <row r="562">
          <cell r="A562" t="str">
            <v>Muebles de oficina y estantería</v>
          </cell>
        </row>
        <row r="563">
          <cell r="A563" t="str">
            <v>Obras menores en edificaciones</v>
          </cell>
        </row>
        <row r="564">
          <cell r="A564" t="str">
            <v>Otros equipos</v>
          </cell>
        </row>
        <row r="565">
          <cell r="A565" t="str">
            <v>Otros equipos de transporte</v>
          </cell>
        </row>
        <row r="566">
          <cell r="A566" t="str">
            <v>Peaje</v>
          </cell>
        </row>
        <row r="567">
          <cell r="A567" t="str">
            <v>Pinturas, barnices, lacas, diluyentes y absorbentes para pintura</v>
          </cell>
        </row>
        <row r="568">
          <cell r="A568" t="str">
            <v>Productos de artes gráficas</v>
          </cell>
        </row>
        <row r="569">
          <cell r="A569" t="str">
            <v>Productos de cemento</v>
          </cell>
        </row>
        <row r="570">
          <cell r="A570" t="str">
            <v>Productos de loza</v>
          </cell>
        </row>
        <row r="571">
          <cell r="A571" t="str">
            <v>Productos de Papel, Cartón e Impresos</v>
          </cell>
        </row>
        <row r="572">
          <cell r="A572" t="str">
            <v>Productos de vidrio</v>
          </cell>
        </row>
        <row r="573">
          <cell r="A573" t="str">
            <v>Productos eléctricos y afines</v>
          </cell>
        </row>
        <row r="574">
          <cell r="A574" t="str">
            <v>Productos medicinales para uso humano</v>
          </cell>
        </row>
        <row r="575">
          <cell r="A575" t="str">
            <v>Productos metálicos y sus derivados</v>
          </cell>
        </row>
        <row r="576">
          <cell r="A576" t="str">
            <v>Productos químicos de uso personal</v>
          </cell>
        </row>
        <row r="577">
          <cell r="A577" t="str">
            <v>Publicidad y propaganda</v>
          </cell>
        </row>
        <row r="578">
          <cell r="A578" t="str">
            <v>Servicios técnicos y profesionales</v>
          </cell>
        </row>
        <row r="579">
          <cell r="A579" t="str">
            <v>Sistemas de aire acondicionado, calefacción y de refrigeración industrial y comercial</v>
          </cell>
        </row>
        <row r="580">
          <cell r="A580" t="str">
            <v>Útiles de cocina y comedor</v>
          </cell>
        </row>
        <row r="581">
          <cell r="A581" t="str">
            <v>Útiles de escritorio, oficina, informática y de enseñanza</v>
          </cell>
        </row>
        <row r="582">
          <cell r="A582" t="str">
            <v>Útiles menores médico-quirúrgicos</v>
          </cell>
        </row>
        <row r="583">
          <cell r="A583" t="str">
            <v>Viáticos dentro del país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Formulario PPGR1"/>
      <sheetName val="Formulario PPGR2"/>
      <sheetName val="Formulario PPGR3"/>
      <sheetName val="Formulario PPGR4"/>
      <sheetName val="Formulario PPGR5"/>
      <sheetName val="Formulario PPGR6"/>
      <sheetName val="Formulario PPGR7"/>
      <sheetName val="Formulario PPGR8"/>
      <sheetName val="Tablero Indicadores POA"/>
      <sheetName val="Prov"/>
      <sheetName val="LSIns"/>
      <sheetName val="Obj"/>
      <sheetName val="Catalogo"/>
      <sheetName val="Matriz POA 2019 SRS-SNS"/>
      <sheetName val="Prioridades Direc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5" totalsRowDxfId="24">
      <calculatedColumnFormula>IF(Tabla1[[#This Row],[Código_Actividad]]="","",CONCATENATE(Tabla1[[#This Row],[POA]],".",Tabla1[[#This Row],[SRS]],".",Tabla1[[#This Row],[AREA]],".",Tabla1[[#This Row],[TIPO]]))</calculatedColumnFormula>
    </tableColumn>
    <tableColumn id="14" xr3:uid="{00000000-0010-0000-0000-00000E000000}" name="POA" dataDxfId="23" totalsRowDxfId="22">
      <calculatedColumnFormula>IF(Tabla1[[#This Row],[Código_Actividad]]="","",'[3]Formulario PPGR1'!#REF!)</calculatedColumnFormula>
    </tableColumn>
    <tableColumn id="15" xr3:uid="{00000000-0010-0000-0000-00000F000000}" name="SRS" dataDxfId="21" totalsRowDxfId="20">
      <calculatedColumnFormula>IF(Tabla1[[#This Row],[Código_Actividad]]="","",'[3]Formulario PPGR1'!#REF!)</calculatedColumnFormula>
    </tableColumn>
    <tableColumn id="16" xr3:uid="{00000000-0010-0000-0000-000010000000}" name="AREA" dataDxfId="19" totalsRowDxfId="18">
      <calculatedColumnFormula>IF(Tabla1[[#This Row],[Código_Actividad]]="","",'[3]Formulario PPGR1'!#REF!)</calculatedColumnFormula>
    </tableColumn>
    <tableColumn id="17" xr3:uid="{00000000-0010-0000-0000-000011000000}" name="TIPO" dataDxfId="17" totalsRowDxfId="16">
      <calculatedColumnFormula>IF(Tabla1[[#This Row],[Código_Actividad]]="","",'[3]Formulario PPGR1'!#REF!)</calculatedColumnFormula>
    </tableColumn>
    <tableColumn id="1" xr3:uid="{00000000-0010-0000-0000-000001000000}" name="Código_Actividad" totalsRowLabel="Total" dataDxfId="15" totalsRowDxfId="14"/>
    <tableColumn id="3" xr3:uid="{00000000-0010-0000-0000-000003000000}" name="Insumos" dataDxfId="13" totalsRowDxfId="12"/>
    <tableColumn id="4" xr3:uid="{00000000-0010-0000-0000-000004000000}" name="Unidad de Medida" dataDxfId="11" totalsRowDxfId="10">
      <calculatedColumnFormula>IFERROR(VLOOKUP(#REF!,#REF!,2,FALSE),"")</calculatedColumnFormula>
    </tableColumn>
    <tableColumn id="5" xr3:uid="{00000000-0010-0000-0000-000005000000}" name="Cantidad de Insumos" dataDxfId="9" totalsRowDxfId="8"/>
    <tableColumn id="6" xr3:uid="{00000000-0010-0000-0000-000006000000}" name="Precio Unitario" dataDxfId="7" totalsRowDxfId="6">
      <calculatedColumnFormula>IFERROR(VLOOKUP(#REF!,#REF!,3,FALSE),"")</calculatedColumnFormula>
    </tableColumn>
    <tableColumn id="7" xr3:uid="{00000000-0010-0000-0000-000007000000}" name="Valor Total" totalsRowFunction="sum" dataDxfId="5" totalsRowDxfId="4">
      <calculatedColumnFormula>+Tabla1[[#This Row],[Precio Unitario]]*Tabla1[[#This Row],[Cantidad de Insumos]]</calculatedColumnFormula>
    </tableColumn>
    <tableColumn id="8" xr3:uid="{00000000-0010-0000-0000-000008000000}" name="Código Presupuestario" dataDxfId="3" totalsRowDxfId="2"/>
    <tableColumn id="9" xr3:uid="{00000000-0010-0000-0000-000009000000}" name="Fuente de Financiamiento" dataDxfId="1" totalsRow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2"/>
  <sheetViews>
    <sheetView showGridLines="0" topLeftCell="A12" workbookViewId="0">
      <selection activeCell="F34" sqref="F34"/>
    </sheetView>
  </sheetViews>
  <sheetFormatPr baseColWidth="10" defaultColWidth="11.42578125" defaultRowHeight="12.75" x14ac:dyDescent="0.2"/>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139"/>
    <col min="11" max="11" width="13.85546875" style="139" customWidth="1"/>
    <col min="12" max="71" width="11.42578125" style="139"/>
  </cols>
  <sheetData>
    <row r="1" spans="1:19" x14ac:dyDescent="0.2">
      <c r="A1" s="387"/>
      <c r="B1" s="161"/>
      <c r="C1" s="161"/>
      <c r="D1" s="161"/>
      <c r="E1" s="161"/>
      <c r="F1" s="161"/>
      <c r="G1" s="161"/>
      <c r="H1" s="161"/>
      <c r="I1" s="161"/>
    </row>
    <row r="2" spans="1:19" ht="15.75" x14ac:dyDescent="0.25">
      <c r="A2" s="387"/>
      <c r="B2" s="162" t="s">
        <v>458</v>
      </c>
      <c r="C2" s="162"/>
      <c r="D2" s="162"/>
      <c r="E2" s="162"/>
      <c r="F2" s="162"/>
      <c r="G2" s="162"/>
      <c r="H2" s="162"/>
      <c r="I2" s="162"/>
    </row>
    <row r="3" spans="1:19" ht="15" x14ac:dyDescent="0.25">
      <c r="A3" s="387"/>
      <c r="B3" s="163" t="s">
        <v>459</v>
      </c>
      <c r="C3" s="163"/>
      <c r="D3" s="163"/>
      <c r="E3" s="163"/>
      <c r="F3" s="163"/>
      <c r="G3" s="163"/>
      <c r="H3" s="163"/>
      <c r="I3" s="163"/>
      <c r="K3" s="139">
        <v>2022</v>
      </c>
      <c r="L3" s="139">
        <v>2023</v>
      </c>
      <c r="M3" s="139">
        <v>2024</v>
      </c>
    </row>
    <row r="4" spans="1:19" x14ac:dyDescent="0.2">
      <c r="A4" s="387"/>
      <c r="B4" s="164" t="s">
        <v>62</v>
      </c>
      <c r="C4" s="164"/>
      <c r="D4" s="164"/>
      <c r="E4" s="164"/>
      <c r="F4" s="164"/>
      <c r="G4" s="164"/>
      <c r="H4" s="164"/>
      <c r="I4" s="164"/>
      <c r="K4" s="139" t="s">
        <v>460</v>
      </c>
      <c r="L4" s="139" t="s">
        <v>461</v>
      </c>
      <c r="M4" s="139" t="s">
        <v>462</v>
      </c>
      <c r="N4" s="139" t="s">
        <v>463</v>
      </c>
      <c r="O4" s="139" t="s">
        <v>464</v>
      </c>
      <c r="P4" s="139" t="s">
        <v>465</v>
      </c>
      <c r="Q4" s="139" t="s">
        <v>466</v>
      </c>
      <c r="R4" s="139" t="s">
        <v>467</v>
      </c>
      <c r="S4" s="139" t="s">
        <v>468</v>
      </c>
    </row>
    <row r="5" spans="1:19" x14ac:dyDescent="0.2">
      <c r="A5" s="388"/>
      <c r="B5" s="164" t="s">
        <v>469</v>
      </c>
      <c r="C5" s="165">
        <v>2022</v>
      </c>
      <c r="D5" s="166"/>
      <c r="E5" s="389"/>
      <c r="F5" s="167"/>
      <c r="G5" s="168"/>
      <c r="H5" s="168"/>
      <c r="I5" s="390"/>
    </row>
    <row r="6" spans="1:19" x14ac:dyDescent="0.2">
      <c r="A6" s="4" t="s">
        <v>325</v>
      </c>
      <c r="B6" s="448" t="s">
        <v>460</v>
      </c>
      <c r="C6" s="448"/>
      <c r="D6" s="448"/>
      <c r="E6" s="448"/>
      <c r="F6" s="448"/>
      <c r="G6" s="448"/>
      <c r="H6" s="448"/>
      <c r="I6" s="449"/>
    </row>
    <row r="7" spans="1:19" x14ac:dyDescent="0.2">
      <c r="A7" s="137" t="s">
        <v>1112</v>
      </c>
      <c r="B7" s="446" t="s">
        <v>1204</v>
      </c>
      <c r="C7" s="446"/>
      <c r="D7" s="446"/>
      <c r="E7" s="446"/>
      <c r="F7" s="446"/>
      <c r="G7" s="446"/>
      <c r="H7" s="446"/>
      <c r="I7" s="447"/>
    </row>
    <row r="8" spans="1:19" ht="12.75" customHeight="1" x14ac:dyDescent="0.2">
      <c r="A8" s="450" t="s">
        <v>50</v>
      </c>
      <c r="B8" s="444" t="s">
        <v>1</v>
      </c>
      <c r="C8" s="444" t="s">
        <v>1159</v>
      </c>
      <c r="D8" s="444" t="s">
        <v>1160</v>
      </c>
      <c r="E8" s="444" t="s">
        <v>1161</v>
      </c>
      <c r="F8" s="452" t="s">
        <v>57</v>
      </c>
      <c r="G8" s="452"/>
      <c r="H8" s="452"/>
      <c r="I8" s="452"/>
      <c r="K8" s="444" t="s">
        <v>1158</v>
      </c>
    </row>
    <row r="9" spans="1:19" ht="31.5" customHeight="1" x14ac:dyDescent="0.2">
      <c r="A9" s="451"/>
      <c r="B9" s="445"/>
      <c r="C9" s="445"/>
      <c r="D9" s="445"/>
      <c r="E9" s="445"/>
      <c r="F9" s="6" t="s">
        <v>5</v>
      </c>
      <c r="G9" s="6" t="s">
        <v>6</v>
      </c>
      <c r="H9" s="6" t="s">
        <v>7</v>
      </c>
      <c r="I9" s="6" t="s">
        <v>8</v>
      </c>
      <c r="K9" s="445"/>
    </row>
    <row r="10" spans="1:19" x14ac:dyDescent="0.2">
      <c r="A10" s="7" t="s">
        <v>19</v>
      </c>
      <c r="B10" s="8" t="s">
        <v>20</v>
      </c>
      <c r="C10" s="151">
        <f>SUM(C11:C12)</f>
        <v>35755</v>
      </c>
      <c r="D10" s="149">
        <f t="shared" ref="D10:I10" si="0">SUM(D11:D12)</f>
        <v>133521</v>
      </c>
      <c r="E10" s="149">
        <f t="shared" si="0"/>
        <v>544252.73397392943</v>
      </c>
      <c r="F10" s="149">
        <f t="shared" si="0"/>
        <v>232941.28306250222</v>
      </c>
      <c r="G10" s="149">
        <f t="shared" si="0"/>
        <v>15960.563359246496</v>
      </c>
      <c r="H10" s="149">
        <f t="shared" si="0"/>
        <v>89533.211733294738</v>
      </c>
      <c r="I10" s="149">
        <f t="shared" si="0"/>
        <v>213213.81136653462</v>
      </c>
      <c r="K10" s="160">
        <f t="shared" ref="K10" si="1">SUM(K11:K12)</f>
        <v>26226</v>
      </c>
    </row>
    <row r="11" spans="1:19" x14ac:dyDescent="0.2">
      <c r="A11" s="9" t="s">
        <v>21</v>
      </c>
      <c r="B11" s="410" t="s">
        <v>20</v>
      </c>
      <c r="C11" s="159">
        <v>16349</v>
      </c>
      <c r="D11" s="148">
        <v>81177</v>
      </c>
      <c r="E11" s="344">
        <f>IF(C11="",0,(D11/C11)*D11)</f>
        <v>403064.73356168577</v>
      </c>
      <c r="F11" s="159">
        <v>161285.06250905548</v>
      </c>
      <c r="G11" s="159">
        <v>12672.045571637813</v>
      </c>
      <c r="H11" s="159">
        <v>70238.6339175022</v>
      </c>
      <c r="I11" s="159">
        <v>166265.12711113895</v>
      </c>
      <c r="K11" s="159">
        <v>12435</v>
      </c>
    </row>
    <row r="12" spans="1:19" x14ac:dyDescent="0.2">
      <c r="A12" s="9" t="s">
        <v>22</v>
      </c>
      <c r="B12" s="410" t="s">
        <v>20</v>
      </c>
      <c r="C12" s="159">
        <v>19406</v>
      </c>
      <c r="D12" s="148">
        <v>52344</v>
      </c>
      <c r="E12" s="344">
        <f>IF(C12="",0,(D12/C12)*D12)</f>
        <v>141188.00041224362</v>
      </c>
      <c r="F12" s="152">
        <v>71656.22055344675</v>
      </c>
      <c r="G12" s="152">
        <v>3288.5177876086836</v>
      </c>
      <c r="H12" s="152">
        <v>19294.577815792542</v>
      </c>
      <c r="I12" s="152">
        <v>46948.684255395659</v>
      </c>
      <c r="K12" s="152">
        <v>13791</v>
      </c>
    </row>
    <row r="13" spans="1:19" ht="15" customHeight="1" x14ac:dyDescent="0.2">
      <c r="A13" s="7" t="s">
        <v>23</v>
      </c>
      <c r="B13" s="8" t="s">
        <v>20</v>
      </c>
      <c r="C13" s="151">
        <f>SUM(C14)</f>
        <v>36309</v>
      </c>
      <c r="D13" s="150">
        <f t="shared" ref="D13:K13" si="2">D14</f>
        <v>72821</v>
      </c>
      <c r="E13" s="149">
        <f t="shared" si="2"/>
        <v>146049.13495276653</v>
      </c>
      <c r="F13" s="150">
        <f t="shared" si="2"/>
        <v>51490.676596170764</v>
      </c>
      <c r="G13" s="150">
        <f t="shared" si="2"/>
        <v>25787.573444109898</v>
      </c>
      <c r="H13" s="150">
        <f t="shared" si="2"/>
        <v>30497.797824557983</v>
      </c>
      <c r="I13" s="149">
        <f t="shared" si="2"/>
        <v>38273.087087927881</v>
      </c>
      <c r="K13" s="160">
        <f t="shared" si="2"/>
        <v>20813</v>
      </c>
    </row>
    <row r="14" spans="1:19" x14ac:dyDescent="0.2">
      <c r="A14" s="9" t="s">
        <v>71</v>
      </c>
      <c r="B14" s="158"/>
      <c r="C14" s="159">
        <v>36309</v>
      </c>
      <c r="D14" s="148">
        <v>72821</v>
      </c>
      <c r="E14" s="344">
        <f>IF(C14="",0,(D14/C14)*D14)</f>
        <v>146049.13495276653</v>
      </c>
      <c r="F14" s="153">
        <v>51490.676596170764</v>
      </c>
      <c r="G14" s="153">
        <v>25787.573444109898</v>
      </c>
      <c r="H14" s="153">
        <v>30497.797824557983</v>
      </c>
      <c r="I14" s="153">
        <v>38273.087087927881</v>
      </c>
      <c r="K14" s="154">
        <v>20813</v>
      </c>
    </row>
    <row r="15" spans="1:19" x14ac:dyDescent="0.2">
      <c r="A15" s="7" t="s">
        <v>9</v>
      </c>
      <c r="B15" s="8" t="s">
        <v>10</v>
      </c>
      <c r="C15" s="151">
        <f>SUM(C16:C23)</f>
        <v>7913</v>
      </c>
      <c r="D15" s="149">
        <f t="shared" ref="D15:I15" si="3">SUM(D16:D23)</f>
        <v>24545</v>
      </c>
      <c r="E15" s="149">
        <f t="shared" si="3"/>
        <v>76135.097308226963</v>
      </c>
      <c r="F15" s="149">
        <f t="shared" si="3"/>
        <v>25756.812270203915</v>
      </c>
      <c r="G15" s="149">
        <f t="shared" si="3"/>
        <v>12123.116720379878</v>
      </c>
      <c r="H15" s="149">
        <f t="shared" si="3"/>
        <v>14980.708518755135</v>
      </c>
      <c r="I15" s="149">
        <f t="shared" si="3"/>
        <v>23274.459798888034</v>
      </c>
      <c r="K15" s="160">
        <f t="shared" ref="K15" si="4">SUM(K16:K23)</f>
        <v>5668</v>
      </c>
    </row>
    <row r="16" spans="1:19" x14ac:dyDescent="0.2">
      <c r="A16" s="10" t="s">
        <v>11</v>
      </c>
      <c r="B16" s="158"/>
      <c r="C16" s="159"/>
      <c r="D16" s="148">
        <f>(K16/5)*12</f>
        <v>0</v>
      </c>
      <c r="E16" s="344">
        <f t="shared" ref="E16:E23" si="5">IF(C16="",0,(D16/C16)*D16)</f>
        <v>0</v>
      </c>
      <c r="F16" s="152"/>
      <c r="G16" s="152"/>
      <c r="H16" s="152"/>
      <c r="I16" s="152"/>
      <c r="K16" s="152"/>
    </row>
    <row r="17" spans="1:11" x14ac:dyDescent="0.2">
      <c r="A17" s="10" t="s">
        <v>12</v>
      </c>
      <c r="B17" s="158"/>
      <c r="C17" s="159"/>
      <c r="D17" s="148">
        <f t="shared" ref="D17:D23" si="6">(K17/5)*12</f>
        <v>0</v>
      </c>
      <c r="E17" s="344">
        <f t="shared" si="5"/>
        <v>0</v>
      </c>
      <c r="F17" s="152"/>
      <c r="G17" s="152"/>
      <c r="H17" s="152"/>
      <c r="I17" s="152"/>
      <c r="K17" s="152"/>
    </row>
    <row r="18" spans="1:11" x14ac:dyDescent="0.2">
      <c r="A18" s="10" t="s">
        <v>13</v>
      </c>
      <c r="B18" s="158"/>
      <c r="C18" s="159"/>
      <c r="D18" s="148">
        <f t="shared" si="6"/>
        <v>0</v>
      </c>
      <c r="E18" s="344">
        <f t="shared" si="5"/>
        <v>0</v>
      </c>
      <c r="F18" s="152"/>
      <c r="G18" s="152"/>
      <c r="H18" s="152"/>
      <c r="I18" s="152"/>
      <c r="K18" s="152"/>
    </row>
    <row r="19" spans="1:11" x14ac:dyDescent="0.2">
      <c r="A19" s="10" t="s">
        <v>14</v>
      </c>
      <c r="B19" s="158" t="s">
        <v>10</v>
      </c>
      <c r="C19" s="159">
        <v>7913</v>
      </c>
      <c r="D19" s="148">
        <v>24545</v>
      </c>
      <c r="E19" s="344">
        <f t="shared" si="5"/>
        <v>76135.097308226963</v>
      </c>
      <c r="F19" s="152">
        <v>25756.812270203915</v>
      </c>
      <c r="G19" s="152">
        <v>12123.116720379878</v>
      </c>
      <c r="H19" s="152">
        <v>14980.708518755135</v>
      </c>
      <c r="I19" s="152">
        <v>23274.459798888034</v>
      </c>
      <c r="K19" s="154">
        <v>5668</v>
      </c>
    </row>
    <row r="20" spans="1:11" x14ac:dyDescent="0.2">
      <c r="A20" s="10" t="s">
        <v>15</v>
      </c>
      <c r="B20" s="158"/>
      <c r="C20" s="159"/>
      <c r="D20" s="148">
        <f t="shared" si="6"/>
        <v>0</v>
      </c>
      <c r="E20" s="344">
        <f t="shared" si="5"/>
        <v>0</v>
      </c>
      <c r="F20" s="152"/>
      <c r="G20" s="152"/>
      <c r="H20" s="152"/>
      <c r="I20" s="152"/>
      <c r="K20" s="152"/>
    </row>
    <row r="21" spans="1:11" x14ac:dyDescent="0.2">
      <c r="A21" s="10" t="s">
        <v>16</v>
      </c>
      <c r="B21" s="158"/>
      <c r="C21" s="159"/>
      <c r="D21" s="148">
        <f t="shared" si="6"/>
        <v>0</v>
      </c>
      <c r="E21" s="344">
        <f t="shared" si="5"/>
        <v>0</v>
      </c>
      <c r="F21" s="152"/>
      <c r="G21" s="152"/>
      <c r="H21" s="152"/>
      <c r="I21" s="152"/>
      <c r="K21" s="152"/>
    </row>
    <row r="22" spans="1:11" x14ac:dyDescent="0.2">
      <c r="A22" s="10" t="s">
        <v>17</v>
      </c>
      <c r="B22" s="158"/>
      <c r="C22" s="159"/>
      <c r="D22" s="148">
        <f t="shared" si="6"/>
        <v>0</v>
      </c>
      <c r="E22" s="344">
        <f t="shared" si="5"/>
        <v>0</v>
      </c>
      <c r="F22" s="152"/>
      <c r="G22" s="152"/>
      <c r="H22" s="152"/>
      <c r="I22" s="152"/>
      <c r="K22" s="152"/>
    </row>
    <row r="23" spans="1:11" x14ac:dyDescent="0.2">
      <c r="A23" s="10" t="s">
        <v>18</v>
      </c>
      <c r="B23" s="158"/>
      <c r="C23" s="159"/>
      <c r="D23" s="148">
        <f t="shared" si="6"/>
        <v>0</v>
      </c>
      <c r="E23" s="344">
        <f t="shared" si="5"/>
        <v>0</v>
      </c>
      <c r="F23" s="152"/>
      <c r="G23" s="152"/>
      <c r="H23" s="152"/>
      <c r="I23" s="152"/>
      <c r="K23" s="152"/>
    </row>
    <row r="24" spans="1:11" x14ac:dyDescent="0.2">
      <c r="A24" s="7" t="s">
        <v>51</v>
      </c>
      <c r="B24" s="8"/>
      <c r="C24" s="151">
        <f>SUM(C25:C26)</f>
        <v>173999</v>
      </c>
      <c r="D24" s="149">
        <f t="shared" ref="D24:I24" si="7">SUM(D25:D26)</f>
        <v>289452</v>
      </c>
      <c r="E24" s="149">
        <f t="shared" si="7"/>
        <v>481573.78484999191</v>
      </c>
      <c r="F24" s="149">
        <f t="shared" si="7"/>
        <v>142929.64382306617</v>
      </c>
      <c r="G24" s="149">
        <f t="shared" si="7"/>
        <v>65489.085843906156</v>
      </c>
      <c r="H24" s="149">
        <f t="shared" si="7"/>
        <v>111462.33450864196</v>
      </c>
      <c r="I24" s="149">
        <f t="shared" si="7"/>
        <v>161692.72067437763</v>
      </c>
      <c r="K24" s="160">
        <f t="shared" ref="K24" si="8">SUM(K25:K26)</f>
        <v>120605</v>
      </c>
    </row>
    <row r="25" spans="1:11" x14ac:dyDescent="0.2">
      <c r="A25" s="9" t="s">
        <v>52</v>
      </c>
      <c r="B25" s="9" t="s">
        <v>58</v>
      </c>
      <c r="C25" s="159">
        <v>138067</v>
      </c>
      <c r="D25" s="148">
        <v>231014.40000000002</v>
      </c>
      <c r="E25" s="344">
        <v>386534.4579614246</v>
      </c>
      <c r="F25" s="152">
        <v>117805.00377757744</v>
      </c>
      <c r="G25" s="152">
        <v>54866.85672266363</v>
      </c>
      <c r="H25" s="152">
        <v>85721.41473575047</v>
      </c>
      <c r="I25" s="152">
        <v>128141.18272543306</v>
      </c>
      <c r="K25" s="154">
        <v>96256</v>
      </c>
    </row>
    <row r="26" spans="1:11" x14ac:dyDescent="0.2">
      <c r="A26" s="9" t="s">
        <v>24</v>
      </c>
      <c r="B26" s="9" t="s">
        <v>25</v>
      </c>
      <c r="C26" s="159">
        <v>35932</v>
      </c>
      <c r="D26" s="148">
        <v>58437.600000000006</v>
      </c>
      <c r="E26" s="344">
        <v>95039.326888567302</v>
      </c>
      <c r="F26" s="152">
        <v>25124.640045488723</v>
      </c>
      <c r="G26" s="152">
        <v>10622.229121242523</v>
      </c>
      <c r="H26" s="152">
        <v>25740.919772891491</v>
      </c>
      <c r="I26" s="152">
        <v>33551.53794894457</v>
      </c>
      <c r="K26" s="154">
        <v>24349</v>
      </c>
    </row>
    <row r="27" spans="1:11" x14ac:dyDescent="0.2">
      <c r="A27" s="11" t="s">
        <v>53</v>
      </c>
      <c r="B27" s="12"/>
      <c r="C27" s="12"/>
      <c r="D27" s="12"/>
      <c r="E27" s="12"/>
      <c r="F27" s="12"/>
      <c r="G27" s="12"/>
      <c r="H27" s="12"/>
      <c r="I27" s="12"/>
    </row>
    <row r="28" spans="1:11" ht="51" x14ac:dyDescent="0.2">
      <c r="A28" s="13" t="s">
        <v>331</v>
      </c>
      <c r="B28" s="147" t="s">
        <v>326</v>
      </c>
      <c r="C28" s="147" t="s">
        <v>330</v>
      </c>
      <c r="D28" s="147" t="s">
        <v>332</v>
      </c>
      <c r="E28" s="147" t="s">
        <v>327</v>
      </c>
      <c r="F28" s="147" t="s">
        <v>328</v>
      </c>
      <c r="G28" s="147" t="s">
        <v>329</v>
      </c>
      <c r="H28" s="147" t="s">
        <v>479</v>
      </c>
      <c r="I28" s="147" t="s">
        <v>478</v>
      </c>
    </row>
    <row r="29" spans="1:11" ht="15" x14ac:dyDescent="0.25">
      <c r="A29" s="156">
        <v>2019</v>
      </c>
      <c r="B29" s="411">
        <v>131</v>
      </c>
      <c r="C29" s="412">
        <v>7.7003816793893129</v>
      </c>
      <c r="D29" s="413">
        <v>47784.583333333336</v>
      </c>
      <c r="E29" s="413">
        <v>42362</v>
      </c>
      <c r="F29" s="412">
        <v>3.4995456422965718</v>
      </c>
      <c r="G29" s="414">
        <v>0.88652023403643077</v>
      </c>
      <c r="H29" s="155"/>
      <c r="I29" s="155"/>
    </row>
    <row r="30" spans="1:11" ht="15" x14ac:dyDescent="0.25">
      <c r="A30" s="156">
        <v>2020</v>
      </c>
      <c r="B30" s="411">
        <v>131</v>
      </c>
      <c r="C30" s="412">
        <v>5.033715012722646</v>
      </c>
      <c r="D30" s="413">
        <v>51738.75</v>
      </c>
      <c r="E30" s="413">
        <v>34821</v>
      </c>
      <c r="F30" s="412">
        <v>4.4004802224188042</v>
      </c>
      <c r="G30" s="414">
        <v>0.67301587301587307</v>
      </c>
      <c r="H30" s="155"/>
      <c r="I30" s="155"/>
    </row>
    <row r="31" spans="1:11" ht="15" x14ac:dyDescent="0.25">
      <c r="A31" s="157">
        <v>2021</v>
      </c>
      <c r="B31" s="411">
        <v>131</v>
      </c>
      <c r="C31" s="412">
        <v>7.2111959287531811</v>
      </c>
      <c r="D31" s="413">
        <v>23711</v>
      </c>
      <c r="E31" s="413">
        <v>21451</v>
      </c>
      <c r="F31" s="412">
        <v>3.7845800988002822</v>
      </c>
      <c r="G31" s="414">
        <v>0.90468558896714601</v>
      </c>
      <c r="H31" s="155"/>
      <c r="I31" s="155"/>
    </row>
    <row r="32" spans="1:11" s="139" customFormat="1" x14ac:dyDescent="0.2">
      <c r="A32" s="140"/>
      <c r="B32" s="140"/>
      <c r="C32" s="140"/>
      <c r="D32" s="140"/>
      <c r="E32" s="140"/>
      <c r="F32" s="140"/>
      <c r="G32" s="140"/>
      <c r="H32" s="140"/>
      <c r="I32" s="140"/>
    </row>
    <row r="33" spans="1:9" s="139" customFormat="1" x14ac:dyDescent="0.2">
      <c r="A33" s="140"/>
      <c r="B33" s="140"/>
      <c r="C33" s="140"/>
      <c r="D33" s="140"/>
      <c r="E33" s="140"/>
      <c r="F33" s="140"/>
      <c r="G33" s="140"/>
      <c r="H33" s="140"/>
      <c r="I33" s="140"/>
    </row>
    <row r="34" spans="1:9" s="139" customFormat="1" x14ac:dyDescent="0.2">
      <c r="A34" s="140"/>
      <c r="B34" s="140"/>
      <c r="C34" s="140"/>
      <c r="D34" s="140"/>
      <c r="E34" s="140"/>
      <c r="F34" s="140"/>
      <c r="G34" s="140"/>
      <c r="H34" s="140"/>
      <c r="I34" s="140"/>
    </row>
    <row r="35" spans="1:9" s="139" customFormat="1" x14ac:dyDescent="0.2">
      <c r="A35" s="140"/>
      <c r="B35" s="140"/>
      <c r="C35" s="140"/>
      <c r="D35" s="140"/>
      <c r="E35" s="140"/>
      <c r="F35" s="140"/>
      <c r="G35" s="140"/>
      <c r="H35" s="140"/>
      <c r="I35" s="140"/>
    </row>
    <row r="36" spans="1:9" s="139" customFormat="1" x14ac:dyDescent="0.2">
      <c r="A36" s="140"/>
      <c r="B36" s="140"/>
      <c r="C36" s="140"/>
      <c r="D36" s="140"/>
      <c r="E36" s="140"/>
      <c r="F36" s="140"/>
      <c r="G36" s="140"/>
      <c r="H36" s="140"/>
      <c r="I36" s="140"/>
    </row>
    <row r="37" spans="1:9" s="139" customFormat="1" x14ac:dyDescent="0.2">
      <c r="A37" s="140"/>
      <c r="B37" s="140"/>
      <c r="C37" s="140"/>
      <c r="D37" s="140"/>
      <c r="E37" s="140"/>
      <c r="F37" s="140"/>
      <c r="G37" s="140"/>
      <c r="H37" s="140"/>
      <c r="I37" s="140"/>
    </row>
    <row r="38" spans="1:9" s="139" customFormat="1" x14ac:dyDescent="0.2">
      <c r="A38" s="140"/>
      <c r="B38" s="140"/>
      <c r="C38" s="140"/>
      <c r="D38" s="140"/>
      <c r="E38" s="140"/>
      <c r="F38" s="140"/>
      <c r="G38" s="140"/>
      <c r="H38" s="140"/>
      <c r="I38" s="140"/>
    </row>
    <row r="39" spans="1:9" s="139" customFormat="1" x14ac:dyDescent="0.2">
      <c r="A39" s="140"/>
      <c r="B39" s="140"/>
      <c r="C39" s="140"/>
      <c r="D39" s="140"/>
      <c r="E39" s="140"/>
      <c r="F39" s="140"/>
      <c r="G39" s="140"/>
      <c r="H39" s="140"/>
      <c r="I39" s="140"/>
    </row>
    <row r="40" spans="1:9" s="139" customFormat="1" x14ac:dyDescent="0.2">
      <c r="A40" s="140"/>
      <c r="B40" s="140"/>
      <c r="C40" s="140"/>
      <c r="D40" s="140"/>
      <c r="E40" s="140"/>
      <c r="F40" s="140"/>
      <c r="G40" s="140"/>
      <c r="H40" s="140"/>
      <c r="I40" s="140"/>
    </row>
    <row r="41" spans="1:9" s="139" customFormat="1" x14ac:dyDescent="0.2">
      <c r="A41" s="140"/>
      <c r="B41" s="140"/>
      <c r="C41" s="140"/>
      <c r="D41" s="140"/>
      <c r="E41" s="140"/>
      <c r="F41" s="140"/>
      <c r="G41" s="140"/>
      <c r="H41" s="140"/>
      <c r="I41" s="140"/>
    </row>
    <row r="42" spans="1:9" s="139" customFormat="1" x14ac:dyDescent="0.2">
      <c r="A42" s="140"/>
      <c r="B42" s="140"/>
      <c r="C42" s="140"/>
      <c r="D42" s="140"/>
      <c r="E42" s="140"/>
      <c r="F42" s="140"/>
      <c r="G42" s="140"/>
      <c r="H42" s="140"/>
      <c r="I42" s="140"/>
    </row>
    <row r="43" spans="1:9" s="139" customFormat="1" x14ac:dyDescent="0.2">
      <c r="A43" s="140"/>
      <c r="B43" s="140"/>
      <c r="C43" s="140"/>
      <c r="D43" s="140"/>
      <c r="E43" s="140"/>
      <c r="F43" s="140"/>
      <c r="G43" s="140"/>
      <c r="H43" s="140"/>
      <c r="I43" s="140"/>
    </row>
    <row r="44" spans="1:9" s="139" customFormat="1" x14ac:dyDescent="0.2">
      <c r="A44" s="140"/>
      <c r="B44" s="140"/>
      <c r="C44" s="140"/>
      <c r="D44" s="140"/>
      <c r="E44" s="140"/>
      <c r="F44" s="140"/>
      <c r="G44" s="140"/>
      <c r="H44" s="140"/>
      <c r="I44" s="140"/>
    </row>
    <row r="45" spans="1:9" s="139" customFormat="1" x14ac:dyDescent="0.2">
      <c r="A45" s="140"/>
      <c r="B45" s="140"/>
      <c r="C45" s="140"/>
      <c r="D45" s="140"/>
      <c r="E45" s="140"/>
      <c r="F45" s="140"/>
      <c r="G45" s="140"/>
      <c r="H45" s="140"/>
      <c r="I45" s="140"/>
    </row>
    <row r="46" spans="1:9" s="139" customFormat="1" x14ac:dyDescent="0.2">
      <c r="A46" s="140"/>
      <c r="B46" s="140"/>
      <c r="C46" s="140"/>
      <c r="D46" s="140"/>
      <c r="E46" s="140"/>
      <c r="F46" s="140"/>
      <c r="G46" s="140"/>
      <c r="H46" s="140"/>
      <c r="I46" s="140"/>
    </row>
    <row r="47" spans="1:9" s="139" customFormat="1" x14ac:dyDescent="0.2">
      <c r="A47" s="140"/>
      <c r="B47" s="140"/>
      <c r="C47" s="140"/>
      <c r="D47" s="140"/>
      <c r="E47" s="140"/>
      <c r="F47" s="140"/>
      <c r="G47" s="140"/>
      <c r="H47" s="140"/>
      <c r="I47" s="140"/>
    </row>
    <row r="48" spans="1:9" s="139" customFormat="1" x14ac:dyDescent="0.2">
      <c r="A48" s="140"/>
      <c r="B48" s="140"/>
      <c r="C48" s="140"/>
      <c r="D48" s="140"/>
      <c r="E48" s="140"/>
      <c r="F48" s="140"/>
      <c r="G48" s="140"/>
      <c r="H48" s="140"/>
      <c r="I48" s="140"/>
    </row>
    <row r="49" spans="1:9" s="139" customFormat="1" x14ac:dyDescent="0.2">
      <c r="A49" s="140"/>
      <c r="B49" s="140"/>
      <c r="C49" s="140"/>
      <c r="D49" s="140"/>
      <c r="E49" s="140"/>
      <c r="F49" s="140"/>
      <c r="G49" s="140"/>
      <c r="H49" s="140"/>
      <c r="I49" s="140"/>
    </row>
    <row r="50" spans="1:9" s="139" customFormat="1" x14ac:dyDescent="0.2">
      <c r="A50" s="140"/>
      <c r="B50" s="140"/>
      <c r="C50" s="140"/>
      <c r="D50" s="140"/>
      <c r="E50" s="140"/>
      <c r="F50" s="140"/>
      <c r="G50" s="140"/>
      <c r="H50" s="140"/>
      <c r="I50" s="140"/>
    </row>
    <row r="51" spans="1:9" s="139" customFormat="1" x14ac:dyDescent="0.2">
      <c r="A51" s="140"/>
      <c r="B51" s="140"/>
      <c r="C51" s="140"/>
      <c r="D51" s="140"/>
      <c r="E51" s="140"/>
      <c r="F51" s="140"/>
      <c r="G51" s="140"/>
      <c r="H51" s="140"/>
      <c r="I51" s="140"/>
    </row>
    <row r="52" spans="1:9" s="139" customFormat="1" x14ac:dyDescent="0.2">
      <c r="A52" s="140"/>
      <c r="B52" s="140"/>
      <c r="C52" s="140"/>
      <c r="D52" s="140"/>
      <c r="E52" s="140"/>
      <c r="F52" s="140"/>
      <c r="G52" s="140"/>
      <c r="H52" s="140"/>
      <c r="I52" s="140"/>
    </row>
    <row r="53" spans="1:9" s="139" customFormat="1" x14ac:dyDescent="0.2">
      <c r="A53" s="140"/>
      <c r="B53" s="140"/>
      <c r="C53" s="140"/>
      <c r="D53" s="140"/>
      <c r="E53" s="140"/>
      <c r="F53" s="140"/>
      <c r="G53" s="140"/>
      <c r="H53" s="140"/>
      <c r="I53" s="140"/>
    </row>
    <row r="54" spans="1:9" s="139" customFormat="1" x14ac:dyDescent="0.2">
      <c r="A54" s="140"/>
      <c r="B54" s="140"/>
      <c r="C54" s="140"/>
      <c r="D54" s="140"/>
      <c r="E54" s="140"/>
      <c r="F54" s="140"/>
      <c r="G54" s="140"/>
      <c r="H54" s="140"/>
      <c r="I54" s="140"/>
    </row>
    <row r="55" spans="1:9" s="139" customFormat="1" x14ac:dyDescent="0.2">
      <c r="A55" s="140"/>
      <c r="B55" s="140"/>
      <c r="C55" s="140"/>
      <c r="D55" s="140"/>
      <c r="E55" s="140"/>
      <c r="F55" s="140"/>
      <c r="G55" s="140"/>
      <c r="H55" s="140"/>
      <c r="I55" s="140"/>
    </row>
    <row r="56" spans="1:9" s="139" customFormat="1" x14ac:dyDescent="0.2">
      <c r="A56" s="140"/>
      <c r="B56" s="140"/>
      <c r="C56" s="140"/>
      <c r="D56" s="140"/>
      <c r="E56" s="140"/>
      <c r="F56" s="140"/>
      <c r="G56" s="140"/>
      <c r="H56" s="140"/>
      <c r="I56" s="140"/>
    </row>
    <row r="57" spans="1:9" s="139" customFormat="1" x14ac:dyDescent="0.2">
      <c r="A57" s="140"/>
      <c r="B57" s="140"/>
      <c r="C57" s="140"/>
      <c r="D57" s="140"/>
      <c r="E57" s="140"/>
      <c r="F57" s="140"/>
      <c r="G57" s="140"/>
      <c r="H57" s="140"/>
      <c r="I57" s="140"/>
    </row>
    <row r="58" spans="1:9" s="139" customFormat="1" x14ac:dyDescent="0.2">
      <c r="A58" s="140"/>
      <c r="B58" s="140"/>
      <c r="C58" s="140"/>
      <c r="D58" s="140"/>
      <c r="E58" s="140"/>
      <c r="F58" s="140"/>
      <c r="G58" s="140"/>
      <c r="H58" s="140"/>
      <c r="I58" s="140"/>
    </row>
    <row r="59" spans="1:9" s="139" customFormat="1" x14ac:dyDescent="0.2">
      <c r="A59" s="140"/>
      <c r="B59" s="140"/>
      <c r="C59" s="140"/>
      <c r="D59" s="140"/>
      <c r="E59" s="140"/>
      <c r="F59" s="140"/>
      <c r="G59" s="140"/>
      <c r="H59" s="140"/>
      <c r="I59" s="140"/>
    </row>
    <row r="60" spans="1:9" s="139" customFormat="1" x14ac:dyDescent="0.2">
      <c r="A60" s="140"/>
      <c r="B60" s="140"/>
      <c r="C60" s="140"/>
      <c r="D60" s="140"/>
      <c r="E60" s="140"/>
      <c r="F60" s="140"/>
      <c r="G60" s="140"/>
      <c r="H60" s="140"/>
      <c r="I60" s="140"/>
    </row>
    <row r="61" spans="1:9" s="139" customFormat="1" x14ac:dyDescent="0.2">
      <c r="A61" s="140"/>
      <c r="B61" s="140"/>
      <c r="C61" s="140"/>
      <c r="D61" s="140"/>
      <c r="E61" s="140"/>
      <c r="F61" s="140"/>
      <c r="G61" s="140"/>
      <c r="H61" s="140"/>
      <c r="I61" s="140"/>
    </row>
    <row r="62" spans="1:9" s="139" customFormat="1" x14ac:dyDescent="0.2">
      <c r="A62" s="140"/>
      <c r="B62" s="140"/>
      <c r="C62" s="140"/>
      <c r="D62" s="140"/>
      <c r="E62" s="140"/>
      <c r="F62" s="140"/>
      <c r="G62" s="140"/>
      <c r="H62" s="140"/>
      <c r="I62" s="140"/>
    </row>
    <row r="63" spans="1:9" s="139" customFormat="1" x14ac:dyDescent="0.2">
      <c r="A63" s="140"/>
      <c r="B63" s="140"/>
      <c r="C63" s="140"/>
      <c r="D63" s="140"/>
      <c r="E63" s="140"/>
      <c r="F63" s="140"/>
      <c r="G63" s="140"/>
      <c r="H63" s="140"/>
      <c r="I63" s="140"/>
    </row>
    <row r="64" spans="1:9" s="139" customFormat="1" x14ac:dyDescent="0.2">
      <c r="A64" s="140"/>
      <c r="B64" s="140"/>
      <c r="C64" s="140"/>
      <c r="D64" s="140"/>
      <c r="E64" s="140"/>
      <c r="F64" s="140"/>
      <c r="G64" s="140"/>
      <c r="H64" s="140"/>
      <c r="I64" s="140"/>
    </row>
    <row r="65" spans="1:9" s="139" customFormat="1" x14ac:dyDescent="0.2">
      <c r="A65" s="140"/>
      <c r="B65" s="140"/>
      <c r="C65" s="140"/>
      <c r="D65" s="140"/>
      <c r="E65" s="140"/>
      <c r="F65" s="140"/>
      <c r="G65" s="140"/>
      <c r="H65" s="140"/>
      <c r="I65" s="140"/>
    </row>
    <row r="66" spans="1:9" s="139" customFormat="1" x14ac:dyDescent="0.2">
      <c r="A66" s="140"/>
      <c r="B66" s="140"/>
      <c r="C66" s="140"/>
      <c r="D66" s="140"/>
      <c r="E66" s="140"/>
      <c r="F66" s="140"/>
      <c r="G66" s="140"/>
      <c r="H66" s="140"/>
      <c r="I66" s="140"/>
    </row>
    <row r="67" spans="1:9" s="139" customFormat="1" x14ac:dyDescent="0.2">
      <c r="A67" s="140"/>
      <c r="B67" s="140"/>
      <c r="C67" s="140"/>
      <c r="D67" s="140"/>
      <c r="E67" s="140"/>
      <c r="F67" s="140"/>
      <c r="G67" s="140"/>
      <c r="H67" s="140"/>
      <c r="I67" s="140"/>
    </row>
    <row r="68" spans="1:9" s="139" customFormat="1" x14ac:dyDescent="0.2">
      <c r="A68" s="140"/>
      <c r="B68" s="140"/>
      <c r="C68" s="140"/>
      <c r="D68" s="140"/>
      <c r="E68" s="140"/>
      <c r="F68" s="140"/>
      <c r="G68" s="140"/>
      <c r="H68" s="140"/>
      <c r="I68" s="140"/>
    </row>
    <row r="69" spans="1:9" s="139" customFormat="1" x14ac:dyDescent="0.2">
      <c r="A69" s="140"/>
      <c r="B69" s="140"/>
      <c r="C69" s="140"/>
      <c r="D69" s="140"/>
      <c r="E69" s="140"/>
      <c r="F69" s="140"/>
      <c r="G69" s="140"/>
      <c r="H69" s="140"/>
      <c r="I69" s="140"/>
    </row>
    <row r="70" spans="1:9" s="139" customFormat="1" x14ac:dyDescent="0.2">
      <c r="A70" s="140"/>
      <c r="B70" s="140"/>
      <c r="C70" s="140"/>
      <c r="D70" s="140"/>
      <c r="E70" s="140"/>
      <c r="F70" s="140"/>
      <c r="G70" s="140"/>
      <c r="H70" s="140"/>
      <c r="I70" s="140"/>
    </row>
    <row r="71" spans="1:9" s="139" customFormat="1" x14ac:dyDescent="0.2">
      <c r="A71" s="140"/>
      <c r="B71" s="140"/>
      <c r="C71" s="140"/>
      <c r="D71" s="140"/>
      <c r="E71" s="140"/>
      <c r="F71" s="140"/>
      <c r="G71" s="140"/>
      <c r="H71" s="140"/>
      <c r="I71" s="140"/>
    </row>
    <row r="72" spans="1:9" s="139" customFormat="1" x14ac:dyDescent="0.2">
      <c r="A72" s="140"/>
      <c r="B72" s="140"/>
      <c r="C72" s="140"/>
      <c r="D72" s="140"/>
      <c r="E72" s="140"/>
      <c r="F72" s="140"/>
      <c r="G72" s="140"/>
      <c r="H72" s="140"/>
      <c r="I72" s="140"/>
    </row>
    <row r="73" spans="1:9" s="139" customFormat="1" x14ac:dyDescent="0.2">
      <c r="A73" s="140"/>
      <c r="B73" s="140"/>
      <c r="C73" s="140"/>
      <c r="D73" s="140"/>
      <c r="E73" s="140"/>
      <c r="F73" s="140"/>
      <c r="G73" s="140"/>
      <c r="H73" s="140"/>
      <c r="I73" s="140"/>
    </row>
    <row r="74" spans="1:9" s="139" customFormat="1" x14ac:dyDescent="0.2">
      <c r="A74" s="140"/>
      <c r="B74" s="140"/>
      <c r="C74" s="140"/>
      <c r="D74" s="140"/>
      <c r="E74" s="140"/>
      <c r="F74" s="140"/>
      <c r="G74" s="140"/>
      <c r="H74" s="140"/>
      <c r="I74" s="140"/>
    </row>
    <row r="75" spans="1:9" s="139" customFormat="1" x14ac:dyDescent="0.2">
      <c r="A75" s="140"/>
      <c r="B75" s="140"/>
      <c r="C75" s="140"/>
      <c r="D75" s="140"/>
      <c r="E75" s="140"/>
      <c r="F75" s="140"/>
      <c r="G75" s="140"/>
      <c r="H75" s="140"/>
      <c r="I75" s="140"/>
    </row>
    <row r="76" spans="1:9" s="139" customFormat="1" x14ac:dyDescent="0.2">
      <c r="A76" s="140"/>
      <c r="B76" s="140"/>
      <c r="C76" s="140"/>
      <c r="D76" s="140"/>
      <c r="E76" s="140"/>
      <c r="F76" s="140"/>
      <c r="G76" s="140"/>
      <c r="H76" s="140"/>
      <c r="I76" s="140"/>
    </row>
    <row r="77" spans="1:9" s="139" customFormat="1" x14ac:dyDescent="0.2">
      <c r="A77" s="140"/>
      <c r="B77" s="140"/>
      <c r="C77" s="140"/>
      <c r="D77" s="140"/>
      <c r="E77" s="140"/>
      <c r="F77" s="140"/>
      <c r="G77" s="140"/>
      <c r="H77" s="140"/>
      <c r="I77" s="140"/>
    </row>
    <row r="78" spans="1:9" s="139" customFormat="1" x14ac:dyDescent="0.2">
      <c r="A78" s="140"/>
      <c r="B78" s="140"/>
      <c r="C78" s="140"/>
      <c r="D78" s="140"/>
      <c r="E78" s="140"/>
      <c r="F78" s="140"/>
      <c r="G78" s="140"/>
      <c r="H78" s="140"/>
      <c r="I78" s="140"/>
    </row>
    <row r="79" spans="1:9" s="139" customFormat="1" x14ac:dyDescent="0.2">
      <c r="A79" s="140"/>
      <c r="B79" s="140"/>
      <c r="C79" s="140"/>
      <c r="D79" s="140"/>
      <c r="E79" s="140"/>
      <c r="F79" s="140"/>
      <c r="G79" s="140"/>
      <c r="H79" s="140"/>
      <c r="I79" s="140"/>
    </row>
    <row r="80" spans="1:9" s="139" customFormat="1" x14ac:dyDescent="0.2">
      <c r="A80" s="140"/>
      <c r="B80" s="140"/>
      <c r="C80" s="140"/>
      <c r="D80" s="140"/>
      <c r="E80" s="140"/>
      <c r="F80" s="140"/>
      <c r="G80" s="140"/>
      <c r="H80" s="140"/>
      <c r="I80" s="140"/>
    </row>
    <row r="81" spans="1:9" s="139" customFormat="1" x14ac:dyDescent="0.2">
      <c r="A81" s="140"/>
      <c r="B81" s="140"/>
      <c r="C81" s="140"/>
      <c r="D81" s="140"/>
      <c r="E81" s="140"/>
      <c r="F81" s="140"/>
      <c r="G81" s="140"/>
      <c r="H81" s="140"/>
      <c r="I81" s="140"/>
    </row>
    <row r="82" spans="1:9" s="139" customFormat="1" x14ac:dyDescent="0.2">
      <c r="A82" s="140"/>
      <c r="B82" s="140"/>
      <c r="C82" s="140"/>
      <c r="D82" s="140"/>
      <c r="E82" s="140"/>
      <c r="F82" s="140"/>
      <c r="G82" s="140"/>
      <c r="H82" s="140"/>
      <c r="I82" s="140"/>
    </row>
    <row r="83" spans="1:9" s="139" customFormat="1" x14ac:dyDescent="0.2">
      <c r="A83" s="140"/>
      <c r="B83" s="140"/>
      <c r="C83" s="140"/>
      <c r="D83" s="140"/>
      <c r="E83" s="140"/>
      <c r="F83" s="140"/>
      <c r="G83" s="140"/>
      <c r="H83" s="140"/>
      <c r="I83" s="140"/>
    </row>
    <row r="84" spans="1:9" s="139" customFormat="1" x14ac:dyDescent="0.2">
      <c r="A84" s="140"/>
      <c r="B84" s="140"/>
      <c r="C84" s="140"/>
      <c r="D84" s="140"/>
      <c r="E84" s="140"/>
      <c r="F84" s="140"/>
      <c r="G84" s="140"/>
      <c r="H84" s="140"/>
      <c r="I84" s="140"/>
    </row>
    <row r="85" spans="1:9" s="139" customFormat="1" x14ac:dyDescent="0.2">
      <c r="A85" s="140"/>
      <c r="B85" s="140"/>
      <c r="C85" s="140"/>
      <c r="D85" s="140"/>
      <c r="E85" s="140"/>
      <c r="F85" s="140"/>
      <c r="G85" s="140"/>
      <c r="H85" s="140"/>
      <c r="I85" s="140"/>
    </row>
    <row r="86" spans="1:9" s="139" customFormat="1" x14ac:dyDescent="0.2">
      <c r="A86" s="140"/>
      <c r="B86" s="140"/>
      <c r="C86" s="140"/>
      <c r="D86" s="140"/>
      <c r="E86" s="140"/>
      <c r="F86" s="140"/>
      <c r="G86" s="140"/>
      <c r="H86" s="140"/>
      <c r="I86" s="140"/>
    </row>
    <row r="87" spans="1:9" s="139" customFormat="1" x14ac:dyDescent="0.2">
      <c r="A87" s="140"/>
      <c r="B87" s="140"/>
      <c r="C87" s="140"/>
      <c r="D87" s="140"/>
      <c r="E87" s="140"/>
      <c r="F87" s="140"/>
      <c r="G87" s="140"/>
      <c r="H87" s="140"/>
      <c r="I87" s="140"/>
    </row>
    <row r="88" spans="1:9" s="139" customFormat="1" x14ac:dyDescent="0.2">
      <c r="A88" s="140"/>
      <c r="B88" s="140"/>
      <c r="C88" s="140"/>
      <c r="D88" s="140"/>
      <c r="E88" s="140"/>
      <c r="F88" s="140"/>
      <c r="G88" s="140"/>
      <c r="H88" s="140"/>
      <c r="I88" s="140"/>
    </row>
    <row r="89" spans="1:9" s="139" customFormat="1" x14ac:dyDescent="0.2">
      <c r="A89" s="140"/>
      <c r="B89" s="140"/>
      <c r="C89" s="140"/>
      <c r="D89" s="140"/>
      <c r="E89" s="140"/>
      <c r="F89" s="140"/>
      <c r="G89" s="140"/>
      <c r="H89" s="140"/>
      <c r="I89" s="140"/>
    </row>
    <row r="90" spans="1:9" s="139" customFormat="1" x14ac:dyDescent="0.2">
      <c r="A90" s="140"/>
      <c r="B90" s="140"/>
      <c r="C90" s="140"/>
      <c r="D90" s="140"/>
      <c r="E90" s="140"/>
      <c r="F90" s="140"/>
      <c r="G90" s="140"/>
      <c r="H90" s="140"/>
      <c r="I90" s="140"/>
    </row>
    <row r="91" spans="1:9" s="139" customFormat="1" x14ac:dyDescent="0.2">
      <c r="A91" s="140"/>
      <c r="B91" s="140"/>
      <c r="C91" s="140"/>
      <c r="D91" s="140"/>
      <c r="E91" s="140"/>
      <c r="F91" s="140"/>
      <c r="G91" s="140"/>
      <c r="H91" s="140"/>
      <c r="I91" s="140"/>
    </row>
    <row r="92" spans="1:9" s="139" customFormat="1" x14ac:dyDescent="0.2">
      <c r="A92" s="140"/>
      <c r="B92" s="140"/>
      <c r="C92" s="140"/>
      <c r="D92" s="140"/>
      <c r="E92" s="140"/>
      <c r="F92" s="140"/>
      <c r="G92" s="140"/>
      <c r="H92" s="140"/>
      <c r="I92" s="140"/>
    </row>
    <row r="93" spans="1:9" s="139" customFormat="1" x14ac:dyDescent="0.2">
      <c r="A93" s="140"/>
      <c r="B93" s="140"/>
      <c r="C93" s="140"/>
      <c r="D93" s="140"/>
      <c r="E93" s="140"/>
      <c r="F93" s="140"/>
      <c r="G93" s="140"/>
      <c r="H93" s="140"/>
      <c r="I93" s="140"/>
    </row>
    <row r="94" spans="1:9" s="139" customFormat="1" x14ac:dyDescent="0.2">
      <c r="A94" s="140"/>
      <c r="B94" s="140"/>
      <c r="C94" s="140"/>
      <c r="D94" s="140"/>
      <c r="E94" s="140"/>
      <c r="F94" s="140"/>
      <c r="G94" s="140"/>
      <c r="H94" s="140"/>
      <c r="I94" s="140"/>
    </row>
    <row r="95" spans="1:9" s="139" customFormat="1" x14ac:dyDescent="0.2">
      <c r="A95" s="140"/>
      <c r="B95" s="140"/>
      <c r="C95" s="140"/>
      <c r="D95" s="140"/>
      <c r="E95" s="140"/>
      <c r="F95" s="140"/>
      <c r="G95" s="140"/>
      <c r="H95" s="140"/>
      <c r="I95" s="140"/>
    </row>
    <row r="96" spans="1:9" s="139" customFormat="1" x14ac:dyDescent="0.2">
      <c r="A96" s="140"/>
      <c r="B96" s="140"/>
      <c r="C96" s="140"/>
      <c r="D96" s="140"/>
      <c r="E96" s="140"/>
      <c r="F96" s="140"/>
      <c r="G96" s="140"/>
      <c r="H96" s="140"/>
      <c r="I96" s="140"/>
    </row>
    <row r="97" spans="1:9" s="139" customFormat="1" x14ac:dyDescent="0.2">
      <c r="A97" s="140"/>
      <c r="B97" s="140"/>
      <c r="C97" s="140"/>
      <c r="D97" s="140"/>
      <c r="E97" s="140"/>
      <c r="F97" s="140"/>
      <c r="G97" s="140"/>
      <c r="H97" s="140"/>
      <c r="I97" s="140"/>
    </row>
    <row r="98" spans="1:9" s="139" customFormat="1" x14ac:dyDescent="0.2">
      <c r="A98" s="140"/>
      <c r="B98" s="140"/>
      <c r="C98" s="140"/>
      <c r="D98" s="140"/>
      <c r="E98" s="140"/>
      <c r="F98" s="140"/>
      <c r="G98" s="140"/>
      <c r="H98" s="140"/>
      <c r="I98" s="140"/>
    </row>
    <row r="99" spans="1:9" s="139" customFormat="1" x14ac:dyDescent="0.2">
      <c r="A99" s="140"/>
      <c r="B99" s="140"/>
      <c r="C99" s="140"/>
      <c r="D99" s="140"/>
      <c r="E99" s="140"/>
      <c r="F99" s="140"/>
      <c r="G99" s="140"/>
      <c r="H99" s="140"/>
      <c r="I99" s="140"/>
    </row>
    <row r="100" spans="1:9" s="139" customFormat="1" x14ac:dyDescent="0.2">
      <c r="A100" s="140"/>
      <c r="B100" s="140"/>
      <c r="C100" s="140"/>
      <c r="D100" s="140"/>
      <c r="E100" s="140"/>
      <c r="F100" s="140"/>
      <c r="G100" s="140"/>
      <c r="H100" s="140"/>
      <c r="I100" s="140"/>
    </row>
    <row r="101" spans="1:9" s="139" customFormat="1" x14ac:dyDescent="0.2">
      <c r="A101" s="140"/>
      <c r="B101" s="140"/>
      <c r="C101" s="140"/>
      <c r="D101" s="140"/>
      <c r="E101" s="140"/>
      <c r="F101" s="140"/>
      <c r="G101" s="140"/>
      <c r="H101" s="140"/>
      <c r="I101" s="140"/>
    </row>
    <row r="102" spans="1:9" s="139" customFormat="1" x14ac:dyDescent="0.2">
      <c r="A102" s="140"/>
      <c r="B102" s="140"/>
      <c r="C102" s="140"/>
      <c r="D102" s="140"/>
      <c r="E102" s="140"/>
      <c r="F102" s="140"/>
      <c r="G102" s="140"/>
      <c r="H102" s="140"/>
      <c r="I102" s="140"/>
    </row>
    <row r="103" spans="1:9" s="139" customFormat="1" x14ac:dyDescent="0.2">
      <c r="A103" s="140"/>
      <c r="B103" s="140"/>
      <c r="C103" s="140"/>
      <c r="D103" s="140"/>
      <c r="E103" s="140"/>
      <c r="F103" s="140"/>
      <c r="G103" s="140"/>
      <c r="H103" s="140"/>
      <c r="I103" s="140"/>
    </row>
    <row r="104" spans="1:9" s="139" customFormat="1" x14ac:dyDescent="0.2">
      <c r="A104" s="140"/>
      <c r="B104" s="140"/>
      <c r="C104" s="140"/>
      <c r="D104" s="140"/>
      <c r="E104" s="140"/>
      <c r="F104" s="140"/>
      <c r="G104" s="140"/>
      <c r="H104" s="140"/>
      <c r="I104" s="140"/>
    </row>
    <row r="105" spans="1:9" s="139" customFormat="1" x14ac:dyDescent="0.2">
      <c r="A105" s="140"/>
      <c r="B105" s="140"/>
      <c r="C105" s="140"/>
      <c r="D105" s="140"/>
      <c r="E105" s="140"/>
      <c r="F105" s="140"/>
      <c r="G105" s="140"/>
      <c r="H105" s="140"/>
      <c r="I105" s="140"/>
    </row>
    <row r="106" spans="1:9" s="139" customFormat="1" x14ac:dyDescent="0.2">
      <c r="A106" s="140"/>
      <c r="B106" s="140"/>
      <c r="C106" s="140"/>
      <c r="D106" s="140"/>
      <c r="E106" s="140"/>
      <c r="F106" s="140"/>
      <c r="G106" s="140"/>
      <c r="H106" s="140"/>
      <c r="I106" s="140"/>
    </row>
    <row r="107" spans="1:9" s="139" customFormat="1" x14ac:dyDescent="0.2">
      <c r="A107" s="140"/>
      <c r="B107" s="140"/>
      <c r="C107" s="140"/>
      <c r="D107" s="140"/>
      <c r="E107" s="140"/>
      <c r="F107" s="140"/>
      <c r="G107" s="140"/>
      <c r="H107" s="140"/>
      <c r="I107" s="140"/>
    </row>
    <row r="108" spans="1:9" s="139" customFormat="1" x14ac:dyDescent="0.2">
      <c r="A108" s="140"/>
      <c r="B108" s="140"/>
      <c r="C108" s="140"/>
      <c r="D108" s="140"/>
      <c r="E108" s="140"/>
      <c r="F108" s="140"/>
      <c r="G108" s="140"/>
      <c r="H108" s="140"/>
      <c r="I108" s="140"/>
    </row>
    <row r="109" spans="1:9" s="139" customFormat="1" x14ac:dyDescent="0.2">
      <c r="A109" s="140"/>
      <c r="B109" s="140"/>
      <c r="C109" s="140"/>
      <c r="D109" s="140"/>
      <c r="E109" s="140"/>
      <c r="F109" s="140"/>
      <c r="G109" s="140"/>
      <c r="H109" s="140"/>
      <c r="I109" s="140"/>
    </row>
    <row r="110" spans="1:9" s="139" customFormat="1" x14ac:dyDescent="0.2">
      <c r="A110" s="140"/>
      <c r="B110" s="140"/>
      <c r="C110" s="140"/>
      <c r="D110" s="140"/>
      <c r="E110" s="140"/>
      <c r="F110" s="140"/>
      <c r="G110" s="140"/>
      <c r="H110" s="140"/>
      <c r="I110" s="140"/>
    </row>
    <row r="111" spans="1:9" s="139" customFormat="1" x14ac:dyDescent="0.2">
      <c r="A111" s="140"/>
      <c r="B111" s="140"/>
      <c r="C111" s="140"/>
      <c r="D111" s="140"/>
      <c r="E111" s="140"/>
      <c r="F111" s="140"/>
      <c r="G111" s="140"/>
      <c r="H111" s="140"/>
      <c r="I111" s="140"/>
    </row>
    <row r="112" spans="1:9" s="139" customFormat="1" x14ac:dyDescent="0.2">
      <c r="A112" s="140"/>
      <c r="B112" s="140"/>
      <c r="C112" s="140"/>
      <c r="D112" s="140"/>
      <c r="E112" s="140"/>
      <c r="F112" s="140"/>
      <c r="G112" s="140"/>
      <c r="H112" s="140"/>
      <c r="I112" s="140"/>
    </row>
    <row r="113" spans="1:9" s="139" customFormat="1" x14ac:dyDescent="0.2">
      <c r="A113" s="140"/>
      <c r="B113" s="140"/>
      <c r="C113" s="140"/>
      <c r="D113" s="140"/>
      <c r="E113" s="140"/>
      <c r="F113" s="140"/>
      <c r="G113" s="140"/>
      <c r="H113" s="140"/>
      <c r="I113" s="140"/>
    </row>
    <row r="114" spans="1:9" s="139" customFormat="1" x14ac:dyDescent="0.2">
      <c r="A114" s="140"/>
      <c r="B114" s="140"/>
      <c r="C114" s="140"/>
      <c r="D114" s="140"/>
      <c r="E114" s="140"/>
      <c r="F114" s="140"/>
      <c r="G114" s="140"/>
      <c r="H114" s="140"/>
      <c r="I114" s="140"/>
    </row>
    <row r="115" spans="1:9" s="139" customFormat="1" x14ac:dyDescent="0.2">
      <c r="A115" s="140"/>
      <c r="B115" s="140"/>
      <c r="C115" s="140"/>
      <c r="D115" s="140"/>
      <c r="E115" s="140"/>
      <c r="F115" s="140"/>
      <c r="G115" s="140"/>
      <c r="H115" s="140"/>
      <c r="I115" s="140"/>
    </row>
    <row r="116" spans="1:9" s="139" customFormat="1" x14ac:dyDescent="0.2">
      <c r="A116" s="140"/>
      <c r="B116" s="140"/>
      <c r="C116" s="140"/>
      <c r="D116" s="140"/>
      <c r="E116" s="140"/>
      <c r="F116" s="140"/>
      <c r="G116" s="140"/>
      <c r="H116" s="140"/>
      <c r="I116" s="140"/>
    </row>
    <row r="117" spans="1:9" s="139" customFormat="1" x14ac:dyDescent="0.2">
      <c r="A117" s="140"/>
      <c r="B117" s="140"/>
      <c r="C117" s="140"/>
      <c r="D117" s="140"/>
      <c r="E117" s="140"/>
      <c r="F117" s="140"/>
      <c r="G117" s="140"/>
      <c r="H117" s="140"/>
      <c r="I117" s="140"/>
    </row>
    <row r="118" spans="1:9" s="139" customFormat="1" x14ac:dyDescent="0.2">
      <c r="A118" s="140"/>
      <c r="B118" s="140"/>
      <c r="C118" s="140"/>
      <c r="D118" s="140"/>
      <c r="E118" s="140"/>
      <c r="F118" s="140"/>
      <c r="G118" s="140"/>
      <c r="H118" s="140"/>
      <c r="I118" s="140"/>
    </row>
    <row r="119" spans="1:9" s="139" customFormat="1" x14ac:dyDescent="0.2">
      <c r="A119" s="140"/>
      <c r="B119" s="140"/>
      <c r="C119" s="140"/>
      <c r="D119" s="140"/>
      <c r="E119" s="140"/>
      <c r="F119" s="140"/>
      <c r="G119" s="140"/>
      <c r="H119" s="140"/>
      <c r="I119" s="140"/>
    </row>
    <row r="120" spans="1:9" s="139" customFormat="1" x14ac:dyDescent="0.2">
      <c r="A120" s="140"/>
      <c r="B120" s="140"/>
      <c r="C120" s="140"/>
      <c r="D120" s="140"/>
      <c r="E120" s="140"/>
      <c r="F120" s="140"/>
      <c r="G120" s="140"/>
      <c r="H120" s="140"/>
      <c r="I120" s="140"/>
    </row>
    <row r="121" spans="1:9" s="139" customFormat="1" x14ac:dyDescent="0.2">
      <c r="A121" s="140"/>
      <c r="B121" s="140"/>
      <c r="C121" s="140"/>
      <c r="D121" s="140"/>
      <c r="E121" s="140"/>
      <c r="F121" s="140"/>
      <c r="G121" s="140"/>
      <c r="H121" s="140"/>
      <c r="I121" s="140"/>
    </row>
    <row r="122" spans="1:9" s="139" customFormat="1" x14ac:dyDescent="0.2">
      <c r="A122" s="140"/>
      <c r="B122" s="140"/>
      <c r="C122" s="140"/>
      <c r="D122" s="140"/>
      <c r="E122" s="140"/>
      <c r="F122" s="140"/>
      <c r="G122" s="140"/>
      <c r="H122" s="140"/>
      <c r="I122" s="140"/>
    </row>
    <row r="123" spans="1:9" s="139" customFormat="1" x14ac:dyDescent="0.2">
      <c r="A123" s="140"/>
      <c r="B123" s="140"/>
      <c r="C123" s="140"/>
      <c r="D123" s="140"/>
      <c r="E123" s="140"/>
      <c r="F123" s="140"/>
      <c r="G123" s="140"/>
      <c r="H123" s="140"/>
      <c r="I123" s="140"/>
    </row>
    <row r="124" spans="1:9" s="139" customFormat="1" x14ac:dyDescent="0.2">
      <c r="A124" s="140"/>
      <c r="B124" s="140"/>
      <c r="C124" s="140"/>
      <c r="D124" s="140"/>
      <c r="E124" s="140"/>
      <c r="F124" s="140"/>
      <c r="G124" s="140"/>
      <c r="H124" s="140"/>
      <c r="I124" s="140"/>
    </row>
    <row r="125" spans="1:9" s="139" customFormat="1" x14ac:dyDescent="0.2">
      <c r="A125" s="140"/>
      <c r="B125" s="140"/>
      <c r="C125" s="140"/>
      <c r="D125" s="140"/>
      <c r="E125" s="140"/>
      <c r="F125" s="140"/>
      <c r="G125" s="140"/>
      <c r="H125" s="140"/>
      <c r="I125" s="140"/>
    </row>
    <row r="126" spans="1:9" s="139" customFormat="1" x14ac:dyDescent="0.2">
      <c r="A126" s="140"/>
      <c r="B126" s="140"/>
      <c r="C126" s="140"/>
      <c r="D126" s="140"/>
      <c r="E126" s="140"/>
      <c r="F126" s="140"/>
      <c r="G126" s="140"/>
      <c r="H126" s="140"/>
      <c r="I126" s="140"/>
    </row>
    <row r="127" spans="1:9" s="139" customFormat="1" x14ac:dyDescent="0.2">
      <c r="A127" s="140"/>
      <c r="B127" s="140"/>
      <c r="C127" s="140"/>
      <c r="D127" s="140"/>
      <c r="E127" s="140"/>
      <c r="F127" s="140"/>
      <c r="G127" s="140"/>
      <c r="H127" s="140"/>
      <c r="I127" s="140"/>
    </row>
    <row r="128" spans="1:9" s="139" customFormat="1" x14ac:dyDescent="0.2">
      <c r="A128" s="140"/>
      <c r="B128" s="140"/>
      <c r="C128" s="140"/>
      <c r="D128" s="140"/>
      <c r="E128" s="140"/>
      <c r="F128" s="140"/>
      <c r="G128" s="140"/>
      <c r="H128" s="140"/>
      <c r="I128" s="140"/>
    </row>
    <row r="129" spans="1:9" s="139" customFormat="1" x14ac:dyDescent="0.2">
      <c r="A129" s="140"/>
      <c r="B129" s="140"/>
      <c r="C129" s="140"/>
      <c r="D129" s="140"/>
      <c r="E129" s="140"/>
      <c r="F129" s="140"/>
      <c r="G129" s="140"/>
      <c r="H129" s="140"/>
      <c r="I129" s="140"/>
    </row>
    <row r="130" spans="1:9" s="139" customFormat="1" x14ac:dyDescent="0.2">
      <c r="A130" s="140"/>
      <c r="B130" s="140"/>
      <c r="C130" s="140"/>
      <c r="D130" s="140"/>
      <c r="E130" s="140"/>
      <c r="F130" s="140"/>
      <c r="G130" s="140"/>
      <c r="H130" s="140"/>
      <c r="I130" s="140"/>
    </row>
    <row r="131" spans="1:9" s="139" customFormat="1" x14ac:dyDescent="0.2">
      <c r="A131" s="140"/>
      <c r="B131" s="140"/>
      <c r="C131" s="140"/>
      <c r="D131" s="140"/>
      <c r="E131" s="140"/>
      <c r="F131" s="140"/>
      <c r="G131" s="140"/>
      <c r="H131" s="140"/>
      <c r="I131" s="140"/>
    </row>
    <row r="132" spans="1:9" s="139" customFormat="1" x14ac:dyDescent="0.2">
      <c r="A132" s="140"/>
      <c r="B132" s="140"/>
      <c r="C132" s="140"/>
      <c r="D132" s="140"/>
      <c r="E132" s="140"/>
      <c r="F132" s="140"/>
      <c r="G132" s="140"/>
      <c r="H132" s="140"/>
      <c r="I132" s="140"/>
    </row>
    <row r="133" spans="1:9" s="139" customFormat="1" x14ac:dyDescent="0.2">
      <c r="A133" s="140"/>
      <c r="B133" s="140"/>
      <c r="C133" s="140"/>
      <c r="D133" s="140"/>
      <c r="E133" s="140"/>
      <c r="F133" s="140"/>
      <c r="G133" s="140"/>
      <c r="H133" s="140"/>
      <c r="I133" s="140"/>
    </row>
    <row r="134" spans="1:9" s="139" customFormat="1" x14ac:dyDescent="0.2">
      <c r="A134" s="140"/>
      <c r="B134" s="140"/>
      <c r="C134" s="140"/>
      <c r="D134" s="140"/>
      <c r="E134" s="140"/>
      <c r="F134" s="140"/>
      <c r="G134" s="140"/>
      <c r="H134" s="140"/>
      <c r="I134" s="140"/>
    </row>
    <row r="135" spans="1:9" s="139" customFormat="1" x14ac:dyDescent="0.2">
      <c r="A135" s="140"/>
      <c r="B135" s="140"/>
      <c r="C135" s="140"/>
      <c r="D135" s="140"/>
      <c r="E135" s="140"/>
      <c r="F135" s="140"/>
      <c r="G135" s="140"/>
      <c r="H135" s="140"/>
      <c r="I135" s="140"/>
    </row>
    <row r="136" spans="1:9" s="139" customFormat="1" x14ac:dyDescent="0.2">
      <c r="A136" s="140"/>
      <c r="B136" s="140"/>
      <c r="C136" s="140"/>
      <c r="D136" s="140"/>
      <c r="E136" s="140"/>
      <c r="F136" s="140"/>
      <c r="G136" s="140"/>
      <c r="H136" s="140"/>
      <c r="I136" s="140"/>
    </row>
    <row r="137" spans="1:9" s="139" customFormat="1" x14ac:dyDescent="0.2">
      <c r="A137" s="140"/>
      <c r="B137" s="140"/>
      <c r="C137" s="140"/>
      <c r="D137" s="140"/>
      <c r="E137" s="140"/>
      <c r="F137" s="140"/>
      <c r="G137" s="140"/>
      <c r="H137" s="140"/>
      <c r="I137" s="140"/>
    </row>
    <row r="138" spans="1:9" s="139" customFormat="1" x14ac:dyDescent="0.2">
      <c r="A138" s="140"/>
      <c r="B138" s="140"/>
      <c r="C138" s="140"/>
      <c r="D138" s="140"/>
      <c r="E138" s="140"/>
      <c r="F138" s="140"/>
      <c r="G138" s="140"/>
      <c r="H138" s="140"/>
      <c r="I138" s="140"/>
    </row>
    <row r="139" spans="1:9" s="139" customFormat="1" x14ac:dyDescent="0.2">
      <c r="A139" s="140"/>
      <c r="B139" s="140"/>
      <c r="C139" s="140"/>
      <c r="D139" s="140"/>
      <c r="E139" s="140"/>
      <c r="F139" s="140"/>
      <c r="G139" s="140"/>
      <c r="H139" s="140"/>
      <c r="I139" s="140"/>
    </row>
    <row r="140" spans="1:9" s="139" customFormat="1" x14ac:dyDescent="0.2">
      <c r="A140" s="140"/>
      <c r="B140" s="140"/>
      <c r="C140" s="140"/>
      <c r="D140" s="140"/>
      <c r="E140" s="140"/>
      <c r="F140" s="140"/>
      <c r="G140" s="140"/>
      <c r="H140" s="140"/>
      <c r="I140" s="140"/>
    </row>
    <row r="141" spans="1:9" s="139" customFormat="1" x14ac:dyDescent="0.2">
      <c r="A141" s="140"/>
      <c r="B141" s="140"/>
      <c r="C141" s="140"/>
      <c r="D141" s="140"/>
      <c r="E141" s="140"/>
      <c r="F141" s="140"/>
      <c r="G141" s="140"/>
      <c r="H141" s="140"/>
      <c r="I141" s="140"/>
    </row>
    <row r="142" spans="1:9" s="139" customFormat="1" x14ac:dyDescent="0.2">
      <c r="A142" s="140"/>
      <c r="B142" s="140"/>
      <c r="C142" s="140"/>
      <c r="D142" s="140"/>
      <c r="E142" s="140"/>
      <c r="F142" s="140"/>
      <c r="G142" s="140"/>
      <c r="H142" s="140"/>
      <c r="I142" s="140"/>
    </row>
    <row r="143" spans="1:9" s="139" customFormat="1" x14ac:dyDescent="0.2">
      <c r="A143" s="140"/>
      <c r="B143" s="140"/>
      <c r="C143" s="140"/>
      <c r="D143" s="140"/>
      <c r="E143" s="140"/>
      <c r="F143" s="140"/>
      <c r="G143" s="140"/>
      <c r="H143" s="140"/>
      <c r="I143" s="140"/>
    </row>
    <row r="144" spans="1:9" s="139" customFormat="1" x14ac:dyDescent="0.2">
      <c r="A144" s="140"/>
      <c r="B144" s="140"/>
      <c r="C144" s="140"/>
      <c r="D144" s="140"/>
      <c r="E144" s="140"/>
      <c r="F144" s="140"/>
      <c r="G144" s="140"/>
      <c r="H144" s="140"/>
      <c r="I144" s="140"/>
    </row>
    <row r="145" spans="1:9" s="139" customFormat="1" x14ac:dyDescent="0.2">
      <c r="A145" s="140"/>
      <c r="B145" s="140"/>
      <c r="C145" s="140"/>
      <c r="D145" s="140"/>
      <c r="E145" s="140"/>
      <c r="F145" s="140"/>
      <c r="G145" s="140"/>
      <c r="H145" s="140"/>
      <c r="I145" s="140"/>
    </row>
    <row r="146" spans="1:9" s="139" customFormat="1" x14ac:dyDescent="0.2">
      <c r="A146" s="140"/>
      <c r="B146" s="140"/>
      <c r="C146" s="140"/>
      <c r="D146" s="140"/>
      <c r="E146" s="140"/>
      <c r="F146" s="140"/>
      <c r="G146" s="140"/>
      <c r="H146" s="140"/>
      <c r="I146" s="140"/>
    </row>
    <row r="147" spans="1:9" s="139" customFormat="1" x14ac:dyDescent="0.2">
      <c r="A147" s="140"/>
      <c r="B147" s="140"/>
      <c r="C147" s="140"/>
      <c r="D147" s="140"/>
      <c r="E147" s="140"/>
      <c r="F147" s="140"/>
      <c r="G147" s="140"/>
      <c r="H147" s="140"/>
      <c r="I147" s="140"/>
    </row>
    <row r="148" spans="1:9" s="139" customFormat="1" x14ac:dyDescent="0.2">
      <c r="A148" s="140"/>
      <c r="B148" s="140"/>
      <c r="C148" s="140"/>
      <c r="D148" s="140"/>
      <c r="E148" s="140"/>
      <c r="F148" s="140"/>
      <c r="G148" s="140"/>
      <c r="H148" s="140"/>
      <c r="I148" s="140"/>
    </row>
    <row r="149" spans="1:9" s="139" customFormat="1" x14ac:dyDescent="0.2">
      <c r="A149" s="140"/>
      <c r="B149" s="140"/>
      <c r="C149" s="140"/>
      <c r="D149" s="140"/>
      <c r="E149" s="140"/>
      <c r="F149" s="140"/>
      <c r="G149" s="140"/>
      <c r="H149" s="140"/>
      <c r="I149" s="140"/>
    </row>
    <row r="150" spans="1:9" s="139" customFormat="1" x14ac:dyDescent="0.2">
      <c r="A150" s="140"/>
      <c r="B150" s="140"/>
      <c r="C150" s="140"/>
      <c r="D150" s="140"/>
      <c r="E150" s="140"/>
      <c r="F150" s="140"/>
      <c r="G150" s="140"/>
      <c r="H150" s="140"/>
      <c r="I150" s="140"/>
    </row>
    <row r="151" spans="1:9" s="139" customFormat="1" x14ac:dyDescent="0.2">
      <c r="A151" s="140"/>
      <c r="B151" s="140"/>
      <c r="C151" s="140"/>
      <c r="D151" s="140"/>
      <c r="E151" s="140"/>
      <c r="F151" s="140"/>
      <c r="G151" s="140"/>
      <c r="H151" s="140"/>
      <c r="I151" s="140"/>
    </row>
    <row r="152" spans="1:9" s="139" customFormat="1" x14ac:dyDescent="0.2">
      <c r="A152" s="140"/>
      <c r="B152" s="140"/>
      <c r="C152" s="140"/>
      <c r="D152" s="140"/>
      <c r="E152" s="140"/>
      <c r="F152" s="140"/>
      <c r="G152" s="140"/>
      <c r="H152" s="140"/>
      <c r="I152" s="140"/>
    </row>
    <row r="153" spans="1:9" s="139" customFormat="1" x14ac:dyDescent="0.2">
      <c r="A153" s="140"/>
      <c r="B153" s="140"/>
      <c r="C153" s="140"/>
      <c r="D153" s="140"/>
      <c r="E153" s="140"/>
      <c r="F153" s="140"/>
      <c r="G153" s="140"/>
      <c r="H153" s="140"/>
      <c r="I153" s="140"/>
    </row>
    <row r="154" spans="1:9" s="139" customFormat="1" x14ac:dyDescent="0.2">
      <c r="A154" s="140"/>
      <c r="B154" s="140"/>
      <c r="C154" s="140"/>
      <c r="D154" s="140"/>
      <c r="E154" s="140"/>
      <c r="F154" s="140"/>
      <c r="G154" s="140"/>
      <c r="H154" s="140"/>
      <c r="I154" s="140"/>
    </row>
    <row r="155" spans="1:9" s="139" customFormat="1" x14ac:dyDescent="0.2">
      <c r="A155" s="140"/>
      <c r="B155" s="140"/>
      <c r="C155" s="140"/>
      <c r="D155" s="140"/>
      <c r="E155" s="140"/>
      <c r="F155" s="140"/>
      <c r="G155" s="140"/>
      <c r="H155" s="140"/>
      <c r="I155" s="140"/>
    </row>
    <row r="156" spans="1:9" s="139" customFormat="1" x14ac:dyDescent="0.2">
      <c r="A156" s="140"/>
      <c r="B156" s="140"/>
      <c r="C156" s="140"/>
      <c r="D156" s="140"/>
      <c r="E156" s="140"/>
      <c r="F156" s="140"/>
      <c r="G156" s="140"/>
      <c r="H156" s="140"/>
      <c r="I156" s="140"/>
    </row>
    <row r="157" spans="1:9" s="139" customFormat="1" x14ac:dyDescent="0.2">
      <c r="A157" s="140"/>
      <c r="B157" s="140"/>
      <c r="C157" s="140"/>
      <c r="D157" s="140"/>
      <c r="E157" s="140"/>
      <c r="F157" s="140"/>
      <c r="G157" s="140"/>
      <c r="H157" s="140"/>
      <c r="I157" s="140"/>
    </row>
    <row r="158" spans="1:9" s="139" customFormat="1" x14ac:dyDescent="0.2">
      <c r="A158" s="140"/>
      <c r="B158" s="140"/>
      <c r="C158" s="140"/>
      <c r="D158" s="140"/>
      <c r="E158" s="140"/>
      <c r="F158" s="140"/>
      <c r="G158" s="140"/>
      <c r="H158" s="140"/>
      <c r="I158" s="140"/>
    </row>
    <row r="159" spans="1:9" s="139" customFormat="1" x14ac:dyDescent="0.2">
      <c r="A159" s="140"/>
      <c r="B159" s="140"/>
      <c r="C159" s="140"/>
      <c r="D159" s="140"/>
      <c r="E159" s="140"/>
      <c r="F159" s="140"/>
      <c r="G159" s="140"/>
      <c r="H159" s="140"/>
      <c r="I159" s="140"/>
    </row>
    <row r="160" spans="1:9" s="139" customFormat="1" x14ac:dyDescent="0.2">
      <c r="A160" s="140"/>
      <c r="B160" s="140"/>
      <c r="C160" s="140"/>
      <c r="D160" s="140"/>
      <c r="E160" s="140"/>
      <c r="F160" s="140"/>
      <c r="G160" s="140"/>
      <c r="H160" s="140"/>
      <c r="I160" s="140"/>
    </row>
    <row r="161" spans="1:9" s="139" customFormat="1" x14ac:dyDescent="0.2">
      <c r="A161" s="140"/>
      <c r="B161" s="140"/>
      <c r="C161" s="140"/>
      <c r="D161" s="140"/>
      <c r="E161" s="140"/>
      <c r="F161" s="140"/>
      <c r="G161" s="140"/>
      <c r="H161" s="140"/>
      <c r="I161" s="140"/>
    </row>
    <row r="162" spans="1:9" s="139" customFormat="1" x14ac:dyDescent="0.2">
      <c r="A162" s="140"/>
      <c r="B162" s="140"/>
      <c r="C162" s="140"/>
      <c r="D162" s="140"/>
      <c r="E162" s="140"/>
      <c r="F162" s="140"/>
      <c r="G162" s="140"/>
      <c r="H162" s="140"/>
      <c r="I162" s="140"/>
    </row>
    <row r="163" spans="1:9" s="139" customFormat="1" x14ac:dyDescent="0.2">
      <c r="A163" s="140"/>
      <c r="B163" s="140"/>
      <c r="C163" s="140"/>
      <c r="D163" s="140"/>
      <c r="E163" s="140"/>
      <c r="F163" s="140"/>
      <c r="G163" s="140"/>
      <c r="H163" s="140"/>
      <c r="I163" s="140"/>
    </row>
    <row r="164" spans="1:9" s="139" customFormat="1" x14ac:dyDescent="0.2">
      <c r="A164" s="140"/>
      <c r="B164" s="140"/>
      <c r="C164" s="140"/>
      <c r="D164" s="140"/>
      <c r="E164" s="140"/>
      <c r="F164" s="140"/>
      <c r="G164" s="140"/>
      <c r="H164" s="140"/>
      <c r="I164" s="140"/>
    </row>
    <row r="165" spans="1:9" s="139" customFormat="1" x14ac:dyDescent="0.2">
      <c r="A165" s="140"/>
      <c r="B165" s="140"/>
      <c r="C165" s="140"/>
      <c r="D165" s="140"/>
      <c r="E165" s="140"/>
      <c r="F165" s="140"/>
      <c r="G165" s="140"/>
      <c r="H165" s="140"/>
      <c r="I165" s="140"/>
    </row>
    <row r="166" spans="1:9" s="139" customFormat="1" x14ac:dyDescent="0.2">
      <c r="A166" s="140"/>
      <c r="B166" s="140"/>
      <c r="C166" s="140"/>
      <c r="D166" s="140"/>
      <c r="E166" s="140"/>
      <c r="F166" s="140"/>
      <c r="G166" s="140"/>
      <c r="H166" s="140"/>
      <c r="I166" s="140"/>
    </row>
    <row r="167" spans="1:9" s="139" customFormat="1" x14ac:dyDescent="0.2">
      <c r="A167" s="140"/>
      <c r="B167" s="140"/>
      <c r="C167" s="140"/>
      <c r="D167" s="140"/>
      <c r="E167" s="140"/>
      <c r="F167" s="140"/>
      <c r="G167" s="140"/>
      <c r="H167" s="140"/>
      <c r="I167" s="140"/>
    </row>
    <row r="168" spans="1:9" s="139" customFormat="1" x14ac:dyDescent="0.2">
      <c r="A168" s="140"/>
      <c r="B168" s="140"/>
      <c r="C168" s="140"/>
      <c r="D168" s="140"/>
      <c r="E168" s="140"/>
      <c r="F168" s="140"/>
      <c r="G168" s="140"/>
      <c r="H168" s="140"/>
      <c r="I168" s="140"/>
    </row>
    <row r="169" spans="1:9" s="139" customFormat="1" x14ac:dyDescent="0.2">
      <c r="A169" s="140"/>
      <c r="B169" s="140"/>
      <c r="C169" s="140"/>
      <c r="D169" s="140"/>
      <c r="E169" s="140"/>
      <c r="F169" s="140"/>
      <c r="G169" s="140"/>
      <c r="H169" s="140"/>
      <c r="I169" s="140"/>
    </row>
    <row r="170" spans="1:9" s="139" customFormat="1" x14ac:dyDescent="0.2">
      <c r="A170" s="140"/>
      <c r="B170" s="140"/>
      <c r="C170" s="140"/>
      <c r="D170" s="140"/>
      <c r="E170" s="140"/>
      <c r="F170" s="140"/>
      <c r="G170" s="140"/>
      <c r="H170" s="140"/>
      <c r="I170" s="140"/>
    </row>
    <row r="171" spans="1:9" s="139" customFormat="1" x14ac:dyDescent="0.2">
      <c r="A171" s="140"/>
      <c r="B171" s="140"/>
      <c r="C171" s="140"/>
      <c r="D171" s="140"/>
      <c r="E171" s="140"/>
      <c r="F171" s="140"/>
      <c r="G171" s="140"/>
      <c r="H171" s="140"/>
      <c r="I171" s="140"/>
    </row>
    <row r="172" spans="1:9" s="139" customFormat="1" x14ac:dyDescent="0.2">
      <c r="A172" s="140"/>
      <c r="B172" s="140"/>
      <c r="C172" s="140"/>
      <c r="D172" s="140"/>
      <c r="E172" s="140"/>
      <c r="F172" s="140"/>
      <c r="G172" s="140"/>
      <c r="H172" s="140"/>
      <c r="I172" s="140"/>
    </row>
    <row r="173" spans="1:9" s="139" customFormat="1" x14ac:dyDescent="0.2">
      <c r="A173" s="140"/>
      <c r="B173" s="140"/>
      <c r="C173" s="140"/>
      <c r="D173" s="140"/>
      <c r="E173" s="140"/>
      <c r="F173" s="140"/>
      <c r="G173" s="140"/>
      <c r="H173" s="140"/>
      <c r="I173" s="140"/>
    </row>
    <row r="174" spans="1:9" s="139" customFormat="1" x14ac:dyDescent="0.2">
      <c r="A174" s="140"/>
      <c r="B174" s="140"/>
      <c r="C174" s="140"/>
      <c r="D174" s="140"/>
      <c r="E174" s="140"/>
      <c r="F174" s="140"/>
      <c r="G174" s="140"/>
      <c r="H174" s="140"/>
      <c r="I174" s="140"/>
    </row>
    <row r="175" spans="1:9" s="139" customFormat="1" x14ac:dyDescent="0.2">
      <c r="A175" s="140"/>
      <c r="B175" s="140"/>
      <c r="C175" s="140"/>
      <c r="D175" s="140"/>
      <c r="E175" s="140"/>
      <c r="F175" s="140"/>
      <c r="G175" s="140"/>
      <c r="H175" s="140"/>
      <c r="I175" s="140"/>
    </row>
    <row r="176" spans="1:9" s="139" customFormat="1" x14ac:dyDescent="0.2">
      <c r="A176" s="140"/>
      <c r="B176" s="140"/>
      <c r="C176" s="140"/>
      <c r="D176" s="140"/>
      <c r="E176" s="140"/>
      <c r="F176" s="140"/>
      <c r="G176" s="140"/>
      <c r="H176" s="140"/>
      <c r="I176" s="140"/>
    </row>
    <row r="177" spans="1:9" s="139" customFormat="1" x14ac:dyDescent="0.2">
      <c r="A177" s="140"/>
      <c r="B177" s="140"/>
      <c r="C177" s="140"/>
      <c r="D177" s="140"/>
      <c r="E177" s="140"/>
      <c r="F177" s="140"/>
      <c r="G177" s="140"/>
      <c r="H177" s="140"/>
      <c r="I177" s="140"/>
    </row>
    <row r="178" spans="1:9" s="139" customFormat="1" x14ac:dyDescent="0.2">
      <c r="A178" s="140"/>
      <c r="B178" s="140"/>
      <c r="C178" s="140"/>
      <c r="D178" s="140"/>
      <c r="E178" s="140"/>
      <c r="F178" s="140"/>
      <c r="G178" s="140"/>
      <c r="H178" s="140"/>
      <c r="I178" s="140"/>
    </row>
    <row r="179" spans="1:9" s="139" customFormat="1" x14ac:dyDescent="0.2">
      <c r="A179" s="140"/>
      <c r="B179" s="140"/>
      <c r="C179" s="140"/>
      <c r="D179" s="140"/>
      <c r="E179" s="140"/>
      <c r="F179" s="140"/>
      <c r="G179" s="140"/>
      <c r="H179" s="140"/>
      <c r="I179" s="140"/>
    </row>
    <row r="180" spans="1:9" s="139" customFormat="1" x14ac:dyDescent="0.2">
      <c r="A180" s="140"/>
      <c r="B180" s="140"/>
      <c r="C180" s="140"/>
      <c r="D180" s="140"/>
      <c r="E180" s="140"/>
      <c r="F180" s="140"/>
      <c r="G180" s="140"/>
      <c r="H180" s="140"/>
      <c r="I180" s="140"/>
    </row>
    <row r="181" spans="1:9" s="139" customFormat="1" x14ac:dyDescent="0.2">
      <c r="A181" s="140"/>
      <c r="B181" s="140"/>
      <c r="C181" s="140"/>
      <c r="D181" s="140"/>
      <c r="E181" s="140"/>
      <c r="F181" s="140"/>
      <c r="G181" s="140"/>
      <c r="H181" s="140"/>
      <c r="I181" s="140"/>
    </row>
    <row r="182" spans="1:9" s="139" customFormat="1" x14ac:dyDescent="0.2">
      <c r="A182" s="140"/>
      <c r="B182" s="140"/>
      <c r="C182" s="140"/>
      <c r="D182" s="140"/>
      <c r="E182" s="140"/>
      <c r="F182" s="140"/>
      <c r="G182" s="140"/>
      <c r="H182" s="140"/>
      <c r="I182" s="140"/>
    </row>
    <row r="183" spans="1:9" s="139" customFormat="1" x14ac:dyDescent="0.2">
      <c r="A183" s="140"/>
      <c r="B183" s="140"/>
      <c r="C183" s="140"/>
      <c r="D183" s="140"/>
      <c r="E183" s="140"/>
      <c r="F183" s="140"/>
      <c r="G183" s="140"/>
      <c r="H183" s="140"/>
      <c r="I183" s="140"/>
    </row>
    <row r="184" spans="1:9" s="139" customFormat="1" x14ac:dyDescent="0.2">
      <c r="A184" s="140"/>
      <c r="B184" s="140"/>
      <c r="C184" s="140"/>
      <c r="D184" s="140"/>
      <c r="E184" s="140"/>
      <c r="F184" s="140"/>
      <c r="G184" s="140"/>
      <c r="H184" s="140"/>
      <c r="I184" s="140"/>
    </row>
    <row r="185" spans="1:9" s="139" customFormat="1" x14ac:dyDescent="0.2">
      <c r="A185" s="140"/>
      <c r="B185" s="140"/>
      <c r="C185" s="140"/>
      <c r="D185" s="140"/>
      <c r="E185" s="140"/>
      <c r="F185" s="140"/>
      <c r="G185" s="140"/>
      <c r="H185" s="140"/>
      <c r="I185" s="140"/>
    </row>
    <row r="186" spans="1:9" s="139" customFormat="1" x14ac:dyDescent="0.2">
      <c r="A186" s="140"/>
      <c r="B186" s="140"/>
      <c r="C186" s="140"/>
      <c r="D186" s="140"/>
      <c r="E186" s="140"/>
      <c r="F186" s="140"/>
      <c r="G186" s="140"/>
      <c r="H186" s="140"/>
      <c r="I186" s="140"/>
    </row>
    <row r="187" spans="1:9" s="139" customFormat="1" x14ac:dyDescent="0.2">
      <c r="A187" s="140"/>
      <c r="B187" s="140"/>
      <c r="C187" s="140"/>
      <c r="D187" s="140"/>
      <c r="E187" s="140"/>
      <c r="F187" s="140"/>
      <c r="G187" s="140"/>
      <c r="H187" s="140"/>
      <c r="I187" s="140"/>
    </row>
    <row r="188" spans="1:9" s="139" customFormat="1" x14ac:dyDescent="0.2">
      <c r="A188" s="140"/>
      <c r="B188" s="140"/>
      <c r="C188" s="140"/>
      <c r="D188" s="140"/>
      <c r="E188" s="140"/>
      <c r="F188" s="140"/>
      <c r="G188" s="140"/>
      <c r="H188" s="140"/>
      <c r="I188" s="140"/>
    </row>
    <row r="189" spans="1:9" s="139" customFormat="1" x14ac:dyDescent="0.2">
      <c r="A189" s="140"/>
      <c r="B189" s="140"/>
      <c r="C189" s="140"/>
      <c r="D189" s="140"/>
      <c r="E189" s="140"/>
      <c r="F189" s="140"/>
      <c r="G189" s="140"/>
      <c r="H189" s="140"/>
      <c r="I189" s="140"/>
    </row>
    <row r="190" spans="1:9" s="139" customFormat="1" x14ac:dyDescent="0.2">
      <c r="A190" s="140"/>
      <c r="B190" s="140"/>
      <c r="C190" s="140"/>
      <c r="D190" s="140"/>
      <c r="E190" s="140"/>
      <c r="F190" s="140"/>
      <c r="G190" s="140"/>
      <c r="H190" s="140"/>
      <c r="I190" s="140"/>
    </row>
    <row r="191" spans="1:9" s="139" customFormat="1" x14ac:dyDescent="0.2">
      <c r="A191" s="140"/>
      <c r="B191" s="140"/>
      <c r="C191" s="140"/>
      <c r="D191" s="140"/>
      <c r="E191" s="140"/>
      <c r="F191" s="140"/>
      <c r="G191" s="140"/>
      <c r="H191" s="140"/>
      <c r="I191" s="140"/>
    </row>
    <row r="192" spans="1:9" s="139" customFormat="1" x14ac:dyDescent="0.2">
      <c r="A192" s="140"/>
      <c r="B192" s="140"/>
      <c r="C192" s="140"/>
      <c r="D192" s="140"/>
      <c r="E192" s="140"/>
      <c r="F192" s="140"/>
      <c r="G192" s="140"/>
      <c r="H192" s="140"/>
      <c r="I192" s="140"/>
    </row>
    <row r="193" spans="1:9" s="139" customFormat="1" x14ac:dyDescent="0.2">
      <c r="A193" s="140"/>
      <c r="B193" s="140"/>
      <c r="C193" s="140"/>
      <c r="D193" s="140"/>
      <c r="E193" s="140"/>
      <c r="F193" s="140"/>
      <c r="G193" s="140"/>
      <c r="H193" s="140"/>
      <c r="I193" s="140"/>
    </row>
    <row r="194" spans="1:9" s="139" customFormat="1" x14ac:dyDescent="0.2">
      <c r="A194" s="140"/>
      <c r="B194" s="140"/>
      <c r="C194" s="140"/>
      <c r="D194" s="140"/>
      <c r="E194" s="140"/>
      <c r="F194" s="140"/>
      <c r="G194" s="140"/>
      <c r="H194" s="140"/>
      <c r="I194" s="140"/>
    </row>
    <row r="195" spans="1:9" s="139" customFormat="1" x14ac:dyDescent="0.2">
      <c r="A195" s="140"/>
      <c r="B195" s="140"/>
      <c r="C195" s="140"/>
      <c r="D195" s="140"/>
      <c r="E195" s="140"/>
      <c r="F195" s="140"/>
      <c r="G195" s="140"/>
      <c r="H195" s="140"/>
      <c r="I195" s="140"/>
    </row>
    <row r="196" spans="1:9" s="139" customFormat="1" x14ac:dyDescent="0.2">
      <c r="A196" s="140"/>
      <c r="B196" s="140"/>
      <c r="C196" s="140"/>
      <c r="D196" s="140"/>
      <c r="E196" s="140"/>
      <c r="F196" s="140"/>
      <c r="G196" s="140"/>
      <c r="H196" s="140"/>
      <c r="I196" s="140"/>
    </row>
    <row r="197" spans="1:9" s="139" customFormat="1" x14ac:dyDescent="0.2">
      <c r="A197" s="140"/>
      <c r="B197" s="140"/>
      <c r="C197" s="140"/>
      <c r="D197" s="140"/>
      <c r="E197" s="140"/>
      <c r="F197" s="140"/>
      <c r="G197" s="140"/>
      <c r="H197" s="140"/>
      <c r="I197" s="140"/>
    </row>
    <row r="198" spans="1:9" s="139" customFormat="1" x14ac:dyDescent="0.2">
      <c r="A198" s="140"/>
      <c r="B198" s="140"/>
      <c r="C198" s="140"/>
      <c r="D198" s="140"/>
      <c r="E198" s="140"/>
      <c r="F198" s="140"/>
      <c r="G198" s="140"/>
      <c r="H198" s="140"/>
      <c r="I198" s="140"/>
    </row>
    <row r="199" spans="1:9" s="139" customFormat="1" x14ac:dyDescent="0.2">
      <c r="A199" s="140"/>
      <c r="B199" s="140"/>
      <c r="C199" s="140"/>
      <c r="D199" s="140"/>
      <c r="E199" s="140"/>
      <c r="F199" s="140"/>
      <c r="G199" s="140"/>
      <c r="H199" s="140"/>
      <c r="I199" s="140"/>
    </row>
    <row r="200" spans="1:9" s="139" customFormat="1" x14ac:dyDescent="0.2">
      <c r="A200" s="140"/>
      <c r="B200" s="140"/>
      <c r="C200" s="140"/>
      <c r="D200" s="140"/>
      <c r="E200" s="140"/>
      <c r="F200" s="140"/>
      <c r="G200" s="140"/>
      <c r="H200" s="140"/>
      <c r="I200" s="140"/>
    </row>
    <row r="201" spans="1:9" s="139" customFormat="1" x14ac:dyDescent="0.2">
      <c r="A201" s="140"/>
      <c r="B201" s="140"/>
      <c r="C201" s="140"/>
      <c r="D201" s="140"/>
      <c r="E201" s="140"/>
      <c r="F201" s="140"/>
      <c r="G201" s="140"/>
      <c r="H201" s="140"/>
      <c r="I201" s="140"/>
    </row>
    <row r="202" spans="1:9" s="139" customFormat="1" x14ac:dyDescent="0.2">
      <c r="A202" s="140"/>
      <c r="B202" s="140"/>
      <c r="C202" s="140"/>
      <c r="D202" s="140"/>
      <c r="E202" s="140"/>
      <c r="F202" s="140"/>
      <c r="G202" s="140"/>
      <c r="H202" s="140"/>
      <c r="I202" s="140"/>
    </row>
    <row r="203" spans="1:9" s="139" customFormat="1" x14ac:dyDescent="0.2">
      <c r="A203" s="140"/>
      <c r="B203" s="140"/>
      <c r="C203" s="140"/>
      <c r="D203" s="140"/>
      <c r="E203" s="140"/>
      <c r="F203" s="140"/>
      <c r="G203" s="140"/>
      <c r="H203" s="140"/>
      <c r="I203" s="140"/>
    </row>
    <row r="204" spans="1:9" s="139" customFormat="1" x14ac:dyDescent="0.2">
      <c r="A204" s="140"/>
      <c r="B204" s="140"/>
      <c r="C204" s="140"/>
      <c r="D204" s="140"/>
      <c r="E204" s="140"/>
      <c r="F204" s="140"/>
      <c r="G204" s="140"/>
      <c r="H204" s="140"/>
      <c r="I204" s="140"/>
    </row>
    <row r="205" spans="1:9" s="139" customFormat="1" x14ac:dyDescent="0.2">
      <c r="A205" s="140"/>
      <c r="B205" s="140"/>
      <c r="C205" s="140"/>
      <c r="D205" s="140"/>
      <c r="E205" s="140"/>
      <c r="F205" s="140"/>
      <c r="G205" s="140"/>
      <c r="H205" s="140"/>
      <c r="I205" s="140"/>
    </row>
    <row r="206" spans="1:9" s="139" customFormat="1" x14ac:dyDescent="0.2">
      <c r="A206" s="140"/>
      <c r="B206" s="140"/>
      <c r="C206" s="140"/>
      <c r="D206" s="140"/>
      <c r="E206" s="140"/>
      <c r="F206" s="140"/>
      <c r="G206" s="140"/>
      <c r="H206" s="140"/>
      <c r="I206" s="140"/>
    </row>
    <row r="207" spans="1:9" s="139" customFormat="1" x14ac:dyDescent="0.2">
      <c r="A207" s="140"/>
      <c r="B207" s="140"/>
      <c r="C207" s="140"/>
      <c r="D207" s="140"/>
      <c r="E207" s="140"/>
      <c r="F207" s="140"/>
      <c r="G207" s="140"/>
      <c r="H207" s="140"/>
      <c r="I207" s="140"/>
    </row>
    <row r="208" spans="1:9" s="139" customFormat="1" x14ac:dyDescent="0.2">
      <c r="A208" s="140"/>
      <c r="B208" s="140"/>
      <c r="C208" s="140"/>
      <c r="D208" s="140"/>
      <c r="E208" s="140"/>
      <c r="F208" s="140"/>
      <c r="G208" s="140"/>
      <c r="H208" s="140"/>
      <c r="I208" s="140"/>
    </row>
    <row r="209" spans="1:9" s="139" customFormat="1" x14ac:dyDescent="0.2">
      <c r="A209" s="140"/>
      <c r="B209" s="140"/>
      <c r="C209" s="140"/>
      <c r="D209" s="140"/>
      <c r="E209" s="140"/>
      <c r="F209" s="140"/>
      <c r="G209" s="140"/>
      <c r="H209" s="140"/>
      <c r="I209" s="140"/>
    </row>
    <row r="210" spans="1:9" s="139" customFormat="1" x14ac:dyDescent="0.2">
      <c r="A210" s="140"/>
      <c r="B210" s="140"/>
      <c r="C210" s="140"/>
      <c r="D210" s="140"/>
      <c r="E210" s="140"/>
      <c r="F210" s="140"/>
      <c r="G210" s="140"/>
      <c r="H210" s="140"/>
      <c r="I210" s="140"/>
    </row>
    <row r="211" spans="1:9" s="139" customFormat="1" x14ac:dyDescent="0.2">
      <c r="A211" s="140"/>
      <c r="B211" s="140"/>
      <c r="C211" s="140"/>
      <c r="D211" s="140"/>
      <c r="E211" s="140"/>
      <c r="F211" s="140"/>
      <c r="G211" s="140"/>
      <c r="H211" s="140"/>
      <c r="I211" s="140"/>
    </row>
    <row r="212" spans="1:9" s="139" customFormat="1" x14ac:dyDescent="0.2">
      <c r="A212" s="140"/>
      <c r="B212" s="140"/>
      <c r="C212" s="140"/>
      <c r="D212" s="140"/>
      <c r="E212" s="140"/>
      <c r="F212" s="140"/>
      <c r="G212" s="140"/>
      <c r="H212" s="140"/>
      <c r="I212" s="140"/>
    </row>
    <row r="213" spans="1:9" s="139" customFormat="1" x14ac:dyDescent="0.2">
      <c r="A213" s="140"/>
      <c r="B213" s="140"/>
      <c r="C213" s="140"/>
      <c r="D213" s="140"/>
      <c r="E213" s="140"/>
      <c r="F213" s="140"/>
      <c r="G213" s="140"/>
      <c r="H213" s="140"/>
      <c r="I213" s="140"/>
    </row>
    <row r="214" spans="1:9" s="139" customFormat="1" x14ac:dyDescent="0.2">
      <c r="A214" s="140"/>
      <c r="B214" s="140"/>
      <c r="C214" s="140"/>
      <c r="D214" s="140"/>
      <c r="E214" s="140"/>
      <c r="F214" s="140"/>
      <c r="G214" s="140"/>
      <c r="H214" s="140"/>
      <c r="I214" s="140"/>
    </row>
    <row r="215" spans="1:9" s="139" customFormat="1" x14ac:dyDescent="0.2">
      <c r="A215" s="140"/>
      <c r="B215" s="140"/>
      <c r="C215" s="140"/>
      <c r="D215" s="140"/>
      <c r="E215" s="140"/>
      <c r="F215" s="140"/>
      <c r="G215" s="140"/>
      <c r="H215" s="140"/>
      <c r="I215" s="140"/>
    </row>
    <row r="216" spans="1:9" s="139" customFormat="1" x14ac:dyDescent="0.2">
      <c r="A216" s="140"/>
      <c r="B216" s="140"/>
      <c r="C216" s="140"/>
      <c r="D216" s="140"/>
      <c r="E216" s="140"/>
      <c r="F216" s="140"/>
      <c r="G216" s="140"/>
      <c r="H216" s="140"/>
      <c r="I216" s="140"/>
    </row>
    <row r="217" spans="1:9" s="139" customFormat="1" x14ac:dyDescent="0.2">
      <c r="A217" s="140"/>
      <c r="B217" s="140"/>
      <c r="C217" s="140"/>
      <c r="D217" s="140"/>
      <c r="E217" s="140"/>
      <c r="F217" s="140"/>
      <c r="G217" s="140"/>
      <c r="H217" s="140"/>
      <c r="I217" s="140"/>
    </row>
    <row r="218" spans="1:9" s="139" customFormat="1" x14ac:dyDescent="0.2">
      <c r="A218" s="140"/>
      <c r="B218" s="140"/>
      <c r="C218" s="140"/>
      <c r="D218" s="140"/>
      <c r="E218" s="140"/>
      <c r="F218" s="140"/>
      <c r="G218" s="140"/>
      <c r="H218" s="140"/>
      <c r="I218" s="140"/>
    </row>
    <row r="219" spans="1:9" s="139" customFormat="1" x14ac:dyDescent="0.2">
      <c r="A219" s="140"/>
      <c r="B219" s="140"/>
      <c r="C219" s="140"/>
      <c r="D219" s="140"/>
      <c r="E219" s="140"/>
      <c r="F219" s="140"/>
      <c r="G219" s="140"/>
      <c r="H219" s="140"/>
      <c r="I219" s="140"/>
    </row>
    <row r="220" spans="1:9" s="139" customFormat="1" x14ac:dyDescent="0.2">
      <c r="A220" s="140"/>
      <c r="B220" s="140"/>
      <c r="C220" s="140"/>
      <c r="D220" s="140"/>
      <c r="E220" s="140"/>
      <c r="F220" s="140"/>
      <c r="G220" s="140"/>
      <c r="H220" s="140"/>
      <c r="I220" s="140"/>
    </row>
    <row r="221" spans="1:9" s="139" customFormat="1" x14ac:dyDescent="0.2">
      <c r="A221" s="140"/>
      <c r="B221" s="140"/>
      <c r="C221" s="140"/>
      <c r="D221" s="140"/>
      <c r="E221" s="140"/>
      <c r="F221" s="140"/>
      <c r="G221" s="140"/>
      <c r="H221" s="140"/>
      <c r="I221" s="140"/>
    </row>
    <row r="222" spans="1:9" s="139" customFormat="1" x14ac:dyDescent="0.2">
      <c r="A222" s="140"/>
      <c r="B222" s="140"/>
      <c r="C222" s="140"/>
      <c r="D222" s="140"/>
      <c r="E222" s="140"/>
      <c r="F222" s="140"/>
      <c r="G222" s="140"/>
      <c r="H222" s="140"/>
      <c r="I222" s="140"/>
    </row>
    <row r="223" spans="1:9" s="139" customFormat="1" x14ac:dyDescent="0.2">
      <c r="A223" s="140"/>
      <c r="B223" s="140"/>
      <c r="C223" s="140"/>
      <c r="D223" s="140"/>
      <c r="E223" s="140"/>
      <c r="F223" s="140"/>
      <c r="G223" s="140"/>
      <c r="H223" s="140"/>
      <c r="I223" s="140"/>
    </row>
    <row r="224" spans="1:9" s="139" customFormat="1" x14ac:dyDescent="0.2">
      <c r="A224" s="140"/>
      <c r="B224" s="140"/>
      <c r="C224" s="140"/>
      <c r="D224" s="140"/>
      <c r="E224" s="140"/>
      <c r="F224" s="140"/>
      <c r="G224" s="140"/>
      <c r="H224" s="140"/>
      <c r="I224" s="140"/>
    </row>
    <row r="225" spans="1:9" s="139" customFormat="1" x14ac:dyDescent="0.2">
      <c r="A225" s="140"/>
      <c r="B225" s="140"/>
      <c r="C225" s="140"/>
      <c r="D225" s="140"/>
      <c r="E225" s="140"/>
      <c r="F225" s="140"/>
      <c r="G225" s="140"/>
      <c r="H225" s="140"/>
      <c r="I225" s="140"/>
    </row>
    <row r="226" spans="1:9" s="139" customFormat="1" x14ac:dyDescent="0.2">
      <c r="A226" s="140"/>
      <c r="B226" s="140"/>
      <c r="C226" s="140"/>
      <c r="D226" s="140"/>
      <c r="E226" s="140"/>
      <c r="F226" s="140"/>
      <c r="G226" s="140"/>
      <c r="H226" s="140"/>
      <c r="I226" s="140"/>
    </row>
    <row r="227" spans="1:9" s="139" customFormat="1" x14ac:dyDescent="0.2">
      <c r="A227" s="140"/>
      <c r="B227" s="140"/>
      <c r="C227" s="140"/>
      <c r="D227" s="140"/>
      <c r="E227" s="140"/>
      <c r="F227" s="140"/>
      <c r="G227" s="140"/>
      <c r="H227" s="140"/>
      <c r="I227" s="140"/>
    </row>
    <row r="228" spans="1:9" s="139" customFormat="1" x14ac:dyDescent="0.2">
      <c r="A228" s="140"/>
      <c r="B228" s="140"/>
      <c r="C228" s="140"/>
      <c r="D228" s="140"/>
      <c r="E228" s="140"/>
      <c r="F228" s="140"/>
      <c r="G228" s="140"/>
      <c r="H228" s="140"/>
      <c r="I228" s="140"/>
    </row>
    <row r="229" spans="1:9" s="139" customFormat="1" x14ac:dyDescent="0.2">
      <c r="A229" s="140"/>
      <c r="B229" s="140"/>
      <c r="C229" s="140"/>
      <c r="D229" s="140"/>
      <c r="E229" s="140"/>
      <c r="F229" s="140"/>
      <c r="G229" s="140"/>
      <c r="H229" s="140"/>
      <c r="I229" s="140"/>
    </row>
    <row r="230" spans="1:9" s="139" customFormat="1" x14ac:dyDescent="0.2">
      <c r="A230" s="140"/>
      <c r="B230" s="140"/>
      <c r="C230" s="140"/>
      <c r="D230" s="140"/>
      <c r="E230" s="140"/>
      <c r="F230" s="140"/>
      <c r="G230" s="140"/>
      <c r="H230" s="140"/>
      <c r="I230" s="140"/>
    </row>
    <row r="231" spans="1:9" s="139" customFormat="1" x14ac:dyDescent="0.2">
      <c r="A231" s="140"/>
      <c r="B231" s="140"/>
      <c r="C231" s="140"/>
      <c r="D231" s="140"/>
      <c r="E231" s="140"/>
      <c r="F231" s="140"/>
      <c r="G231" s="140"/>
      <c r="H231" s="140"/>
      <c r="I231" s="140"/>
    </row>
    <row r="232" spans="1:9" s="139" customFormat="1" x14ac:dyDescent="0.2">
      <c r="A232" s="140"/>
      <c r="B232" s="140"/>
      <c r="C232" s="140"/>
      <c r="D232" s="140"/>
      <c r="E232" s="140"/>
      <c r="F232" s="140"/>
      <c r="G232" s="140"/>
      <c r="H232" s="140"/>
      <c r="I232" s="140"/>
    </row>
    <row r="233" spans="1:9" s="139" customFormat="1" x14ac:dyDescent="0.2">
      <c r="A233" s="140"/>
      <c r="B233" s="140"/>
      <c r="C233" s="140"/>
      <c r="D233" s="140"/>
      <c r="E233" s="140"/>
      <c r="F233" s="140"/>
      <c r="G233" s="140"/>
      <c r="H233" s="140"/>
      <c r="I233" s="140"/>
    </row>
    <row r="234" spans="1:9" s="139" customFormat="1" x14ac:dyDescent="0.2">
      <c r="A234" s="140"/>
      <c r="B234" s="140"/>
      <c r="C234" s="140"/>
      <c r="D234" s="140"/>
      <c r="E234" s="140"/>
      <c r="F234" s="140"/>
      <c r="G234" s="140"/>
      <c r="H234" s="140"/>
      <c r="I234" s="140"/>
    </row>
    <row r="235" spans="1:9" s="139" customFormat="1" x14ac:dyDescent="0.2">
      <c r="A235" s="140"/>
      <c r="B235" s="140"/>
      <c r="C235" s="140"/>
      <c r="D235" s="140"/>
      <c r="E235" s="140"/>
      <c r="F235" s="140"/>
      <c r="G235" s="140"/>
      <c r="H235" s="140"/>
      <c r="I235" s="140"/>
    </row>
    <row r="236" spans="1:9" s="139" customFormat="1" x14ac:dyDescent="0.2">
      <c r="A236" s="140"/>
      <c r="B236" s="140"/>
      <c r="C236" s="140"/>
      <c r="D236" s="140"/>
      <c r="E236" s="140"/>
      <c r="F236" s="140"/>
      <c r="G236" s="140"/>
      <c r="H236" s="140"/>
      <c r="I236" s="140"/>
    </row>
    <row r="237" spans="1:9" s="139" customFormat="1" x14ac:dyDescent="0.2">
      <c r="A237" s="140"/>
      <c r="B237" s="140"/>
      <c r="C237" s="140"/>
      <c r="D237" s="140"/>
      <c r="E237" s="140"/>
      <c r="F237" s="140"/>
      <c r="G237" s="140"/>
      <c r="H237" s="140"/>
      <c r="I237" s="140"/>
    </row>
    <row r="238" spans="1:9" s="139" customFormat="1" x14ac:dyDescent="0.2">
      <c r="A238" s="140"/>
      <c r="B238" s="140"/>
      <c r="C238" s="140"/>
      <c r="D238" s="140"/>
      <c r="E238" s="140"/>
      <c r="F238" s="140"/>
      <c r="G238" s="140"/>
      <c r="H238" s="140"/>
      <c r="I238" s="140"/>
    </row>
    <row r="239" spans="1:9" s="139" customFormat="1" x14ac:dyDescent="0.2">
      <c r="A239" s="140"/>
      <c r="B239" s="140"/>
      <c r="C239" s="140"/>
      <c r="D239" s="140"/>
      <c r="E239" s="140"/>
      <c r="F239" s="140"/>
      <c r="G239" s="140"/>
      <c r="H239" s="140"/>
      <c r="I239" s="140"/>
    </row>
    <row r="240" spans="1:9" s="139" customFormat="1" x14ac:dyDescent="0.2">
      <c r="A240" s="140"/>
      <c r="B240" s="140"/>
      <c r="C240" s="140"/>
      <c r="D240" s="140"/>
      <c r="E240" s="140"/>
      <c r="F240" s="140"/>
      <c r="G240" s="140"/>
      <c r="H240" s="140"/>
      <c r="I240" s="140"/>
    </row>
    <row r="241" spans="1:9" s="139" customFormat="1" x14ac:dyDescent="0.2">
      <c r="A241" s="140"/>
      <c r="B241" s="140"/>
      <c r="C241" s="140"/>
      <c r="D241" s="140"/>
      <c r="E241" s="140"/>
      <c r="F241" s="140"/>
      <c r="G241" s="140"/>
      <c r="H241" s="140"/>
      <c r="I241" s="140"/>
    </row>
    <row r="242" spans="1:9" s="139" customFormat="1" x14ac:dyDescent="0.2">
      <c r="A242" s="140"/>
      <c r="B242" s="140"/>
      <c r="C242" s="140"/>
      <c r="D242" s="140"/>
      <c r="E242" s="140"/>
      <c r="F242" s="140"/>
      <c r="G242" s="140"/>
      <c r="H242" s="140"/>
      <c r="I242" s="140"/>
    </row>
    <row r="243" spans="1:9" s="139" customFormat="1" x14ac:dyDescent="0.2">
      <c r="A243" s="140"/>
      <c r="B243" s="140"/>
      <c r="C243" s="140"/>
      <c r="D243" s="140"/>
      <c r="E243" s="140"/>
      <c r="F243" s="140"/>
      <c r="G243" s="140"/>
      <c r="H243" s="140"/>
      <c r="I243" s="140"/>
    </row>
    <row r="244" spans="1:9" s="139" customFormat="1" x14ac:dyDescent="0.2">
      <c r="A244" s="140"/>
      <c r="B244" s="140"/>
      <c r="C244" s="140"/>
      <c r="D244" s="140"/>
      <c r="E244" s="140"/>
      <c r="F244" s="140"/>
      <c r="G244" s="140"/>
      <c r="H244" s="140"/>
      <c r="I244" s="140"/>
    </row>
    <row r="245" spans="1:9" s="139" customFormat="1" x14ac:dyDescent="0.2">
      <c r="A245" s="140"/>
      <c r="B245" s="140"/>
      <c r="C245" s="140"/>
      <c r="D245" s="140"/>
      <c r="E245" s="140"/>
      <c r="F245" s="140"/>
      <c r="G245" s="140"/>
      <c r="H245" s="140"/>
      <c r="I245" s="140"/>
    </row>
    <row r="246" spans="1:9" s="139" customFormat="1" x14ac:dyDescent="0.2">
      <c r="A246" s="140"/>
      <c r="B246" s="140"/>
      <c r="C246" s="140"/>
      <c r="D246" s="140"/>
      <c r="E246" s="140"/>
      <c r="F246" s="140"/>
      <c r="G246" s="140"/>
      <c r="H246" s="140"/>
      <c r="I246" s="140"/>
    </row>
    <row r="247" spans="1:9" s="139" customFormat="1" x14ac:dyDescent="0.2">
      <c r="A247" s="140"/>
      <c r="B247" s="140"/>
      <c r="C247" s="140"/>
      <c r="D247" s="140"/>
      <c r="E247" s="140"/>
      <c r="F247" s="140"/>
      <c r="G247" s="140"/>
      <c r="H247" s="140"/>
      <c r="I247" s="140"/>
    </row>
    <row r="248" spans="1:9" s="139" customFormat="1" x14ac:dyDescent="0.2">
      <c r="A248" s="140"/>
      <c r="B248" s="140"/>
      <c r="C248" s="140"/>
      <c r="D248" s="140"/>
      <c r="E248" s="140"/>
      <c r="F248" s="140"/>
      <c r="G248" s="140"/>
      <c r="H248" s="140"/>
      <c r="I248" s="140"/>
    </row>
    <row r="249" spans="1:9" s="139" customFormat="1" x14ac:dyDescent="0.2">
      <c r="A249" s="140"/>
      <c r="B249" s="140"/>
      <c r="C249" s="140"/>
      <c r="D249" s="140"/>
      <c r="E249" s="140"/>
      <c r="F249" s="140"/>
      <c r="G249" s="140"/>
      <c r="H249" s="140"/>
      <c r="I249" s="140"/>
    </row>
    <row r="250" spans="1:9" s="139" customFormat="1" x14ac:dyDescent="0.2">
      <c r="A250" s="140"/>
      <c r="B250" s="140"/>
      <c r="C250" s="140"/>
      <c r="D250" s="140"/>
      <c r="E250" s="140"/>
      <c r="F250" s="140"/>
      <c r="G250" s="140"/>
      <c r="H250" s="140"/>
      <c r="I250" s="140"/>
    </row>
    <row r="251" spans="1:9" s="139" customFormat="1" x14ac:dyDescent="0.2">
      <c r="A251" s="140"/>
      <c r="B251" s="140"/>
      <c r="C251" s="140"/>
      <c r="D251" s="140"/>
      <c r="E251" s="140"/>
      <c r="F251" s="140"/>
      <c r="G251" s="140"/>
      <c r="H251" s="140"/>
      <c r="I251" s="140"/>
    </row>
    <row r="252" spans="1:9" s="139" customFormat="1" x14ac:dyDescent="0.2">
      <c r="A252" s="140"/>
      <c r="B252" s="140"/>
      <c r="C252" s="140"/>
      <c r="D252" s="140"/>
      <c r="E252" s="140"/>
      <c r="F252" s="140"/>
      <c r="G252" s="140"/>
      <c r="H252" s="140"/>
      <c r="I252" s="140"/>
    </row>
    <row r="253" spans="1:9" s="139" customFormat="1" x14ac:dyDescent="0.2">
      <c r="A253" s="140"/>
      <c r="B253" s="140"/>
      <c r="C253" s="140"/>
      <c r="D253" s="140"/>
      <c r="E253" s="140"/>
      <c r="F253" s="140"/>
      <c r="G253" s="140"/>
      <c r="H253" s="140"/>
      <c r="I253" s="140"/>
    </row>
    <row r="254" spans="1:9" s="139" customFormat="1" x14ac:dyDescent="0.2">
      <c r="A254" s="140"/>
      <c r="B254" s="140"/>
      <c r="C254" s="140"/>
      <c r="D254" s="140"/>
      <c r="E254" s="140"/>
      <c r="F254" s="140"/>
      <c r="G254" s="140"/>
      <c r="H254" s="140"/>
      <c r="I254" s="140"/>
    </row>
    <row r="255" spans="1:9" s="139" customFormat="1" x14ac:dyDescent="0.2">
      <c r="A255" s="140"/>
      <c r="B255" s="140"/>
      <c r="C255" s="140"/>
      <c r="D255" s="140"/>
      <c r="E255" s="140"/>
      <c r="F255" s="140"/>
      <c r="G255" s="140"/>
      <c r="H255" s="140"/>
      <c r="I255" s="140"/>
    </row>
    <row r="256" spans="1:9" s="139" customFormat="1" x14ac:dyDescent="0.2">
      <c r="A256" s="140"/>
      <c r="B256" s="140"/>
      <c r="C256" s="140"/>
      <c r="D256" s="140"/>
      <c r="E256" s="140"/>
      <c r="F256" s="140"/>
      <c r="G256" s="140"/>
      <c r="H256" s="140"/>
      <c r="I256" s="140"/>
    </row>
    <row r="257" spans="1:9" s="139" customFormat="1" x14ac:dyDescent="0.2">
      <c r="A257" s="140"/>
      <c r="B257" s="140"/>
      <c r="C257" s="140"/>
      <c r="D257" s="140"/>
      <c r="E257" s="140"/>
      <c r="F257" s="140"/>
      <c r="G257" s="140"/>
      <c r="H257" s="140"/>
      <c r="I257" s="140"/>
    </row>
    <row r="258" spans="1:9" s="139" customFormat="1" x14ac:dyDescent="0.2">
      <c r="A258" s="140"/>
      <c r="B258" s="140"/>
      <c r="C258" s="140"/>
      <c r="D258" s="140"/>
      <c r="E258" s="140"/>
      <c r="F258" s="140"/>
      <c r="G258" s="140"/>
      <c r="H258" s="140"/>
      <c r="I258" s="140"/>
    </row>
    <row r="259" spans="1:9" s="139" customFormat="1" x14ac:dyDescent="0.2">
      <c r="A259" s="140"/>
      <c r="B259" s="140"/>
      <c r="C259" s="140"/>
      <c r="D259" s="140"/>
      <c r="E259" s="140"/>
      <c r="F259" s="140"/>
      <c r="G259" s="140"/>
      <c r="H259" s="140"/>
      <c r="I259" s="140"/>
    </row>
    <row r="260" spans="1:9" s="139" customFormat="1" x14ac:dyDescent="0.2">
      <c r="A260" s="140"/>
      <c r="B260" s="140"/>
      <c r="C260" s="140"/>
      <c r="D260" s="140"/>
      <c r="E260" s="140"/>
      <c r="F260" s="140"/>
      <c r="G260" s="140"/>
      <c r="H260" s="140"/>
      <c r="I260" s="140"/>
    </row>
    <row r="261" spans="1:9" s="139" customFormat="1" x14ac:dyDescent="0.2">
      <c r="A261" s="140"/>
      <c r="B261" s="140"/>
      <c r="C261" s="140"/>
      <c r="D261" s="140"/>
      <c r="E261" s="140"/>
      <c r="F261" s="140"/>
      <c r="G261" s="140"/>
      <c r="H261" s="140"/>
      <c r="I261" s="140"/>
    </row>
    <row r="262" spans="1:9" s="139" customFormat="1" x14ac:dyDescent="0.2">
      <c r="A262" s="140"/>
      <c r="B262" s="140"/>
      <c r="C262" s="140"/>
      <c r="D262" s="140"/>
      <c r="E262" s="140"/>
      <c r="F262" s="140"/>
      <c r="G262" s="140"/>
      <c r="H262" s="140"/>
      <c r="I262" s="140"/>
    </row>
    <row r="263" spans="1:9" s="139" customFormat="1" x14ac:dyDescent="0.2">
      <c r="A263" s="140"/>
      <c r="B263" s="140"/>
      <c r="C263" s="140"/>
      <c r="D263" s="140"/>
      <c r="E263" s="140"/>
      <c r="F263" s="140"/>
      <c r="G263" s="140"/>
      <c r="H263" s="140"/>
      <c r="I263" s="140"/>
    </row>
    <row r="264" spans="1:9" s="139" customFormat="1" x14ac:dyDescent="0.2">
      <c r="A264" s="140"/>
      <c r="B264" s="140"/>
      <c r="C264" s="140"/>
      <c r="D264" s="140"/>
      <c r="E264" s="140"/>
      <c r="F264" s="140"/>
      <c r="G264" s="140"/>
      <c r="H264" s="140"/>
      <c r="I264" s="140"/>
    </row>
    <row r="265" spans="1:9" s="139" customFormat="1" x14ac:dyDescent="0.2">
      <c r="A265" s="140"/>
      <c r="B265" s="140"/>
      <c r="C265" s="140"/>
      <c r="D265" s="140"/>
      <c r="E265" s="140"/>
      <c r="F265" s="140"/>
      <c r="G265" s="140"/>
      <c r="H265" s="140"/>
      <c r="I265" s="140"/>
    </row>
    <row r="266" spans="1:9" s="139" customFormat="1" x14ac:dyDescent="0.2">
      <c r="A266" s="140"/>
      <c r="B266" s="140"/>
      <c r="C266" s="140"/>
      <c r="D266" s="140"/>
      <c r="E266" s="140"/>
      <c r="F266" s="140"/>
      <c r="G266" s="140"/>
      <c r="H266" s="140"/>
      <c r="I266" s="140"/>
    </row>
    <row r="267" spans="1:9" s="139" customFormat="1" x14ac:dyDescent="0.2">
      <c r="A267" s="140"/>
      <c r="B267" s="140"/>
      <c r="C267" s="140"/>
      <c r="D267" s="140"/>
      <c r="E267" s="140"/>
      <c r="F267" s="140"/>
      <c r="G267" s="140"/>
      <c r="H267" s="140"/>
      <c r="I267" s="140"/>
    </row>
    <row r="268" spans="1:9" s="139" customFormat="1" x14ac:dyDescent="0.2">
      <c r="A268" s="140"/>
      <c r="B268" s="140"/>
      <c r="C268" s="140"/>
      <c r="D268" s="140"/>
      <c r="E268" s="140"/>
      <c r="F268" s="140"/>
      <c r="G268" s="140"/>
      <c r="H268" s="140"/>
      <c r="I268" s="140"/>
    </row>
    <row r="269" spans="1:9" s="139" customFormat="1" x14ac:dyDescent="0.2">
      <c r="A269" s="140"/>
      <c r="B269" s="140"/>
      <c r="C269" s="140"/>
      <c r="D269" s="140"/>
      <c r="E269" s="140"/>
      <c r="F269" s="140"/>
      <c r="G269" s="140"/>
      <c r="H269" s="140"/>
      <c r="I269" s="140"/>
    </row>
    <row r="270" spans="1:9" s="139" customFormat="1" x14ac:dyDescent="0.2">
      <c r="A270" s="140"/>
      <c r="B270" s="140"/>
      <c r="C270" s="140"/>
      <c r="D270" s="140"/>
      <c r="E270" s="140"/>
      <c r="F270" s="140"/>
      <c r="G270" s="140"/>
      <c r="H270" s="140"/>
      <c r="I270" s="140"/>
    </row>
    <row r="271" spans="1:9" s="139" customFormat="1" x14ac:dyDescent="0.2">
      <c r="A271" s="140"/>
      <c r="B271" s="140"/>
      <c r="C271" s="140"/>
      <c r="D271" s="140"/>
      <c r="E271" s="140"/>
      <c r="F271" s="140"/>
      <c r="G271" s="140"/>
      <c r="H271" s="140"/>
      <c r="I271" s="140"/>
    </row>
    <row r="272" spans="1:9" s="139" customFormat="1" x14ac:dyDescent="0.2">
      <c r="A272" s="140"/>
      <c r="B272" s="140"/>
      <c r="C272" s="140"/>
      <c r="D272" s="140"/>
      <c r="E272" s="140"/>
      <c r="F272" s="140"/>
      <c r="G272" s="140"/>
      <c r="H272" s="140"/>
      <c r="I272" s="140"/>
    </row>
    <row r="273" spans="1:9" s="139" customFormat="1" x14ac:dyDescent="0.2">
      <c r="A273" s="140"/>
      <c r="B273" s="140"/>
      <c r="C273" s="140"/>
      <c r="D273" s="140"/>
      <c r="E273" s="140"/>
      <c r="F273" s="140"/>
      <c r="G273" s="140"/>
      <c r="H273" s="140"/>
      <c r="I273" s="140"/>
    </row>
    <row r="274" spans="1:9" s="139" customFormat="1" x14ac:dyDescent="0.2">
      <c r="A274" s="140"/>
      <c r="B274" s="140"/>
      <c r="C274" s="140"/>
      <c r="D274" s="140"/>
      <c r="E274" s="140"/>
      <c r="F274" s="140"/>
      <c r="G274" s="140"/>
      <c r="H274" s="140"/>
      <c r="I274" s="140"/>
    </row>
    <row r="275" spans="1:9" s="139" customFormat="1" x14ac:dyDescent="0.2">
      <c r="A275" s="140"/>
      <c r="B275" s="140"/>
      <c r="C275" s="140"/>
      <c r="D275" s="140"/>
      <c r="E275" s="140"/>
      <c r="F275" s="140"/>
      <c r="G275" s="140"/>
      <c r="H275" s="140"/>
      <c r="I275" s="140"/>
    </row>
    <row r="276" spans="1:9" s="139" customFormat="1" x14ac:dyDescent="0.2">
      <c r="A276" s="140"/>
      <c r="B276" s="140"/>
      <c r="C276" s="140"/>
      <c r="D276" s="140"/>
      <c r="E276" s="140"/>
      <c r="F276" s="140"/>
      <c r="G276" s="140"/>
      <c r="H276" s="140"/>
      <c r="I276" s="140"/>
    </row>
    <row r="277" spans="1:9" s="139" customFormat="1" x14ac:dyDescent="0.2">
      <c r="A277" s="140"/>
      <c r="B277" s="140"/>
      <c r="C277" s="140"/>
      <c r="D277" s="140"/>
      <c r="E277" s="140"/>
      <c r="F277" s="140"/>
      <c r="G277" s="140"/>
      <c r="H277" s="140"/>
      <c r="I277" s="140"/>
    </row>
    <row r="278" spans="1:9" s="139" customFormat="1" x14ac:dyDescent="0.2">
      <c r="A278" s="140"/>
      <c r="B278" s="140"/>
      <c r="C278" s="140"/>
      <c r="D278" s="140"/>
      <c r="E278" s="140"/>
      <c r="F278" s="140"/>
      <c r="G278" s="140"/>
      <c r="H278" s="140"/>
      <c r="I278" s="140"/>
    </row>
    <row r="279" spans="1:9" s="139" customFormat="1" x14ac:dyDescent="0.2">
      <c r="A279" s="140"/>
      <c r="B279" s="140"/>
      <c r="C279" s="140"/>
      <c r="D279" s="140"/>
      <c r="E279" s="140"/>
      <c r="F279" s="140"/>
      <c r="G279" s="140"/>
      <c r="H279" s="140"/>
      <c r="I279" s="140"/>
    </row>
    <row r="280" spans="1:9" s="139" customFormat="1" x14ac:dyDescent="0.2">
      <c r="A280" s="140"/>
      <c r="B280" s="140"/>
      <c r="C280" s="140"/>
      <c r="D280" s="140"/>
      <c r="E280" s="140"/>
      <c r="F280" s="140"/>
      <c r="G280" s="140"/>
      <c r="H280" s="140"/>
      <c r="I280" s="140"/>
    </row>
    <row r="281" spans="1:9" s="139" customFormat="1" x14ac:dyDescent="0.2">
      <c r="A281" s="140"/>
      <c r="B281" s="140"/>
      <c r="C281" s="140"/>
      <c r="D281" s="140"/>
      <c r="E281" s="140"/>
      <c r="F281" s="140"/>
      <c r="G281" s="140"/>
      <c r="H281" s="140"/>
      <c r="I281" s="140"/>
    </row>
    <row r="282" spans="1:9" s="139" customFormat="1" x14ac:dyDescent="0.2">
      <c r="A282" s="140"/>
      <c r="B282" s="140"/>
      <c r="C282" s="140"/>
      <c r="D282" s="140"/>
      <c r="E282" s="140"/>
      <c r="F282" s="140"/>
      <c r="G282" s="140"/>
      <c r="H282" s="140"/>
      <c r="I282" s="140"/>
    </row>
    <row r="283" spans="1:9" s="139" customFormat="1" x14ac:dyDescent="0.2">
      <c r="A283" s="140"/>
      <c r="B283" s="140"/>
      <c r="C283" s="140"/>
      <c r="D283" s="140"/>
      <c r="E283" s="140"/>
      <c r="F283" s="140"/>
      <c r="G283" s="140"/>
      <c r="H283" s="140"/>
      <c r="I283" s="140"/>
    </row>
    <row r="284" spans="1:9" s="139" customFormat="1" x14ac:dyDescent="0.2">
      <c r="A284" s="140"/>
      <c r="B284" s="140"/>
      <c r="C284" s="140"/>
      <c r="D284" s="140"/>
      <c r="E284" s="140"/>
      <c r="F284" s="140"/>
      <c r="G284" s="140"/>
      <c r="H284" s="140"/>
      <c r="I284" s="140"/>
    </row>
    <row r="285" spans="1:9" s="139" customFormat="1" x14ac:dyDescent="0.2">
      <c r="A285" s="140"/>
      <c r="B285" s="140"/>
      <c r="C285" s="140"/>
      <c r="D285" s="140"/>
      <c r="E285" s="140"/>
      <c r="F285" s="140"/>
      <c r="G285" s="140"/>
      <c r="H285" s="140"/>
      <c r="I285" s="140"/>
    </row>
    <row r="286" spans="1:9" s="139" customFormat="1" x14ac:dyDescent="0.2">
      <c r="A286" s="140"/>
      <c r="B286" s="140"/>
      <c r="C286" s="140"/>
      <c r="D286" s="140"/>
      <c r="E286" s="140"/>
      <c r="F286" s="140"/>
      <c r="G286" s="140"/>
      <c r="H286" s="140"/>
      <c r="I286" s="140"/>
    </row>
    <row r="287" spans="1:9" s="139" customFormat="1" x14ac:dyDescent="0.2">
      <c r="A287" s="140"/>
      <c r="B287" s="140"/>
      <c r="C287" s="140"/>
      <c r="D287" s="140"/>
      <c r="E287" s="140"/>
      <c r="F287" s="140"/>
      <c r="G287" s="140"/>
      <c r="H287" s="140"/>
      <c r="I287" s="140"/>
    </row>
    <row r="288" spans="1:9" s="139" customFormat="1" x14ac:dyDescent="0.2">
      <c r="A288" s="140"/>
      <c r="B288" s="140"/>
      <c r="C288" s="140"/>
      <c r="D288" s="140"/>
      <c r="E288" s="140"/>
      <c r="F288" s="140"/>
      <c r="G288" s="140"/>
      <c r="H288" s="140"/>
      <c r="I288" s="140"/>
    </row>
    <row r="289" spans="1:9" s="139" customFormat="1" x14ac:dyDescent="0.2">
      <c r="A289" s="140"/>
      <c r="B289" s="140"/>
      <c r="C289" s="140"/>
      <c r="D289" s="140"/>
      <c r="E289" s="140"/>
      <c r="F289" s="140"/>
      <c r="G289" s="140"/>
      <c r="H289" s="140"/>
      <c r="I289" s="140"/>
    </row>
    <row r="290" spans="1:9" s="139" customFormat="1" x14ac:dyDescent="0.2">
      <c r="A290" s="140"/>
      <c r="B290" s="140"/>
      <c r="C290" s="140"/>
      <c r="D290" s="140"/>
      <c r="E290" s="140"/>
      <c r="F290" s="140"/>
      <c r="G290" s="140"/>
      <c r="H290" s="140"/>
      <c r="I290" s="140"/>
    </row>
    <row r="291" spans="1:9" s="139" customFormat="1" x14ac:dyDescent="0.2">
      <c r="A291" s="140"/>
      <c r="B291" s="140"/>
      <c r="C291" s="140"/>
      <c r="D291" s="140"/>
      <c r="E291" s="140"/>
      <c r="F291" s="140"/>
      <c r="G291" s="140"/>
      <c r="H291" s="140"/>
      <c r="I291" s="140"/>
    </row>
    <row r="292" spans="1:9" s="139" customFormat="1" x14ac:dyDescent="0.2">
      <c r="A292" s="140"/>
      <c r="B292" s="140"/>
      <c r="C292" s="140"/>
      <c r="D292" s="140"/>
      <c r="E292" s="140"/>
      <c r="F292" s="140"/>
      <c r="G292" s="140"/>
      <c r="H292" s="140"/>
      <c r="I292" s="140"/>
    </row>
  </sheetData>
  <mergeCells count="9">
    <mergeCell ref="K8:K9"/>
    <mergeCell ref="B7:I7"/>
    <mergeCell ref="C8:C9"/>
    <mergeCell ref="B6:I6"/>
    <mergeCell ref="A8:A9"/>
    <mergeCell ref="B8:B9"/>
    <mergeCell ref="D8:D9"/>
    <mergeCell ref="E8:E9"/>
    <mergeCell ref="F8:I8"/>
  </mergeCells>
  <phoneticPr fontId="4" type="noConversion"/>
  <dataValidations count="2">
    <dataValidation type="list" allowBlank="1" showInputMessage="1" showErrorMessage="1" sqref="C5" xr:uid="{00000000-0002-0000-0000-000000000000}">
      <formula1>$K$3:$M$3</formula1>
    </dataValidation>
    <dataValidation type="list" allowBlank="1" showInputMessage="1" showErrorMessage="1" sqref="B6:I6" xr:uid="{00000000-0002-0000-0000-000001000000}">
      <formula1>$K$4:$S$4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24" evalError="1" formula="1"/>
    <ignoredError sqref="D24 D15 D13" 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B272"/>
  <sheetViews>
    <sheetView showGridLines="0" tabSelected="1" topLeftCell="B73" zoomScale="85" zoomScaleNormal="85" workbookViewId="0">
      <selection activeCell="E75" sqref="E75"/>
    </sheetView>
  </sheetViews>
  <sheetFormatPr baseColWidth="10" defaultColWidth="9.140625" defaultRowHeight="15" x14ac:dyDescent="0.25"/>
  <cols>
    <col min="1" max="1" width="22.28515625" style="417" customWidth="1"/>
    <col min="2" max="2" width="46.42578125" style="417" customWidth="1"/>
    <col min="3" max="3" width="27.28515625" style="417" customWidth="1"/>
    <col min="4" max="4" width="12.5703125" style="417" customWidth="1"/>
    <col min="5" max="5" width="31.28515625" style="417" customWidth="1"/>
    <col min="6" max="11" width="5.42578125" style="417" customWidth="1"/>
    <col min="12" max="12" width="5.42578125" style="338" customWidth="1"/>
    <col min="13" max="13" width="5.42578125" style="336" customWidth="1"/>
    <col min="14" max="17" width="5.42578125" style="337" customWidth="1"/>
    <col min="18" max="18" width="9.140625" style="337"/>
    <col min="19" max="19" width="13.140625" style="337" customWidth="1"/>
    <col min="20" max="20" width="18" style="337" customWidth="1"/>
    <col min="21" max="21" width="13.140625" style="337" customWidth="1"/>
    <col min="22" max="22" width="15.140625" style="384" customWidth="1"/>
    <col min="23" max="30" width="9.140625" style="337"/>
    <col min="31" max="65" width="9.140625" style="384"/>
    <col min="66" max="80" width="9.140625" style="339"/>
    <col min="81" max="16384" width="9.140625" style="330"/>
  </cols>
  <sheetData>
    <row r="1" spans="1:66" s="345" customFormat="1" ht="25.5" x14ac:dyDescent="0.25">
      <c r="A1" s="391" t="s">
        <v>1114</v>
      </c>
      <c r="B1" s="391" t="s">
        <v>1115</v>
      </c>
      <c r="C1" s="391" t="s">
        <v>1116</v>
      </c>
      <c r="D1" s="391" t="s">
        <v>1117</v>
      </c>
      <c r="E1" s="391" t="s">
        <v>1118</v>
      </c>
      <c r="F1" s="391" t="s">
        <v>1119</v>
      </c>
      <c r="G1" s="391" t="s">
        <v>1120</v>
      </c>
      <c r="H1" s="391" t="s">
        <v>1121</v>
      </c>
      <c r="I1" s="391" t="s">
        <v>1122</v>
      </c>
      <c r="J1" s="391" t="s">
        <v>1123</v>
      </c>
      <c r="K1" s="391" t="s">
        <v>1124</v>
      </c>
      <c r="L1" s="391" t="s">
        <v>1125</v>
      </c>
      <c r="M1" s="391" t="s">
        <v>1126</v>
      </c>
      <c r="N1" s="391" t="s">
        <v>1127</v>
      </c>
      <c r="O1" s="391" t="s">
        <v>1128</v>
      </c>
      <c r="P1" s="391" t="s">
        <v>1129</v>
      </c>
      <c r="Q1" s="391" t="s">
        <v>1130</v>
      </c>
      <c r="R1" s="391" t="s">
        <v>1131</v>
      </c>
      <c r="S1" s="391" t="s">
        <v>1132</v>
      </c>
      <c r="T1" s="391" t="s">
        <v>1133</v>
      </c>
      <c r="U1" s="408" t="s">
        <v>1134</v>
      </c>
      <c r="V1" s="391" t="s">
        <v>1449</v>
      </c>
      <c r="W1" s="361"/>
      <c r="X1" s="361"/>
      <c r="Y1" s="361"/>
      <c r="Z1" s="361"/>
      <c r="AA1" s="396"/>
      <c r="AB1" s="397"/>
      <c r="AC1" s="361"/>
      <c r="AD1" s="361"/>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row>
    <row r="2" spans="1:66" s="345" customFormat="1" ht="110.25" customHeight="1" x14ac:dyDescent="0.25">
      <c r="A2" s="347" t="s">
        <v>1185</v>
      </c>
      <c r="B2" s="347" t="s">
        <v>1162</v>
      </c>
      <c r="C2" s="347" t="s">
        <v>1355</v>
      </c>
      <c r="D2" s="350" t="s">
        <v>1356</v>
      </c>
      <c r="E2" s="350" t="s">
        <v>1263</v>
      </c>
      <c r="F2" s="351"/>
      <c r="G2" s="351"/>
      <c r="H2" s="351"/>
      <c r="I2" s="351">
        <v>1</v>
      </c>
      <c r="J2" s="351"/>
      <c r="K2" s="351"/>
      <c r="L2" s="351"/>
      <c r="M2" s="351"/>
      <c r="N2" s="351"/>
      <c r="O2" s="351"/>
      <c r="P2" s="351"/>
      <c r="Q2" s="351"/>
      <c r="R2" s="349">
        <f t="shared" ref="R2:R54" si="0">SUM(F2:Q2)</f>
        <v>1</v>
      </c>
      <c r="S2" s="347" t="s">
        <v>1135</v>
      </c>
      <c r="T2" s="347"/>
      <c r="U2" s="347"/>
      <c r="V2" s="423"/>
      <c r="W2" s="385"/>
      <c r="X2" s="361"/>
      <c r="Y2" s="361"/>
      <c r="Z2" s="361"/>
      <c r="AA2" s="361"/>
      <c r="AB2" s="361"/>
      <c r="AC2" s="398"/>
      <c r="AD2" s="361"/>
      <c r="AE2" s="361"/>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row>
    <row r="3" spans="1:66" s="345" customFormat="1" ht="93.75" customHeight="1" x14ac:dyDescent="0.25">
      <c r="A3" s="347" t="s">
        <v>1185</v>
      </c>
      <c r="B3" s="347" t="s">
        <v>1162</v>
      </c>
      <c r="C3" s="347" t="s">
        <v>1355</v>
      </c>
      <c r="D3" s="350" t="s">
        <v>1357</v>
      </c>
      <c r="E3" s="350" t="s">
        <v>1264</v>
      </c>
      <c r="F3" s="351"/>
      <c r="G3" s="351"/>
      <c r="H3" s="351"/>
      <c r="I3" s="351"/>
      <c r="J3" s="351">
        <v>1</v>
      </c>
      <c r="K3" s="351"/>
      <c r="L3" s="351"/>
      <c r="M3" s="351"/>
      <c r="N3" s="351"/>
      <c r="O3" s="351"/>
      <c r="P3" s="351"/>
      <c r="Q3" s="351"/>
      <c r="R3" s="349">
        <f t="shared" si="0"/>
        <v>1</v>
      </c>
      <c r="S3" s="347" t="s">
        <v>1139</v>
      </c>
      <c r="T3" s="347" t="s">
        <v>1136</v>
      </c>
      <c r="U3" s="347"/>
      <c r="V3" s="423"/>
      <c r="W3" s="385"/>
      <c r="X3" s="361"/>
      <c r="Y3" s="361"/>
      <c r="Z3" s="361"/>
      <c r="AA3" s="361"/>
      <c r="AB3" s="361"/>
      <c r="AC3" s="398"/>
      <c r="AD3" s="361"/>
      <c r="AE3" s="361"/>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row>
    <row r="4" spans="1:66" s="140" customFormat="1" ht="102" customHeight="1" x14ac:dyDescent="0.2">
      <c r="A4" s="347" t="s">
        <v>1185</v>
      </c>
      <c r="B4" s="347" t="s">
        <v>1162</v>
      </c>
      <c r="C4" s="347" t="s">
        <v>1355</v>
      </c>
      <c r="D4" s="350" t="s">
        <v>1358</v>
      </c>
      <c r="E4" s="350" t="s">
        <v>1265</v>
      </c>
      <c r="F4" s="351"/>
      <c r="G4" s="351"/>
      <c r="H4" s="351"/>
      <c r="I4" s="351"/>
      <c r="J4" s="351"/>
      <c r="K4" s="351">
        <v>1</v>
      </c>
      <c r="L4" s="351"/>
      <c r="M4" s="351"/>
      <c r="N4" s="351">
        <v>1</v>
      </c>
      <c r="O4" s="351"/>
      <c r="P4" s="351"/>
      <c r="Q4" s="351">
        <v>1</v>
      </c>
      <c r="R4" s="349">
        <f t="shared" si="0"/>
        <v>3</v>
      </c>
      <c r="S4" s="347" t="s">
        <v>1135</v>
      </c>
      <c r="T4" s="347" t="s">
        <v>1136</v>
      </c>
      <c r="U4" s="347"/>
      <c r="V4" s="424"/>
      <c r="W4" s="386"/>
      <c r="X4" s="386"/>
      <c r="Y4" s="386"/>
      <c r="Z4" s="386"/>
      <c r="AA4" s="386"/>
      <c r="AB4" s="386"/>
      <c r="AC4" s="386"/>
      <c r="AD4" s="386"/>
      <c r="AE4" s="386"/>
      <c r="AF4" s="386"/>
      <c r="AG4" s="386"/>
      <c r="AH4" s="386"/>
      <c r="AI4" s="386"/>
      <c r="AJ4" s="386"/>
      <c r="AK4" s="386"/>
      <c r="AL4" s="386"/>
      <c r="AM4" s="386"/>
      <c r="AN4" s="386"/>
      <c r="AO4" s="386"/>
      <c r="AP4" s="386"/>
      <c r="AQ4" s="386"/>
    </row>
    <row r="5" spans="1:66" s="140" customFormat="1" ht="92.25" customHeight="1" x14ac:dyDescent="0.2">
      <c r="A5" s="347" t="s">
        <v>1191</v>
      </c>
      <c r="B5" s="347" t="s">
        <v>1166</v>
      </c>
      <c r="C5" s="350" t="s">
        <v>1283</v>
      </c>
      <c r="D5" s="350" t="s">
        <v>1284</v>
      </c>
      <c r="E5" s="350" t="s">
        <v>1285</v>
      </c>
      <c r="F5" s="351"/>
      <c r="G5" s="351"/>
      <c r="H5" s="351">
        <v>1</v>
      </c>
      <c r="I5" s="351"/>
      <c r="J5" s="351"/>
      <c r="K5" s="351"/>
      <c r="L5" s="351"/>
      <c r="M5" s="351"/>
      <c r="N5" s="351"/>
      <c r="O5" s="351"/>
      <c r="P5" s="351"/>
      <c r="Q5" s="351"/>
      <c r="R5" s="349">
        <f t="shared" si="0"/>
        <v>1</v>
      </c>
      <c r="S5" s="347" t="s">
        <v>1144</v>
      </c>
      <c r="T5" s="347"/>
      <c r="U5" s="347"/>
      <c r="V5" s="424"/>
      <c r="W5" s="386"/>
      <c r="X5" s="386"/>
      <c r="Y5" s="386"/>
      <c r="Z5" s="386"/>
      <c r="AA5" s="386"/>
      <c r="AB5" s="386"/>
      <c r="AC5" s="386"/>
      <c r="AD5" s="386"/>
      <c r="AE5" s="386"/>
      <c r="AF5" s="386"/>
      <c r="AG5" s="386"/>
      <c r="AH5" s="386"/>
      <c r="AI5" s="386"/>
      <c r="AJ5" s="386"/>
      <c r="AK5" s="386"/>
      <c r="AL5" s="386"/>
      <c r="AM5" s="386"/>
      <c r="AN5" s="386"/>
      <c r="AO5" s="386"/>
      <c r="AP5" s="386"/>
      <c r="AQ5" s="386"/>
    </row>
    <row r="6" spans="1:66" s="140" customFormat="1" ht="94.5" customHeight="1" x14ac:dyDescent="0.2">
      <c r="A6" s="347" t="s">
        <v>1191</v>
      </c>
      <c r="B6" s="347" t="s">
        <v>1166</v>
      </c>
      <c r="C6" s="350" t="s">
        <v>1283</v>
      </c>
      <c r="D6" s="350" t="s">
        <v>1286</v>
      </c>
      <c r="E6" s="347" t="s">
        <v>1287</v>
      </c>
      <c r="F6" s="348"/>
      <c r="G6" s="348"/>
      <c r="H6" s="348">
        <v>1</v>
      </c>
      <c r="I6" s="348"/>
      <c r="J6" s="348"/>
      <c r="K6" s="348">
        <v>1</v>
      </c>
      <c r="L6" s="348"/>
      <c r="M6" s="348"/>
      <c r="N6" s="348">
        <v>1</v>
      </c>
      <c r="O6" s="348"/>
      <c r="P6" s="348">
        <v>1</v>
      </c>
      <c r="Q6" s="348"/>
      <c r="R6" s="349">
        <f t="shared" si="0"/>
        <v>4</v>
      </c>
      <c r="S6" s="347" t="s">
        <v>1144</v>
      </c>
      <c r="T6" s="347"/>
      <c r="U6" s="347"/>
      <c r="V6" s="424"/>
      <c r="W6" s="386"/>
      <c r="X6" s="386"/>
      <c r="Y6" s="386"/>
      <c r="Z6" s="386"/>
      <c r="AA6" s="386"/>
      <c r="AB6" s="386"/>
      <c r="AC6" s="386"/>
      <c r="AD6" s="386"/>
      <c r="AE6" s="386"/>
      <c r="AF6" s="386"/>
      <c r="AG6" s="386"/>
      <c r="AH6" s="386"/>
      <c r="AI6" s="386"/>
      <c r="AJ6" s="386"/>
      <c r="AK6" s="386"/>
      <c r="AL6" s="386"/>
      <c r="AM6" s="386"/>
      <c r="AN6" s="386"/>
      <c r="AO6" s="386"/>
      <c r="AP6" s="386"/>
      <c r="AQ6" s="386"/>
    </row>
    <row r="7" spans="1:66" s="140" customFormat="1" ht="58.5" customHeight="1" x14ac:dyDescent="0.2">
      <c r="A7" s="347" t="s">
        <v>1191</v>
      </c>
      <c r="B7" s="347" t="s">
        <v>1166</v>
      </c>
      <c r="C7" s="350" t="s">
        <v>1283</v>
      </c>
      <c r="D7" s="350" t="s">
        <v>1288</v>
      </c>
      <c r="E7" s="350" t="s">
        <v>1289</v>
      </c>
      <c r="F7" s="351"/>
      <c r="G7" s="351"/>
      <c r="H7" s="351">
        <v>1</v>
      </c>
      <c r="I7" s="351"/>
      <c r="J7" s="351"/>
      <c r="K7" s="351">
        <v>1</v>
      </c>
      <c r="L7" s="351"/>
      <c r="M7" s="351"/>
      <c r="N7" s="351"/>
      <c r="O7" s="351"/>
      <c r="P7" s="351"/>
      <c r="Q7" s="351"/>
      <c r="R7" s="349">
        <f t="shared" si="0"/>
        <v>2</v>
      </c>
      <c r="S7" s="347" t="s">
        <v>1144</v>
      </c>
      <c r="T7" s="347"/>
      <c r="U7" s="347"/>
      <c r="V7" s="424"/>
      <c r="W7" s="386"/>
      <c r="X7" s="386"/>
      <c r="Y7" s="386"/>
      <c r="Z7" s="386"/>
      <c r="AA7" s="386"/>
      <c r="AB7" s="386"/>
      <c r="AC7" s="386"/>
      <c r="AD7" s="386"/>
      <c r="AE7" s="386"/>
      <c r="AF7" s="386"/>
      <c r="AG7" s="386"/>
      <c r="AH7" s="386"/>
      <c r="AI7" s="386"/>
      <c r="AJ7" s="386"/>
      <c r="AK7" s="386"/>
      <c r="AL7" s="386"/>
      <c r="AM7" s="386"/>
      <c r="AN7" s="386"/>
      <c r="AO7" s="386"/>
      <c r="AP7" s="386"/>
      <c r="AQ7" s="386"/>
    </row>
    <row r="8" spans="1:66" s="140" customFormat="1" ht="57.75" customHeight="1" x14ac:dyDescent="0.2">
      <c r="A8" s="347" t="s">
        <v>1191</v>
      </c>
      <c r="B8" s="347" t="s">
        <v>1166</v>
      </c>
      <c r="C8" s="350" t="s">
        <v>1283</v>
      </c>
      <c r="D8" s="350" t="s">
        <v>1290</v>
      </c>
      <c r="E8" s="426" t="s">
        <v>1291</v>
      </c>
      <c r="F8" s="348"/>
      <c r="G8" s="348">
        <v>1</v>
      </c>
      <c r="H8" s="348"/>
      <c r="I8" s="348"/>
      <c r="J8" s="348">
        <v>1</v>
      </c>
      <c r="K8" s="348"/>
      <c r="L8" s="348"/>
      <c r="M8" s="348">
        <v>1</v>
      </c>
      <c r="N8" s="348"/>
      <c r="O8" s="348"/>
      <c r="P8" s="348">
        <v>1</v>
      </c>
      <c r="Q8" s="348"/>
      <c r="R8" s="349">
        <f t="shared" si="0"/>
        <v>4</v>
      </c>
      <c r="S8" s="347" t="s">
        <v>1144</v>
      </c>
      <c r="T8" s="347"/>
      <c r="U8" s="347"/>
      <c r="V8" s="424"/>
      <c r="W8" s="386"/>
      <c r="X8" s="386"/>
      <c r="Y8" s="386"/>
      <c r="Z8" s="386"/>
      <c r="AA8" s="386"/>
      <c r="AB8" s="386"/>
      <c r="AC8" s="386"/>
      <c r="AD8" s="386"/>
      <c r="AE8" s="386"/>
      <c r="AF8" s="386"/>
      <c r="AG8" s="386"/>
      <c r="AH8" s="386"/>
      <c r="AI8" s="386"/>
      <c r="AJ8" s="386"/>
      <c r="AK8" s="386"/>
      <c r="AL8" s="386"/>
      <c r="AM8" s="386"/>
      <c r="AN8" s="386"/>
      <c r="AO8" s="386"/>
      <c r="AP8" s="386"/>
      <c r="AQ8" s="386"/>
    </row>
    <row r="9" spans="1:66" s="140" customFormat="1" ht="73.5" customHeight="1" x14ac:dyDescent="0.2">
      <c r="A9" s="347" t="s">
        <v>1191</v>
      </c>
      <c r="B9" s="347" t="s">
        <v>1166</v>
      </c>
      <c r="C9" s="350" t="s">
        <v>1283</v>
      </c>
      <c r="D9" s="350" t="s">
        <v>1292</v>
      </c>
      <c r="E9" s="350" t="s">
        <v>1293</v>
      </c>
      <c r="F9" s="351"/>
      <c r="G9" s="351"/>
      <c r="H9" s="351">
        <v>1</v>
      </c>
      <c r="I9" s="351"/>
      <c r="J9" s="351"/>
      <c r="K9" s="351">
        <v>1</v>
      </c>
      <c r="L9" s="351"/>
      <c r="M9" s="351"/>
      <c r="N9" s="351">
        <v>1</v>
      </c>
      <c r="O9" s="351"/>
      <c r="P9" s="351"/>
      <c r="Q9" s="351">
        <v>1</v>
      </c>
      <c r="R9" s="349">
        <f t="shared" si="0"/>
        <v>4</v>
      </c>
      <c r="S9" s="347" t="s">
        <v>1294</v>
      </c>
      <c r="T9" s="347" t="s">
        <v>1136</v>
      </c>
      <c r="U9" s="347"/>
      <c r="V9" s="424"/>
      <c r="W9" s="386"/>
      <c r="X9" s="386"/>
      <c r="Y9" s="386"/>
      <c r="Z9" s="386"/>
      <c r="AA9" s="386"/>
      <c r="AB9" s="386"/>
      <c r="AC9" s="386"/>
      <c r="AD9" s="386"/>
      <c r="AE9" s="386"/>
      <c r="AF9" s="386"/>
      <c r="AG9" s="386"/>
      <c r="AH9" s="386"/>
      <c r="AI9" s="386"/>
      <c r="AJ9" s="386"/>
      <c r="AK9" s="386"/>
      <c r="AL9" s="386"/>
      <c r="AM9" s="386"/>
      <c r="AN9" s="386"/>
      <c r="AO9" s="386"/>
      <c r="AP9" s="386"/>
      <c r="AQ9" s="386"/>
    </row>
    <row r="10" spans="1:66" s="140" customFormat="1" ht="96" customHeight="1" x14ac:dyDescent="0.2">
      <c r="A10" s="347" t="s">
        <v>1191</v>
      </c>
      <c r="B10" s="347" t="s">
        <v>1166</v>
      </c>
      <c r="C10" s="350" t="s">
        <v>1283</v>
      </c>
      <c r="D10" s="350" t="s">
        <v>1295</v>
      </c>
      <c r="E10" s="347" t="s">
        <v>1296</v>
      </c>
      <c r="F10" s="348">
        <v>1</v>
      </c>
      <c r="G10" s="348">
        <v>1</v>
      </c>
      <c r="H10" s="348">
        <v>1</v>
      </c>
      <c r="I10" s="348">
        <v>1</v>
      </c>
      <c r="J10" s="348">
        <v>1</v>
      </c>
      <c r="K10" s="348">
        <v>1</v>
      </c>
      <c r="L10" s="348">
        <v>1</v>
      </c>
      <c r="M10" s="348">
        <v>1</v>
      </c>
      <c r="N10" s="348">
        <v>1</v>
      </c>
      <c r="O10" s="348">
        <v>1</v>
      </c>
      <c r="P10" s="348">
        <v>1</v>
      </c>
      <c r="Q10" s="348">
        <v>1</v>
      </c>
      <c r="R10" s="349">
        <f t="shared" si="0"/>
        <v>12</v>
      </c>
      <c r="S10" s="347" t="s">
        <v>1144</v>
      </c>
      <c r="T10" s="347"/>
      <c r="U10" s="347"/>
      <c r="V10" s="424"/>
      <c r="W10" s="386"/>
      <c r="X10" s="386"/>
      <c r="Y10" s="386"/>
      <c r="Z10" s="386"/>
      <c r="AA10" s="386"/>
      <c r="AB10" s="386"/>
      <c r="AC10" s="386"/>
      <c r="AD10" s="386"/>
      <c r="AE10" s="386"/>
      <c r="AF10" s="386"/>
      <c r="AG10" s="386"/>
      <c r="AH10" s="386"/>
      <c r="AI10" s="386"/>
      <c r="AJ10" s="386"/>
      <c r="AK10" s="386"/>
      <c r="AL10" s="386"/>
      <c r="AM10" s="386"/>
      <c r="AN10" s="386"/>
      <c r="AO10" s="386"/>
      <c r="AP10" s="386"/>
      <c r="AQ10" s="386"/>
    </row>
    <row r="11" spans="1:66" s="140" customFormat="1" ht="79.5" customHeight="1" x14ac:dyDescent="0.2">
      <c r="A11" s="347" t="s">
        <v>1191</v>
      </c>
      <c r="B11" s="347" t="s">
        <v>1166</v>
      </c>
      <c r="C11" s="350" t="s">
        <v>1283</v>
      </c>
      <c r="D11" s="350" t="s">
        <v>1297</v>
      </c>
      <c r="E11" s="427" t="s">
        <v>1298</v>
      </c>
      <c r="F11" s="351">
        <v>1</v>
      </c>
      <c r="G11" s="351"/>
      <c r="H11" s="351"/>
      <c r="I11" s="351"/>
      <c r="J11" s="351"/>
      <c r="K11" s="351"/>
      <c r="L11" s="351"/>
      <c r="M11" s="351"/>
      <c r="N11" s="351"/>
      <c r="O11" s="351"/>
      <c r="P11" s="351"/>
      <c r="Q11" s="351"/>
      <c r="R11" s="349">
        <f t="shared" si="0"/>
        <v>1</v>
      </c>
      <c r="S11" s="347" t="s">
        <v>1144</v>
      </c>
      <c r="T11" s="347"/>
      <c r="U11" s="347"/>
      <c r="V11" s="424"/>
      <c r="W11" s="386"/>
      <c r="X11" s="386"/>
      <c r="Y11" s="386"/>
      <c r="Z11" s="386"/>
      <c r="AA11" s="386"/>
      <c r="AB11" s="386"/>
      <c r="AC11" s="386"/>
      <c r="AD11" s="386"/>
      <c r="AE11" s="386"/>
      <c r="AF11" s="386"/>
      <c r="AG11" s="386"/>
      <c r="AH11" s="386"/>
      <c r="AI11" s="386"/>
      <c r="AJ11" s="386"/>
      <c r="AK11" s="386"/>
      <c r="AL11" s="386"/>
      <c r="AM11" s="386"/>
      <c r="AN11" s="386"/>
      <c r="AO11" s="386"/>
      <c r="AP11" s="386"/>
      <c r="AQ11" s="386"/>
    </row>
    <row r="12" spans="1:66" s="140" customFormat="1" ht="71.25" customHeight="1" x14ac:dyDescent="0.2">
      <c r="A12" s="347" t="s">
        <v>1191</v>
      </c>
      <c r="B12" s="347" t="s">
        <v>1166</v>
      </c>
      <c r="C12" s="350" t="s">
        <v>1283</v>
      </c>
      <c r="D12" s="350" t="s">
        <v>1299</v>
      </c>
      <c r="E12" s="347" t="s">
        <v>1300</v>
      </c>
      <c r="F12" s="348">
        <v>1</v>
      </c>
      <c r="G12" s="348">
        <v>1</v>
      </c>
      <c r="H12" s="348">
        <v>1</v>
      </c>
      <c r="I12" s="348">
        <v>1</v>
      </c>
      <c r="J12" s="348">
        <v>1</v>
      </c>
      <c r="K12" s="348">
        <v>1</v>
      </c>
      <c r="L12" s="348">
        <v>1</v>
      </c>
      <c r="M12" s="348">
        <v>1</v>
      </c>
      <c r="N12" s="348">
        <v>1</v>
      </c>
      <c r="O12" s="348">
        <v>1</v>
      </c>
      <c r="P12" s="348">
        <v>1</v>
      </c>
      <c r="Q12" s="348">
        <v>1</v>
      </c>
      <c r="R12" s="349">
        <f t="shared" si="0"/>
        <v>12</v>
      </c>
      <c r="S12" s="347" t="s">
        <v>1144</v>
      </c>
      <c r="T12" s="347"/>
      <c r="U12" s="347"/>
      <c r="V12" s="424"/>
      <c r="W12" s="386"/>
      <c r="X12" s="386"/>
      <c r="Y12" s="386"/>
      <c r="Z12" s="386"/>
      <c r="AA12" s="386"/>
      <c r="AB12" s="386"/>
      <c r="AC12" s="386"/>
      <c r="AD12" s="386"/>
      <c r="AE12" s="386"/>
      <c r="AF12" s="386"/>
      <c r="AG12" s="386"/>
      <c r="AH12" s="386"/>
      <c r="AI12" s="386"/>
      <c r="AJ12" s="386"/>
      <c r="AK12" s="386"/>
      <c r="AL12" s="386"/>
      <c r="AM12" s="386"/>
      <c r="AN12" s="386"/>
      <c r="AO12" s="386"/>
      <c r="AP12" s="386"/>
      <c r="AQ12" s="386"/>
    </row>
    <row r="13" spans="1:66" s="140" customFormat="1" ht="89.25" customHeight="1" x14ac:dyDescent="0.2">
      <c r="A13" s="347" t="s">
        <v>1191</v>
      </c>
      <c r="B13" s="347" t="s">
        <v>1166</v>
      </c>
      <c r="C13" s="350" t="s">
        <v>1301</v>
      </c>
      <c r="D13" s="350" t="s">
        <v>1302</v>
      </c>
      <c r="E13" s="350" t="s">
        <v>1303</v>
      </c>
      <c r="F13" s="351">
        <v>1</v>
      </c>
      <c r="G13" s="351"/>
      <c r="H13" s="351"/>
      <c r="I13" s="351"/>
      <c r="J13" s="351"/>
      <c r="K13" s="351"/>
      <c r="L13" s="351"/>
      <c r="M13" s="351"/>
      <c r="N13" s="351"/>
      <c r="O13" s="351"/>
      <c r="P13" s="351"/>
      <c r="Q13" s="351"/>
      <c r="R13" s="349">
        <f t="shared" si="0"/>
        <v>1</v>
      </c>
      <c r="S13" s="347" t="s">
        <v>1139</v>
      </c>
      <c r="T13" s="347"/>
      <c r="U13" s="347"/>
      <c r="V13" s="424"/>
      <c r="W13" s="386"/>
      <c r="X13" s="386"/>
      <c r="Y13" s="386"/>
      <c r="Z13" s="386"/>
      <c r="AA13" s="386"/>
      <c r="AB13" s="386"/>
      <c r="AC13" s="386"/>
      <c r="AD13" s="386"/>
      <c r="AE13" s="386"/>
      <c r="AF13" s="386"/>
      <c r="AG13" s="386"/>
      <c r="AH13" s="386"/>
      <c r="AI13" s="386"/>
      <c r="AJ13" s="386"/>
      <c r="AK13" s="386"/>
      <c r="AL13" s="386"/>
      <c r="AM13" s="386"/>
      <c r="AN13" s="386"/>
      <c r="AO13" s="386"/>
      <c r="AP13" s="386"/>
      <c r="AQ13" s="386"/>
    </row>
    <row r="14" spans="1:66" s="140" customFormat="1" ht="102" customHeight="1" x14ac:dyDescent="0.2">
      <c r="A14" s="347" t="s">
        <v>1191</v>
      </c>
      <c r="B14" s="347" t="s">
        <v>1166</v>
      </c>
      <c r="C14" s="350" t="s">
        <v>1301</v>
      </c>
      <c r="D14" s="350" t="s">
        <v>1304</v>
      </c>
      <c r="E14" s="352" t="s">
        <v>1305</v>
      </c>
      <c r="F14" s="354"/>
      <c r="G14" s="354"/>
      <c r="H14" s="354">
        <v>1</v>
      </c>
      <c r="I14" s="354"/>
      <c r="J14" s="354"/>
      <c r="K14" s="354">
        <v>1</v>
      </c>
      <c r="L14" s="354"/>
      <c r="M14" s="354"/>
      <c r="N14" s="354">
        <v>1</v>
      </c>
      <c r="O14" s="354"/>
      <c r="P14" s="354"/>
      <c r="Q14" s="354">
        <v>1</v>
      </c>
      <c r="R14" s="428">
        <f t="shared" si="0"/>
        <v>4</v>
      </c>
      <c r="S14" s="347" t="s">
        <v>1136</v>
      </c>
      <c r="T14" s="347" t="s">
        <v>1145</v>
      </c>
      <c r="U14" s="347"/>
      <c r="V14" s="424"/>
      <c r="W14" s="386"/>
      <c r="X14" s="386"/>
      <c r="Y14" s="386"/>
      <c r="Z14" s="386"/>
      <c r="AA14" s="386"/>
      <c r="AB14" s="386"/>
      <c r="AC14" s="386"/>
      <c r="AD14" s="386"/>
      <c r="AE14" s="386"/>
      <c r="AF14" s="386"/>
      <c r="AG14" s="386"/>
      <c r="AH14" s="386"/>
      <c r="AI14" s="386"/>
      <c r="AJ14" s="386"/>
      <c r="AK14" s="386"/>
      <c r="AL14" s="386"/>
      <c r="AM14" s="386"/>
      <c r="AN14" s="386"/>
      <c r="AO14" s="386"/>
      <c r="AP14" s="386"/>
      <c r="AQ14" s="386"/>
    </row>
    <row r="15" spans="1:66" s="140" customFormat="1" ht="97.5" customHeight="1" x14ac:dyDescent="0.2">
      <c r="A15" s="347" t="s">
        <v>1191</v>
      </c>
      <c r="B15" s="347" t="s">
        <v>1166</v>
      </c>
      <c r="C15" s="350" t="s">
        <v>1301</v>
      </c>
      <c r="D15" s="350" t="s">
        <v>1306</v>
      </c>
      <c r="E15" s="350" t="s">
        <v>1307</v>
      </c>
      <c r="F15" s="351"/>
      <c r="G15" s="351"/>
      <c r="H15" s="351"/>
      <c r="I15" s="351"/>
      <c r="J15" s="351"/>
      <c r="K15" s="351"/>
      <c r="L15" s="351">
        <v>1</v>
      </c>
      <c r="M15" s="351"/>
      <c r="N15" s="351"/>
      <c r="O15" s="351"/>
      <c r="P15" s="351"/>
      <c r="Q15" s="351"/>
      <c r="R15" s="349">
        <f t="shared" si="0"/>
        <v>1</v>
      </c>
      <c r="S15" s="347" t="s">
        <v>1135</v>
      </c>
      <c r="T15" s="347" t="s">
        <v>1137</v>
      </c>
      <c r="U15" s="347"/>
      <c r="V15" s="424"/>
      <c r="W15" s="386"/>
      <c r="X15" s="386"/>
      <c r="Y15" s="386"/>
      <c r="Z15" s="386"/>
      <c r="AA15" s="386"/>
      <c r="AB15" s="386"/>
      <c r="AC15" s="386"/>
      <c r="AD15" s="386"/>
      <c r="AE15" s="386"/>
      <c r="AF15" s="386"/>
      <c r="AG15" s="386"/>
      <c r="AH15" s="386"/>
      <c r="AI15" s="386"/>
      <c r="AJ15" s="386"/>
      <c r="AK15" s="386"/>
      <c r="AL15" s="386"/>
      <c r="AM15" s="386"/>
      <c r="AN15" s="386"/>
      <c r="AO15" s="386"/>
      <c r="AP15" s="386"/>
      <c r="AQ15" s="386"/>
    </row>
    <row r="16" spans="1:66" s="140" customFormat="1" ht="85.5" customHeight="1" x14ac:dyDescent="0.2">
      <c r="A16" s="347" t="s">
        <v>1191</v>
      </c>
      <c r="B16" s="347" t="s">
        <v>1166</v>
      </c>
      <c r="C16" s="350" t="s">
        <v>1301</v>
      </c>
      <c r="D16" s="350" t="s">
        <v>1308</v>
      </c>
      <c r="E16" s="347" t="s">
        <v>1309</v>
      </c>
      <c r="F16" s="348"/>
      <c r="G16" s="348"/>
      <c r="H16" s="348"/>
      <c r="I16" s="348"/>
      <c r="J16" s="348"/>
      <c r="K16" s="348"/>
      <c r="L16" s="348"/>
      <c r="M16" s="348"/>
      <c r="N16" s="348"/>
      <c r="O16" s="348"/>
      <c r="P16" s="348"/>
      <c r="Q16" s="348">
        <v>1</v>
      </c>
      <c r="R16" s="349">
        <f t="shared" si="0"/>
        <v>1</v>
      </c>
      <c r="S16" s="347" t="s">
        <v>1136</v>
      </c>
      <c r="T16" s="347" t="s">
        <v>1145</v>
      </c>
      <c r="U16" s="347"/>
      <c r="V16" s="424"/>
      <c r="W16" s="386"/>
      <c r="X16" s="386"/>
      <c r="Y16" s="386"/>
      <c r="Z16" s="386"/>
      <c r="AA16" s="386"/>
      <c r="AB16" s="386"/>
      <c r="AC16" s="386"/>
      <c r="AD16" s="386"/>
      <c r="AE16" s="386"/>
      <c r="AF16" s="386"/>
      <c r="AG16" s="386"/>
      <c r="AH16" s="386"/>
      <c r="AI16" s="386"/>
      <c r="AJ16" s="386"/>
      <c r="AK16" s="386"/>
      <c r="AL16" s="386"/>
      <c r="AM16" s="386"/>
      <c r="AN16" s="386"/>
      <c r="AO16" s="386"/>
      <c r="AP16" s="386"/>
      <c r="AQ16" s="386"/>
    </row>
    <row r="17" spans="1:43" s="140" customFormat="1" ht="97.5" customHeight="1" x14ac:dyDescent="0.2">
      <c r="A17" s="347" t="s">
        <v>1191</v>
      </c>
      <c r="B17" s="347" t="s">
        <v>1166</v>
      </c>
      <c r="C17" s="350" t="s">
        <v>1301</v>
      </c>
      <c r="D17" s="350" t="s">
        <v>1310</v>
      </c>
      <c r="E17" s="350" t="s">
        <v>1311</v>
      </c>
      <c r="F17" s="351"/>
      <c r="G17" s="351"/>
      <c r="H17" s="351"/>
      <c r="I17" s="351">
        <v>1</v>
      </c>
      <c r="J17" s="351"/>
      <c r="K17" s="351"/>
      <c r="L17" s="351"/>
      <c r="M17" s="351"/>
      <c r="N17" s="351"/>
      <c r="O17" s="351"/>
      <c r="P17" s="351"/>
      <c r="Q17" s="351"/>
      <c r="R17" s="349">
        <f t="shared" si="0"/>
        <v>1</v>
      </c>
      <c r="S17" s="347" t="s">
        <v>1136</v>
      </c>
      <c r="T17" s="347" t="s">
        <v>1145</v>
      </c>
      <c r="U17" s="347"/>
      <c r="V17" s="424"/>
      <c r="W17" s="386"/>
      <c r="X17" s="386"/>
      <c r="Y17" s="386"/>
      <c r="Z17" s="386"/>
      <c r="AA17" s="386"/>
      <c r="AB17" s="386"/>
      <c r="AC17" s="386"/>
      <c r="AD17" s="386"/>
      <c r="AE17" s="386"/>
      <c r="AF17" s="386"/>
      <c r="AG17" s="386"/>
      <c r="AH17" s="386"/>
      <c r="AI17" s="386"/>
      <c r="AJ17" s="386"/>
      <c r="AK17" s="386"/>
      <c r="AL17" s="386"/>
      <c r="AM17" s="386"/>
      <c r="AN17" s="386"/>
      <c r="AO17" s="386"/>
      <c r="AP17" s="386"/>
      <c r="AQ17" s="386"/>
    </row>
    <row r="18" spans="1:43" s="140" customFormat="1" ht="81.75" customHeight="1" x14ac:dyDescent="0.2">
      <c r="A18" s="347" t="s">
        <v>1191</v>
      </c>
      <c r="B18" s="347" t="s">
        <v>1166</v>
      </c>
      <c r="C18" s="350" t="s">
        <v>1301</v>
      </c>
      <c r="D18" s="350" t="s">
        <v>1312</v>
      </c>
      <c r="E18" s="347" t="s">
        <v>1313</v>
      </c>
      <c r="F18" s="348"/>
      <c r="G18" s="348"/>
      <c r="H18" s="348"/>
      <c r="I18" s="348"/>
      <c r="J18" s="348"/>
      <c r="K18" s="348">
        <v>1</v>
      </c>
      <c r="L18" s="348"/>
      <c r="M18" s="348"/>
      <c r="N18" s="348"/>
      <c r="O18" s="348"/>
      <c r="P18" s="348"/>
      <c r="Q18" s="348"/>
      <c r="R18" s="349">
        <f t="shared" si="0"/>
        <v>1</v>
      </c>
      <c r="S18" s="347" t="s">
        <v>1136</v>
      </c>
      <c r="T18" s="347" t="s">
        <v>1145</v>
      </c>
      <c r="U18" s="347"/>
      <c r="V18" s="424"/>
      <c r="W18" s="386"/>
      <c r="X18" s="386"/>
      <c r="Y18" s="386"/>
      <c r="Z18" s="386"/>
      <c r="AA18" s="386"/>
      <c r="AB18" s="386"/>
      <c r="AC18" s="386"/>
      <c r="AD18" s="386"/>
      <c r="AE18" s="386"/>
      <c r="AF18" s="386"/>
      <c r="AG18" s="386"/>
      <c r="AH18" s="386"/>
      <c r="AI18" s="386"/>
      <c r="AJ18" s="386"/>
      <c r="AK18" s="386"/>
      <c r="AL18" s="386"/>
      <c r="AM18" s="386"/>
      <c r="AN18" s="386"/>
      <c r="AO18" s="386"/>
      <c r="AP18" s="386"/>
      <c r="AQ18" s="386"/>
    </row>
    <row r="19" spans="1:43" s="140" customFormat="1" ht="79.5" customHeight="1" x14ac:dyDescent="0.2">
      <c r="A19" s="347" t="s">
        <v>1191</v>
      </c>
      <c r="B19" s="347" t="s">
        <v>1166</v>
      </c>
      <c r="C19" s="350" t="s">
        <v>1301</v>
      </c>
      <c r="D19" s="350" t="s">
        <v>1314</v>
      </c>
      <c r="E19" s="347" t="s">
        <v>1315</v>
      </c>
      <c r="F19" s="351">
        <v>1</v>
      </c>
      <c r="G19" s="351"/>
      <c r="H19" s="351"/>
      <c r="I19" s="351"/>
      <c r="J19" s="351"/>
      <c r="K19" s="351"/>
      <c r="L19" s="351"/>
      <c r="M19" s="351"/>
      <c r="N19" s="351"/>
      <c r="O19" s="351"/>
      <c r="P19" s="351"/>
      <c r="Q19" s="351"/>
      <c r="R19" s="349">
        <f t="shared" si="0"/>
        <v>1</v>
      </c>
      <c r="S19" s="347" t="s">
        <v>1136</v>
      </c>
      <c r="T19" s="347" t="s">
        <v>1145</v>
      </c>
      <c r="U19" s="347"/>
      <c r="V19" s="424"/>
      <c r="W19" s="386"/>
      <c r="X19" s="386"/>
      <c r="Y19" s="386"/>
      <c r="Z19" s="386"/>
      <c r="AA19" s="386"/>
      <c r="AB19" s="386"/>
      <c r="AC19" s="386"/>
      <c r="AD19" s="386"/>
      <c r="AE19" s="386"/>
      <c r="AF19" s="386"/>
      <c r="AG19" s="386"/>
      <c r="AH19" s="386"/>
      <c r="AI19" s="386"/>
      <c r="AJ19" s="386"/>
      <c r="AK19" s="386"/>
      <c r="AL19" s="386"/>
      <c r="AM19" s="386"/>
      <c r="AN19" s="386"/>
      <c r="AO19" s="386"/>
      <c r="AP19" s="386"/>
      <c r="AQ19" s="386"/>
    </row>
    <row r="20" spans="1:43" s="140" customFormat="1" ht="84.75" customHeight="1" x14ac:dyDescent="0.2">
      <c r="A20" s="347" t="s">
        <v>1191</v>
      </c>
      <c r="B20" s="347" t="s">
        <v>1166</v>
      </c>
      <c r="C20" s="350" t="s">
        <v>1301</v>
      </c>
      <c r="D20" s="350" t="s">
        <v>1316</v>
      </c>
      <c r="E20" s="347" t="s">
        <v>1317</v>
      </c>
      <c r="F20" s="348">
        <v>1</v>
      </c>
      <c r="G20" s="348"/>
      <c r="H20" s="348"/>
      <c r="I20" s="348"/>
      <c r="J20" s="348"/>
      <c r="K20" s="348"/>
      <c r="L20" s="348"/>
      <c r="M20" s="348"/>
      <c r="N20" s="348"/>
      <c r="O20" s="348"/>
      <c r="P20" s="348"/>
      <c r="Q20" s="348"/>
      <c r="R20" s="349">
        <f t="shared" si="0"/>
        <v>1</v>
      </c>
      <c r="S20" s="347" t="s">
        <v>1136</v>
      </c>
      <c r="T20" s="347" t="s">
        <v>1145</v>
      </c>
      <c r="U20" s="347"/>
      <c r="V20" s="424"/>
      <c r="W20" s="386"/>
      <c r="X20" s="386"/>
      <c r="Y20" s="386"/>
      <c r="Z20" s="386"/>
      <c r="AA20" s="386"/>
      <c r="AB20" s="386"/>
      <c r="AC20" s="386"/>
      <c r="AD20" s="386"/>
      <c r="AE20" s="386"/>
      <c r="AF20" s="386"/>
      <c r="AG20" s="386"/>
      <c r="AH20" s="386"/>
      <c r="AI20" s="386"/>
      <c r="AJ20" s="386"/>
      <c r="AK20" s="386"/>
      <c r="AL20" s="386"/>
      <c r="AM20" s="386"/>
      <c r="AN20" s="386"/>
      <c r="AO20" s="386"/>
      <c r="AP20" s="386"/>
      <c r="AQ20" s="386"/>
    </row>
    <row r="21" spans="1:43" s="140" customFormat="1" ht="92.25" customHeight="1" x14ac:dyDescent="0.2">
      <c r="A21" s="347" t="s">
        <v>1191</v>
      </c>
      <c r="B21" s="347" t="s">
        <v>1166</v>
      </c>
      <c r="C21" s="350" t="s">
        <v>1301</v>
      </c>
      <c r="D21" s="350" t="s">
        <v>1318</v>
      </c>
      <c r="E21" s="429" t="s">
        <v>1319</v>
      </c>
      <c r="F21" s="430"/>
      <c r="G21" s="430">
        <v>1</v>
      </c>
      <c r="H21" s="430"/>
      <c r="I21" s="430"/>
      <c r="J21" s="430"/>
      <c r="K21" s="430">
        <v>1</v>
      </c>
      <c r="L21" s="430"/>
      <c r="M21" s="430"/>
      <c r="N21" s="430"/>
      <c r="O21" s="430"/>
      <c r="P21" s="430"/>
      <c r="Q21" s="430"/>
      <c r="R21" s="431">
        <f t="shared" si="0"/>
        <v>2</v>
      </c>
      <c r="S21" s="347" t="s">
        <v>1136</v>
      </c>
      <c r="T21" s="347" t="s">
        <v>1144</v>
      </c>
      <c r="U21" s="347"/>
      <c r="V21" s="424"/>
      <c r="W21" s="386"/>
      <c r="X21" s="386"/>
      <c r="Y21" s="386"/>
      <c r="Z21" s="386"/>
      <c r="AA21" s="386"/>
      <c r="AB21" s="386"/>
      <c r="AC21" s="386"/>
      <c r="AD21" s="386"/>
      <c r="AE21" s="386"/>
      <c r="AF21" s="386"/>
      <c r="AG21" s="386"/>
      <c r="AH21" s="386"/>
      <c r="AI21" s="386"/>
      <c r="AJ21" s="386"/>
      <c r="AK21" s="386"/>
      <c r="AL21" s="386"/>
      <c r="AM21" s="386"/>
      <c r="AN21" s="386"/>
      <c r="AO21" s="386"/>
      <c r="AP21" s="386"/>
      <c r="AQ21" s="386"/>
    </row>
    <row r="22" spans="1:43" s="140" customFormat="1" ht="112.5" customHeight="1" x14ac:dyDescent="0.2">
      <c r="A22" s="347" t="s">
        <v>1191</v>
      </c>
      <c r="B22" s="347" t="s">
        <v>1166</v>
      </c>
      <c r="C22" s="350" t="s">
        <v>1301</v>
      </c>
      <c r="D22" s="350" t="s">
        <v>1320</v>
      </c>
      <c r="E22" s="350" t="s">
        <v>1321</v>
      </c>
      <c r="F22" s="351"/>
      <c r="G22" s="351"/>
      <c r="H22" s="351">
        <v>1</v>
      </c>
      <c r="I22" s="351"/>
      <c r="J22" s="351">
        <v>1</v>
      </c>
      <c r="K22" s="351"/>
      <c r="L22" s="351"/>
      <c r="M22" s="351"/>
      <c r="N22" s="351"/>
      <c r="O22" s="351"/>
      <c r="P22" s="351"/>
      <c r="Q22" s="351"/>
      <c r="R22" s="425">
        <f t="shared" si="0"/>
        <v>2</v>
      </c>
      <c r="S22" s="347" t="s">
        <v>1136</v>
      </c>
      <c r="T22" s="347" t="s">
        <v>1145</v>
      </c>
      <c r="U22" s="347"/>
      <c r="V22" s="424"/>
      <c r="W22" s="386"/>
      <c r="X22" s="386"/>
      <c r="Y22" s="386"/>
      <c r="Z22" s="386"/>
      <c r="AA22" s="386"/>
      <c r="AB22" s="386"/>
      <c r="AC22" s="386"/>
      <c r="AD22" s="386"/>
      <c r="AE22" s="386"/>
      <c r="AF22" s="386"/>
      <c r="AG22" s="386"/>
      <c r="AH22" s="386"/>
      <c r="AI22" s="386"/>
      <c r="AJ22" s="386"/>
      <c r="AK22" s="386"/>
      <c r="AL22" s="386"/>
      <c r="AM22" s="386"/>
      <c r="AN22" s="386"/>
      <c r="AO22" s="386"/>
      <c r="AP22" s="386"/>
      <c r="AQ22" s="386"/>
    </row>
    <row r="23" spans="1:43" s="140" customFormat="1" ht="90" customHeight="1" x14ac:dyDescent="0.2">
      <c r="A23" s="347"/>
      <c r="B23" s="347" t="s">
        <v>1167</v>
      </c>
      <c r="C23" s="350" t="s">
        <v>1359</v>
      </c>
      <c r="D23" s="350" t="s">
        <v>1238</v>
      </c>
      <c r="E23" s="353" t="s">
        <v>1360</v>
      </c>
      <c r="F23" s="355">
        <v>1</v>
      </c>
      <c r="G23" s="355">
        <v>1</v>
      </c>
      <c r="H23" s="355">
        <v>1</v>
      </c>
      <c r="I23" s="355">
        <v>1</v>
      </c>
      <c r="J23" s="355">
        <v>1</v>
      </c>
      <c r="K23" s="355">
        <v>1</v>
      </c>
      <c r="L23" s="355">
        <v>1</v>
      </c>
      <c r="M23" s="355">
        <v>1</v>
      </c>
      <c r="N23" s="355">
        <v>1</v>
      </c>
      <c r="O23" s="355">
        <v>1</v>
      </c>
      <c r="P23" s="355">
        <v>1</v>
      </c>
      <c r="Q23" s="355">
        <v>1</v>
      </c>
      <c r="R23" s="428">
        <f t="shared" si="0"/>
        <v>12</v>
      </c>
      <c r="S23" s="347" t="s">
        <v>1144</v>
      </c>
      <c r="T23" s="347"/>
      <c r="U23" s="347"/>
      <c r="V23" s="424"/>
      <c r="W23" s="386"/>
      <c r="X23" s="386"/>
      <c r="Y23" s="386"/>
      <c r="Z23" s="386"/>
      <c r="AA23" s="386"/>
      <c r="AB23" s="386"/>
      <c r="AC23" s="386"/>
      <c r="AD23" s="386"/>
      <c r="AE23" s="386"/>
      <c r="AF23" s="386"/>
      <c r="AG23" s="386"/>
      <c r="AH23" s="386"/>
      <c r="AI23" s="386"/>
      <c r="AJ23" s="386"/>
      <c r="AK23" s="386"/>
      <c r="AL23" s="386"/>
      <c r="AM23" s="386"/>
      <c r="AN23" s="386"/>
      <c r="AO23" s="386"/>
      <c r="AP23" s="386"/>
      <c r="AQ23" s="386"/>
    </row>
    <row r="24" spans="1:43" s="140" customFormat="1" ht="67.5" customHeight="1" x14ac:dyDescent="0.2">
      <c r="A24" s="347" t="s">
        <v>1185</v>
      </c>
      <c r="B24" s="347" t="s">
        <v>1167</v>
      </c>
      <c r="C24" s="350" t="s">
        <v>1361</v>
      </c>
      <c r="D24" s="350" t="s">
        <v>1243</v>
      </c>
      <c r="E24" s="350" t="s">
        <v>1239</v>
      </c>
      <c r="F24" s="351">
        <v>1</v>
      </c>
      <c r="G24" s="351">
        <v>1</v>
      </c>
      <c r="H24" s="351">
        <v>1</v>
      </c>
      <c r="I24" s="351">
        <v>1</v>
      </c>
      <c r="J24" s="351">
        <v>1</v>
      </c>
      <c r="K24" s="351">
        <v>1</v>
      </c>
      <c r="L24" s="351">
        <v>1</v>
      </c>
      <c r="M24" s="351">
        <v>1</v>
      </c>
      <c r="N24" s="351">
        <v>1</v>
      </c>
      <c r="O24" s="351">
        <v>1</v>
      </c>
      <c r="P24" s="351">
        <v>1</v>
      </c>
      <c r="Q24" s="351">
        <v>1</v>
      </c>
      <c r="R24" s="349">
        <f t="shared" si="0"/>
        <v>12</v>
      </c>
      <c r="S24" s="347" t="s">
        <v>1144</v>
      </c>
      <c r="T24" s="347"/>
      <c r="U24" s="347"/>
      <c r="V24" s="424"/>
      <c r="W24" s="386"/>
      <c r="X24" s="386"/>
      <c r="Y24" s="386"/>
      <c r="Z24" s="386"/>
      <c r="AA24" s="386"/>
      <c r="AB24" s="386"/>
      <c r="AC24" s="386"/>
      <c r="AD24" s="386"/>
      <c r="AE24" s="386"/>
      <c r="AF24" s="386"/>
      <c r="AG24" s="386"/>
      <c r="AH24" s="386"/>
      <c r="AI24" s="386"/>
      <c r="AJ24" s="386"/>
      <c r="AK24" s="386"/>
      <c r="AL24" s="386"/>
      <c r="AM24" s="386"/>
      <c r="AN24" s="386"/>
      <c r="AO24" s="386"/>
      <c r="AP24" s="386"/>
      <c r="AQ24" s="386"/>
    </row>
    <row r="25" spans="1:43" s="140" customFormat="1" ht="100.5" customHeight="1" x14ac:dyDescent="0.2">
      <c r="A25" s="347" t="s">
        <v>1185</v>
      </c>
      <c r="B25" s="347" t="s">
        <v>1167</v>
      </c>
      <c r="C25" s="350" t="s">
        <v>1361</v>
      </c>
      <c r="D25" s="350" t="s">
        <v>1362</v>
      </c>
      <c r="E25" s="350" t="s">
        <v>1240</v>
      </c>
      <c r="F25" s="351"/>
      <c r="G25" s="351"/>
      <c r="H25" s="351"/>
      <c r="I25" s="351"/>
      <c r="J25" s="351"/>
      <c r="K25" s="351">
        <v>1</v>
      </c>
      <c r="L25" s="351"/>
      <c r="M25" s="351"/>
      <c r="N25" s="351"/>
      <c r="O25" s="351"/>
      <c r="P25" s="351"/>
      <c r="Q25" s="351"/>
      <c r="R25" s="349">
        <f t="shared" si="0"/>
        <v>1</v>
      </c>
      <c r="S25" s="347" t="s">
        <v>1139</v>
      </c>
      <c r="T25" s="347"/>
      <c r="U25" s="347"/>
      <c r="V25" s="424"/>
      <c r="W25" s="386"/>
      <c r="X25" s="386"/>
      <c r="Y25" s="386"/>
      <c r="Z25" s="386"/>
      <c r="AA25" s="386"/>
      <c r="AB25" s="386"/>
      <c r="AC25" s="386"/>
      <c r="AD25" s="386"/>
      <c r="AE25" s="386"/>
      <c r="AF25" s="386"/>
      <c r="AG25" s="386"/>
      <c r="AH25" s="386"/>
      <c r="AI25" s="386"/>
      <c r="AJ25" s="386"/>
      <c r="AK25" s="386"/>
      <c r="AL25" s="386"/>
      <c r="AM25" s="386"/>
      <c r="AN25" s="386"/>
      <c r="AO25" s="386"/>
      <c r="AP25" s="386"/>
      <c r="AQ25" s="386"/>
    </row>
    <row r="26" spans="1:43" s="140" customFormat="1" ht="90" customHeight="1" x14ac:dyDescent="0.2">
      <c r="A26" s="347" t="s">
        <v>1185</v>
      </c>
      <c r="B26" s="347" t="s">
        <v>1167</v>
      </c>
      <c r="C26" s="350" t="s">
        <v>1361</v>
      </c>
      <c r="D26" s="350" t="s">
        <v>1363</v>
      </c>
      <c r="E26" s="350" t="s">
        <v>1241</v>
      </c>
      <c r="F26" s="351"/>
      <c r="G26" s="351"/>
      <c r="H26" s="351"/>
      <c r="I26" s="351"/>
      <c r="J26" s="351"/>
      <c r="K26" s="351"/>
      <c r="L26" s="351"/>
      <c r="M26" s="351"/>
      <c r="N26" s="351">
        <v>1</v>
      </c>
      <c r="O26" s="351"/>
      <c r="P26" s="351"/>
      <c r="Q26" s="351">
        <v>1</v>
      </c>
      <c r="R26" s="349">
        <f t="shared" si="0"/>
        <v>2</v>
      </c>
      <c r="S26" s="347" t="s">
        <v>1135</v>
      </c>
      <c r="T26" s="347" t="s">
        <v>1136</v>
      </c>
      <c r="U26" s="347"/>
      <c r="V26" s="424"/>
      <c r="W26" s="386"/>
      <c r="X26" s="386"/>
      <c r="Y26" s="386"/>
      <c r="Z26" s="386"/>
      <c r="AA26" s="386"/>
      <c r="AB26" s="386"/>
      <c r="AC26" s="386"/>
      <c r="AD26" s="386"/>
      <c r="AE26" s="386"/>
      <c r="AF26" s="386"/>
      <c r="AG26" s="386"/>
      <c r="AH26" s="386"/>
      <c r="AI26" s="386"/>
      <c r="AJ26" s="386"/>
      <c r="AK26" s="386"/>
      <c r="AL26" s="386"/>
      <c r="AM26" s="386"/>
      <c r="AN26" s="386"/>
      <c r="AO26" s="386"/>
      <c r="AP26" s="386"/>
      <c r="AQ26" s="386"/>
    </row>
    <row r="27" spans="1:43" s="140" customFormat="1" ht="87.75" customHeight="1" x14ac:dyDescent="0.2">
      <c r="A27" s="347" t="s">
        <v>1185</v>
      </c>
      <c r="B27" s="347" t="s">
        <v>1167</v>
      </c>
      <c r="C27" s="350" t="s">
        <v>1361</v>
      </c>
      <c r="D27" s="350" t="s">
        <v>1364</v>
      </c>
      <c r="E27" s="350" t="s">
        <v>1242</v>
      </c>
      <c r="F27" s="351"/>
      <c r="G27" s="351"/>
      <c r="H27" s="351">
        <v>1</v>
      </c>
      <c r="I27" s="351"/>
      <c r="J27" s="351"/>
      <c r="K27" s="351">
        <v>2</v>
      </c>
      <c r="L27" s="351"/>
      <c r="M27" s="351"/>
      <c r="N27" s="351">
        <v>1</v>
      </c>
      <c r="O27" s="351"/>
      <c r="P27" s="351"/>
      <c r="Q27" s="351">
        <v>1</v>
      </c>
      <c r="R27" s="349">
        <f t="shared" si="0"/>
        <v>5</v>
      </c>
      <c r="S27" s="347" t="s">
        <v>1136</v>
      </c>
      <c r="T27" s="347" t="s">
        <v>1135</v>
      </c>
      <c r="U27" s="347"/>
      <c r="V27" s="424"/>
      <c r="W27" s="386"/>
      <c r="X27" s="386"/>
      <c r="Y27" s="386"/>
      <c r="Z27" s="386"/>
      <c r="AA27" s="386"/>
      <c r="AB27" s="386"/>
      <c r="AC27" s="386"/>
      <c r="AD27" s="386"/>
      <c r="AE27" s="386"/>
      <c r="AF27" s="386"/>
      <c r="AG27" s="386"/>
      <c r="AH27" s="386"/>
      <c r="AI27" s="386"/>
      <c r="AJ27" s="386"/>
      <c r="AK27" s="386"/>
      <c r="AL27" s="386"/>
      <c r="AM27" s="386"/>
      <c r="AN27" s="386"/>
      <c r="AO27" s="386"/>
      <c r="AP27" s="386"/>
      <c r="AQ27" s="386"/>
    </row>
    <row r="28" spans="1:43" s="140" customFormat="1" ht="70.5" customHeight="1" x14ac:dyDescent="0.2">
      <c r="A28" s="347" t="s">
        <v>1185</v>
      </c>
      <c r="B28" s="347" t="s">
        <v>1168</v>
      </c>
      <c r="C28" s="347" t="s">
        <v>1365</v>
      </c>
      <c r="D28" s="350" t="s">
        <v>1244</v>
      </c>
      <c r="E28" s="347" t="s">
        <v>1259</v>
      </c>
      <c r="F28" s="348"/>
      <c r="G28" s="348"/>
      <c r="H28" s="348">
        <v>1</v>
      </c>
      <c r="I28" s="348"/>
      <c r="J28" s="348"/>
      <c r="K28" s="348">
        <v>1</v>
      </c>
      <c r="L28" s="348"/>
      <c r="M28" s="348"/>
      <c r="N28" s="348">
        <v>1</v>
      </c>
      <c r="O28" s="348"/>
      <c r="P28" s="348"/>
      <c r="Q28" s="348">
        <v>1</v>
      </c>
      <c r="R28" s="349">
        <f t="shared" si="0"/>
        <v>4</v>
      </c>
      <c r="S28" s="347" t="s">
        <v>1136</v>
      </c>
      <c r="T28" s="347" t="s">
        <v>1145</v>
      </c>
      <c r="U28" s="347"/>
      <c r="V28" s="424"/>
      <c r="W28" s="386"/>
      <c r="X28" s="386"/>
      <c r="Y28" s="386"/>
      <c r="Z28" s="386"/>
      <c r="AA28" s="386"/>
      <c r="AB28" s="386"/>
      <c r="AC28" s="386"/>
      <c r="AD28" s="386"/>
      <c r="AE28" s="386"/>
      <c r="AF28" s="386"/>
      <c r="AG28" s="386"/>
      <c r="AH28" s="386"/>
      <c r="AI28" s="386"/>
      <c r="AJ28" s="386"/>
      <c r="AK28" s="386"/>
      <c r="AL28" s="386"/>
      <c r="AM28" s="386"/>
      <c r="AN28" s="386"/>
      <c r="AO28" s="386"/>
      <c r="AP28" s="386"/>
      <c r="AQ28" s="386"/>
    </row>
    <row r="29" spans="1:43" s="140" customFormat="1" ht="63.75" x14ac:dyDescent="0.2">
      <c r="A29" s="347" t="s">
        <v>1185</v>
      </c>
      <c r="B29" s="347" t="s">
        <v>1168</v>
      </c>
      <c r="C29" s="347" t="s">
        <v>1365</v>
      </c>
      <c r="D29" s="350" t="s">
        <v>1246</v>
      </c>
      <c r="E29" s="350" t="s">
        <v>1260</v>
      </c>
      <c r="F29" s="351"/>
      <c r="G29" s="351"/>
      <c r="H29" s="348">
        <v>1</v>
      </c>
      <c r="I29" s="348"/>
      <c r="J29" s="348"/>
      <c r="K29" s="348">
        <v>1</v>
      </c>
      <c r="L29" s="348"/>
      <c r="M29" s="348"/>
      <c r="N29" s="348">
        <v>1</v>
      </c>
      <c r="O29" s="348"/>
      <c r="P29" s="348"/>
      <c r="Q29" s="348">
        <v>1</v>
      </c>
      <c r="R29" s="349">
        <f t="shared" si="0"/>
        <v>4</v>
      </c>
      <c r="S29" s="347" t="s">
        <v>1144</v>
      </c>
      <c r="T29" s="347"/>
      <c r="U29" s="347"/>
      <c r="V29" s="424"/>
      <c r="W29" s="386"/>
      <c r="X29" s="386"/>
      <c r="Y29" s="386"/>
      <c r="Z29" s="386"/>
      <c r="AA29" s="386"/>
      <c r="AB29" s="386"/>
      <c r="AC29" s="386"/>
      <c r="AD29" s="386"/>
      <c r="AE29" s="386"/>
      <c r="AF29" s="386"/>
      <c r="AG29" s="386"/>
      <c r="AH29" s="386"/>
      <c r="AI29" s="386"/>
      <c r="AJ29" s="386"/>
      <c r="AK29" s="386"/>
      <c r="AL29" s="386"/>
      <c r="AM29" s="386"/>
      <c r="AN29" s="386"/>
      <c r="AO29" s="386"/>
      <c r="AP29" s="386"/>
      <c r="AQ29" s="386"/>
    </row>
    <row r="30" spans="1:43" s="140" customFormat="1" ht="63.75" x14ac:dyDescent="0.2">
      <c r="A30" s="347" t="s">
        <v>1185</v>
      </c>
      <c r="B30" s="347" t="s">
        <v>1168</v>
      </c>
      <c r="C30" s="347" t="s">
        <v>1365</v>
      </c>
      <c r="D30" s="350" t="s">
        <v>1248</v>
      </c>
      <c r="E30" s="347" t="s">
        <v>1261</v>
      </c>
      <c r="F30" s="348"/>
      <c r="G30" s="348"/>
      <c r="H30" s="348"/>
      <c r="I30" s="348">
        <v>1</v>
      </c>
      <c r="J30" s="348"/>
      <c r="K30" s="348"/>
      <c r="L30" s="348">
        <v>1</v>
      </c>
      <c r="M30" s="348"/>
      <c r="N30" s="348"/>
      <c r="O30" s="348">
        <v>1</v>
      </c>
      <c r="P30" s="348"/>
      <c r="Q30" s="348"/>
      <c r="R30" s="349">
        <f t="shared" si="0"/>
        <v>3</v>
      </c>
      <c r="S30" s="347" t="s">
        <v>1139</v>
      </c>
      <c r="T30" s="347" t="s">
        <v>1136</v>
      </c>
      <c r="U30" s="347"/>
      <c r="V30" s="424"/>
      <c r="W30" s="386"/>
      <c r="X30" s="386"/>
      <c r="Y30" s="386"/>
      <c r="Z30" s="386"/>
      <c r="AA30" s="386"/>
      <c r="AB30" s="386"/>
      <c r="AC30" s="386"/>
      <c r="AD30" s="386"/>
      <c r="AE30" s="386"/>
      <c r="AF30" s="386"/>
      <c r="AG30" s="386"/>
      <c r="AH30" s="386"/>
      <c r="AI30" s="386"/>
      <c r="AJ30" s="386"/>
      <c r="AK30" s="386"/>
      <c r="AL30" s="386"/>
      <c r="AM30" s="386"/>
      <c r="AN30" s="386"/>
      <c r="AO30" s="386"/>
      <c r="AP30" s="386"/>
      <c r="AQ30" s="386"/>
    </row>
    <row r="31" spans="1:43" s="140" customFormat="1" ht="63.75" x14ac:dyDescent="0.2">
      <c r="A31" s="347" t="s">
        <v>1185</v>
      </c>
      <c r="B31" s="347" t="s">
        <v>1168</v>
      </c>
      <c r="C31" s="347" t="s">
        <v>1365</v>
      </c>
      <c r="D31" s="350" t="s">
        <v>1250</v>
      </c>
      <c r="E31" s="350" t="s">
        <v>1262</v>
      </c>
      <c r="F31" s="351"/>
      <c r="G31" s="351"/>
      <c r="H31" s="351"/>
      <c r="I31" s="351"/>
      <c r="J31" s="351">
        <v>1</v>
      </c>
      <c r="K31" s="351"/>
      <c r="L31" s="351"/>
      <c r="M31" s="351">
        <v>1</v>
      </c>
      <c r="N31" s="351"/>
      <c r="O31" s="351"/>
      <c r="P31" s="351">
        <v>1</v>
      </c>
      <c r="Q31" s="351"/>
      <c r="R31" s="349">
        <f t="shared" si="0"/>
        <v>3</v>
      </c>
      <c r="S31" s="347" t="s">
        <v>1135</v>
      </c>
      <c r="T31" s="347" t="s">
        <v>1136</v>
      </c>
      <c r="U31" s="347"/>
      <c r="V31" s="424"/>
      <c r="W31" s="386"/>
      <c r="X31" s="386"/>
      <c r="Y31" s="386"/>
      <c r="Z31" s="386"/>
      <c r="AA31" s="386"/>
      <c r="AB31" s="386"/>
      <c r="AC31" s="386"/>
      <c r="AD31" s="386"/>
      <c r="AE31" s="386"/>
      <c r="AF31" s="386"/>
      <c r="AG31" s="386"/>
      <c r="AH31" s="386"/>
      <c r="AI31" s="386"/>
      <c r="AJ31" s="386"/>
      <c r="AK31" s="386"/>
      <c r="AL31" s="386"/>
      <c r="AM31" s="386"/>
      <c r="AN31" s="386"/>
      <c r="AO31" s="386"/>
      <c r="AP31" s="386"/>
      <c r="AQ31" s="386"/>
    </row>
    <row r="32" spans="1:43" s="140" customFormat="1" ht="63.75" x14ac:dyDescent="0.2">
      <c r="A32" s="347" t="s">
        <v>1185</v>
      </c>
      <c r="B32" s="347" t="s">
        <v>1168</v>
      </c>
      <c r="C32" s="347" t="s">
        <v>1366</v>
      </c>
      <c r="D32" s="350" t="s">
        <v>1266</v>
      </c>
      <c r="E32" s="350" t="s">
        <v>1267</v>
      </c>
      <c r="F32" s="351"/>
      <c r="G32" s="351"/>
      <c r="H32" s="351">
        <v>1</v>
      </c>
      <c r="I32" s="351"/>
      <c r="J32" s="351"/>
      <c r="K32" s="351">
        <v>1</v>
      </c>
      <c r="L32" s="351"/>
      <c r="M32" s="351"/>
      <c r="N32" s="351">
        <v>1</v>
      </c>
      <c r="O32" s="351"/>
      <c r="P32" s="351"/>
      <c r="Q32" s="351">
        <v>1</v>
      </c>
      <c r="R32" s="349">
        <f t="shared" si="0"/>
        <v>4</v>
      </c>
      <c r="S32" s="347" t="s">
        <v>1135</v>
      </c>
      <c r="T32" s="347" t="s">
        <v>1136</v>
      </c>
      <c r="U32" s="347"/>
      <c r="V32" s="424"/>
      <c r="W32" s="386"/>
      <c r="X32" s="386"/>
      <c r="Y32" s="386"/>
      <c r="Z32" s="386"/>
      <c r="AA32" s="386"/>
      <c r="AB32" s="386"/>
      <c r="AC32" s="386"/>
      <c r="AD32" s="386"/>
      <c r="AE32" s="386"/>
      <c r="AF32" s="386"/>
      <c r="AG32" s="386"/>
      <c r="AH32" s="386"/>
      <c r="AI32" s="386"/>
      <c r="AJ32" s="386"/>
      <c r="AK32" s="386"/>
      <c r="AL32" s="386"/>
      <c r="AM32" s="386"/>
      <c r="AN32" s="386"/>
      <c r="AO32" s="386"/>
      <c r="AP32" s="386"/>
      <c r="AQ32" s="386"/>
    </row>
    <row r="33" spans="1:43" s="140" customFormat="1" ht="76.5" customHeight="1" x14ac:dyDescent="0.2">
      <c r="A33" s="347" t="s">
        <v>1185</v>
      </c>
      <c r="B33" s="347" t="s">
        <v>1168</v>
      </c>
      <c r="C33" s="347" t="s">
        <v>1366</v>
      </c>
      <c r="D33" s="350" t="s">
        <v>1268</v>
      </c>
      <c r="E33" s="353" t="s">
        <v>1367</v>
      </c>
      <c r="F33" s="351"/>
      <c r="G33" s="351"/>
      <c r="H33" s="351"/>
      <c r="I33" s="351"/>
      <c r="J33" s="351"/>
      <c r="K33" s="351">
        <v>1</v>
      </c>
      <c r="L33" s="351"/>
      <c r="M33" s="351"/>
      <c r="N33" s="351"/>
      <c r="O33" s="351"/>
      <c r="P33" s="351"/>
      <c r="Q33" s="351">
        <v>1</v>
      </c>
      <c r="R33" s="349">
        <f t="shared" si="0"/>
        <v>2</v>
      </c>
      <c r="S33" s="347" t="s">
        <v>1258</v>
      </c>
      <c r="T33" s="347"/>
      <c r="U33" s="347"/>
      <c r="V33" s="424"/>
      <c r="W33" s="386"/>
      <c r="X33" s="386"/>
      <c r="Y33" s="386"/>
      <c r="Z33" s="386"/>
      <c r="AA33" s="386"/>
      <c r="AB33" s="386"/>
      <c r="AC33" s="386"/>
      <c r="AD33" s="386"/>
      <c r="AE33" s="386"/>
      <c r="AF33" s="386"/>
      <c r="AG33" s="386"/>
      <c r="AH33" s="386"/>
      <c r="AI33" s="386"/>
      <c r="AJ33" s="386"/>
      <c r="AK33" s="386"/>
      <c r="AL33" s="386"/>
      <c r="AM33" s="386"/>
      <c r="AN33" s="386"/>
      <c r="AO33" s="386"/>
      <c r="AP33" s="386"/>
      <c r="AQ33" s="386"/>
    </row>
    <row r="34" spans="1:43" s="386" customFormat="1" ht="63.75" x14ac:dyDescent="0.2">
      <c r="A34" s="347" t="s">
        <v>1185</v>
      </c>
      <c r="B34" s="347" t="s">
        <v>1168</v>
      </c>
      <c r="C34" s="347" t="s">
        <v>1366</v>
      </c>
      <c r="D34" s="350" t="s">
        <v>1270</v>
      </c>
      <c r="E34" s="353" t="s">
        <v>1271</v>
      </c>
      <c r="F34" s="432"/>
      <c r="G34" s="432"/>
      <c r="H34" s="355">
        <v>1</v>
      </c>
      <c r="I34" s="355"/>
      <c r="J34" s="355"/>
      <c r="K34" s="355">
        <v>1</v>
      </c>
      <c r="L34" s="355"/>
      <c r="M34" s="355"/>
      <c r="N34" s="355">
        <v>1</v>
      </c>
      <c r="O34" s="355"/>
      <c r="P34" s="355"/>
      <c r="Q34" s="355">
        <v>1</v>
      </c>
      <c r="R34" s="428">
        <f t="shared" si="0"/>
        <v>4</v>
      </c>
      <c r="S34" s="347" t="s">
        <v>1135</v>
      </c>
      <c r="T34" s="347" t="s">
        <v>1136</v>
      </c>
      <c r="U34" s="347"/>
      <c r="V34" s="424"/>
    </row>
    <row r="35" spans="1:43" s="386" customFormat="1" ht="63.75" x14ac:dyDescent="0.2">
      <c r="A35" s="347" t="s">
        <v>1185</v>
      </c>
      <c r="B35" s="347" t="s">
        <v>1168</v>
      </c>
      <c r="C35" s="347" t="s">
        <v>1368</v>
      </c>
      <c r="D35" s="347" t="s">
        <v>1255</v>
      </c>
      <c r="E35" s="347" t="s">
        <v>1245</v>
      </c>
      <c r="F35" s="348"/>
      <c r="G35" s="348">
        <v>1</v>
      </c>
      <c r="H35" s="348"/>
      <c r="I35" s="348"/>
      <c r="J35" s="348"/>
      <c r="K35" s="348"/>
      <c r="L35" s="348"/>
      <c r="M35" s="348"/>
      <c r="N35" s="348"/>
      <c r="O35" s="348"/>
      <c r="P35" s="348"/>
      <c r="Q35" s="348"/>
      <c r="R35" s="349">
        <f t="shared" si="0"/>
        <v>1</v>
      </c>
      <c r="S35" s="347" t="s">
        <v>1144</v>
      </c>
      <c r="T35" s="347"/>
      <c r="U35" s="347"/>
      <c r="V35" s="424"/>
    </row>
    <row r="36" spans="1:43" s="140" customFormat="1" ht="78.75" customHeight="1" x14ac:dyDescent="0.2">
      <c r="A36" s="347" t="s">
        <v>1185</v>
      </c>
      <c r="B36" s="347" t="s">
        <v>1168</v>
      </c>
      <c r="C36" s="347" t="s">
        <v>1368</v>
      </c>
      <c r="D36" s="347" t="s">
        <v>1369</v>
      </c>
      <c r="E36" s="350" t="s">
        <v>1247</v>
      </c>
      <c r="F36" s="351">
        <v>1</v>
      </c>
      <c r="G36" s="351"/>
      <c r="H36" s="351"/>
      <c r="I36" s="351"/>
      <c r="J36" s="351"/>
      <c r="K36" s="351"/>
      <c r="L36" s="351"/>
      <c r="M36" s="351"/>
      <c r="N36" s="351"/>
      <c r="O36" s="351"/>
      <c r="P36" s="351"/>
      <c r="Q36" s="351"/>
      <c r="R36" s="349">
        <f t="shared" si="0"/>
        <v>1</v>
      </c>
      <c r="S36" s="347" t="s">
        <v>1135</v>
      </c>
      <c r="T36" s="347"/>
      <c r="U36" s="347"/>
      <c r="V36" s="424"/>
      <c r="W36" s="386"/>
      <c r="X36" s="386"/>
      <c r="Y36" s="386"/>
      <c r="Z36" s="386"/>
      <c r="AA36" s="386"/>
      <c r="AB36" s="386"/>
      <c r="AC36" s="386"/>
      <c r="AD36" s="386"/>
      <c r="AE36" s="386"/>
      <c r="AF36" s="386"/>
      <c r="AG36" s="386"/>
      <c r="AH36" s="386"/>
      <c r="AI36" s="386"/>
      <c r="AJ36" s="386"/>
      <c r="AK36" s="386"/>
      <c r="AL36" s="386"/>
      <c r="AM36" s="386"/>
      <c r="AN36" s="386"/>
      <c r="AO36" s="386"/>
      <c r="AP36" s="386"/>
      <c r="AQ36" s="386"/>
    </row>
    <row r="37" spans="1:43" s="140" customFormat="1" ht="92.25" customHeight="1" x14ac:dyDescent="0.2">
      <c r="A37" s="347" t="s">
        <v>1185</v>
      </c>
      <c r="B37" s="347" t="s">
        <v>1168</v>
      </c>
      <c r="C37" s="347" t="s">
        <v>1368</v>
      </c>
      <c r="D37" s="347" t="s">
        <v>1370</v>
      </c>
      <c r="E37" s="347" t="s">
        <v>1249</v>
      </c>
      <c r="F37" s="348"/>
      <c r="G37" s="348"/>
      <c r="H37" s="348">
        <v>1</v>
      </c>
      <c r="I37" s="348"/>
      <c r="J37" s="348"/>
      <c r="K37" s="348"/>
      <c r="L37" s="348"/>
      <c r="M37" s="348"/>
      <c r="N37" s="348"/>
      <c r="O37" s="348"/>
      <c r="P37" s="348"/>
      <c r="Q37" s="348"/>
      <c r="R37" s="349">
        <f t="shared" si="0"/>
        <v>1</v>
      </c>
      <c r="S37" s="347" t="s">
        <v>1139</v>
      </c>
      <c r="T37" s="347"/>
      <c r="U37" s="347"/>
      <c r="V37" s="424"/>
      <c r="W37" s="386"/>
      <c r="X37" s="386"/>
      <c r="Y37" s="386"/>
      <c r="Z37" s="386"/>
      <c r="AA37" s="386"/>
      <c r="AB37" s="386"/>
      <c r="AC37" s="386"/>
      <c r="AD37" s="386"/>
      <c r="AE37" s="386"/>
      <c r="AF37" s="386"/>
      <c r="AG37" s="386"/>
      <c r="AH37" s="386"/>
      <c r="AI37" s="386"/>
      <c r="AJ37" s="386"/>
      <c r="AK37" s="386"/>
      <c r="AL37" s="386"/>
      <c r="AM37" s="386"/>
      <c r="AN37" s="386"/>
      <c r="AO37" s="386"/>
      <c r="AP37" s="386"/>
      <c r="AQ37" s="386"/>
    </row>
    <row r="38" spans="1:43" s="386" customFormat="1" ht="63.75" x14ac:dyDescent="0.2">
      <c r="A38" s="347" t="s">
        <v>1185</v>
      </c>
      <c r="B38" s="347" t="s">
        <v>1168</v>
      </c>
      <c r="C38" s="347" t="s">
        <v>1368</v>
      </c>
      <c r="D38" s="347" t="s">
        <v>1371</v>
      </c>
      <c r="E38" s="350" t="s">
        <v>1251</v>
      </c>
      <c r="F38" s="351"/>
      <c r="G38" s="351"/>
      <c r="H38" s="351"/>
      <c r="I38" s="351"/>
      <c r="J38" s="351">
        <v>1</v>
      </c>
      <c r="K38" s="351"/>
      <c r="L38" s="351"/>
      <c r="M38" s="351">
        <v>1</v>
      </c>
      <c r="N38" s="351"/>
      <c r="O38" s="351"/>
      <c r="P38" s="351">
        <v>1</v>
      </c>
      <c r="Q38" s="351"/>
      <c r="R38" s="349">
        <f t="shared" si="0"/>
        <v>3</v>
      </c>
      <c r="S38" s="347" t="s">
        <v>1135</v>
      </c>
      <c r="T38" s="347" t="s">
        <v>1136</v>
      </c>
      <c r="U38" s="347"/>
      <c r="V38" s="424"/>
    </row>
    <row r="39" spans="1:43" s="386" customFormat="1" ht="63.75" x14ac:dyDescent="0.2">
      <c r="A39" s="347" t="s">
        <v>1185</v>
      </c>
      <c r="B39" s="347" t="s">
        <v>1168</v>
      </c>
      <c r="C39" s="347" t="s">
        <v>1372</v>
      </c>
      <c r="D39" s="347" t="s">
        <v>1257</v>
      </c>
      <c r="E39" s="347" t="s">
        <v>1252</v>
      </c>
      <c r="F39" s="348">
        <v>1</v>
      </c>
      <c r="G39" s="348">
        <v>1</v>
      </c>
      <c r="H39" s="348">
        <v>1</v>
      </c>
      <c r="I39" s="348">
        <v>1</v>
      </c>
      <c r="J39" s="348">
        <v>1</v>
      </c>
      <c r="K39" s="348">
        <v>1</v>
      </c>
      <c r="L39" s="348">
        <v>1</v>
      </c>
      <c r="M39" s="348">
        <v>1</v>
      </c>
      <c r="N39" s="348">
        <v>1</v>
      </c>
      <c r="O39" s="348">
        <v>1</v>
      </c>
      <c r="P39" s="348">
        <v>1</v>
      </c>
      <c r="Q39" s="348">
        <v>1</v>
      </c>
      <c r="R39" s="349">
        <f t="shared" si="0"/>
        <v>12</v>
      </c>
      <c r="S39" s="347" t="s">
        <v>1144</v>
      </c>
      <c r="T39" s="347"/>
      <c r="U39" s="347"/>
      <c r="V39" s="424"/>
    </row>
    <row r="40" spans="1:43" s="386" customFormat="1" ht="72.75" customHeight="1" x14ac:dyDescent="0.2">
      <c r="A40" s="347" t="s">
        <v>1185</v>
      </c>
      <c r="B40" s="347" t="s">
        <v>1168</v>
      </c>
      <c r="C40" s="347" t="s">
        <v>1373</v>
      </c>
      <c r="D40" s="347" t="s">
        <v>1255</v>
      </c>
      <c r="E40" s="347" t="s">
        <v>1256</v>
      </c>
      <c r="F40" s="348">
        <v>1</v>
      </c>
      <c r="G40" s="348">
        <v>1</v>
      </c>
      <c r="H40" s="348">
        <v>1</v>
      </c>
      <c r="I40" s="348">
        <v>1</v>
      </c>
      <c r="J40" s="348">
        <v>1</v>
      </c>
      <c r="K40" s="348">
        <v>1</v>
      </c>
      <c r="L40" s="348">
        <v>1</v>
      </c>
      <c r="M40" s="348">
        <v>1</v>
      </c>
      <c r="N40" s="348">
        <v>1</v>
      </c>
      <c r="O40" s="348">
        <v>1</v>
      </c>
      <c r="P40" s="348">
        <v>1</v>
      </c>
      <c r="Q40" s="348">
        <v>1</v>
      </c>
      <c r="R40" s="349">
        <f t="shared" si="0"/>
        <v>12</v>
      </c>
      <c r="S40" s="347" t="s">
        <v>1144</v>
      </c>
      <c r="T40" s="347"/>
      <c r="U40" s="347"/>
      <c r="V40" s="424"/>
    </row>
    <row r="41" spans="1:43" s="140" customFormat="1" ht="54" customHeight="1" x14ac:dyDescent="0.2">
      <c r="A41" s="347" t="s">
        <v>1182</v>
      </c>
      <c r="B41" s="347" t="s">
        <v>1171</v>
      </c>
      <c r="C41" s="350" t="s">
        <v>1374</v>
      </c>
      <c r="D41" s="350" t="s">
        <v>1375</v>
      </c>
      <c r="E41" s="347" t="s">
        <v>1323</v>
      </c>
      <c r="F41" s="351">
        <v>1</v>
      </c>
      <c r="G41" s="351">
        <v>1</v>
      </c>
      <c r="H41" s="351">
        <v>1</v>
      </c>
      <c r="I41" s="351">
        <v>1</v>
      </c>
      <c r="J41" s="351">
        <v>1</v>
      </c>
      <c r="K41" s="351">
        <v>1</v>
      </c>
      <c r="L41" s="351">
        <v>1</v>
      </c>
      <c r="M41" s="351">
        <v>1</v>
      </c>
      <c r="N41" s="351">
        <v>1</v>
      </c>
      <c r="O41" s="351">
        <v>1</v>
      </c>
      <c r="P41" s="351">
        <v>1</v>
      </c>
      <c r="Q41" s="351">
        <v>1</v>
      </c>
      <c r="R41" s="349">
        <f t="shared" si="0"/>
        <v>12</v>
      </c>
      <c r="S41" s="347" t="s">
        <v>1135</v>
      </c>
      <c r="T41" s="347"/>
      <c r="U41" s="347"/>
      <c r="V41" s="424"/>
      <c r="W41" s="386"/>
      <c r="X41" s="386"/>
      <c r="Y41" s="386"/>
      <c r="Z41" s="386"/>
      <c r="AA41" s="386"/>
      <c r="AB41" s="386"/>
      <c r="AC41" s="386"/>
      <c r="AD41" s="386"/>
      <c r="AE41" s="386"/>
      <c r="AF41" s="386"/>
      <c r="AG41" s="386"/>
      <c r="AH41" s="386"/>
      <c r="AI41" s="386"/>
      <c r="AJ41" s="386"/>
      <c r="AK41" s="386"/>
      <c r="AL41" s="386"/>
      <c r="AM41" s="386"/>
      <c r="AN41" s="386"/>
      <c r="AO41" s="386"/>
      <c r="AP41" s="386"/>
      <c r="AQ41" s="386"/>
    </row>
    <row r="42" spans="1:43" s="140" customFormat="1" ht="50.25" customHeight="1" x14ac:dyDescent="0.2">
      <c r="A42" s="347" t="s">
        <v>1182</v>
      </c>
      <c r="B42" s="347" t="s">
        <v>1171</v>
      </c>
      <c r="C42" s="350" t="s">
        <v>1322</v>
      </c>
      <c r="D42" s="350" t="s">
        <v>1376</v>
      </c>
      <c r="E42" s="350" t="s">
        <v>1324</v>
      </c>
      <c r="F42" s="351">
        <v>1</v>
      </c>
      <c r="G42" s="351">
        <v>1</v>
      </c>
      <c r="H42" s="351">
        <v>1</v>
      </c>
      <c r="I42" s="351">
        <v>1</v>
      </c>
      <c r="J42" s="351">
        <v>1</v>
      </c>
      <c r="K42" s="351">
        <v>1</v>
      </c>
      <c r="L42" s="351">
        <v>1</v>
      </c>
      <c r="M42" s="351">
        <v>1</v>
      </c>
      <c r="N42" s="351">
        <v>1</v>
      </c>
      <c r="O42" s="351">
        <v>1</v>
      </c>
      <c r="P42" s="351">
        <v>1</v>
      </c>
      <c r="Q42" s="351">
        <v>1</v>
      </c>
      <c r="R42" s="349">
        <f t="shared" si="0"/>
        <v>12</v>
      </c>
      <c r="S42" s="347" t="s">
        <v>1135</v>
      </c>
      <c r="T42" s="347"/>
      <c r="U42" s="347"/>
      <c r="V42" s="424"/>
      <c r="W42" s="386"/>
      <c r="X42" s="386"/>
      <c r="Y42" s="386"/>
      <c r="Z42" s="386"/>
      <c r="AA42" s="386"/>
      <c r="AB42" s="386"/>
      <c r="AC42" s="386"/>
      <c r="AD42" s="386"/>
      <c r="AE42" s="386"/>
      <c r="AF42" s="386"/>
      <c r="AG42" s="386"/>
      <c r="AH42" s="386"/>
      <c r="AI42" s="386"/>
      <c r="AJ42" s="386"/>
      <c r="AK42" s="386"/>
      <c r="AL42" s="386"/>
      <c r="AM42" s="386"/>
      <c r="AN42" s="386"/>
      <c r="AO42" s="386"/>
      <c r="AP42" s="386"/>
      <c r="AQ42" s="386"/>
    </row>
    <row r="43" spans="1:43" s="140" customFormat="1" ht="53.25" customHeight="1" x14ac:dyDescent="0.2">
      <c r="A43" s="347" t="s">
        <v>1182</v>
      </c>
      <c r="B43" s="347" t="s">
        <v>1171</v>
      </c>
      <c r="C43" s="350" t="s">
        <v>1322</v>
      </c>
      <c r="D43" s="350" t="s">
        <v>1377</v>
      </c>
      <c r="E43" s="347" t="s">
        <v>1325</v>
      </c>
      <c r="F43" s="351">
        <v>1</v>
      </c>
      <c r="G43" s="351">
        <v>1</v>
      </c>
      <c r="H43" s="351">
        <v>1</v>
      </c>
      <c r="I43" s="351">
        <v>1</v>
      </c>
      <c r="J43" s="351">
        <v>1</v>
      </c>
      <c r="K43" s="351">
        <v>1</v>
      </c>
      <c r="L43" s="351">
        <v>1</v>
      </c>
      <c r="M43" s="351">
        <v>1</v>
      </c>
      <c r="N43" s="351">
        <v>1</v>
      </c>
      <c r="O43" s="351">
        <v>1</v>
      </c>
      <c r="P43" s="351">
        <v>1</v>
      </c>
      <c r="Q43" s="351">
        <v>1</v>
      </c>
      <c r="R43" s="349">
        <f t="shared" si="0"/>
        <v>12</v>
      </c>
      <c r="S43" s="347" t="s">
        <v>1135</v>
      </c>
      <c r="T43" s="347"/>
      <c r="U43" s="347"/>
      <c r="V43" s="424"/>
      <c r="W43" s="386"/>
      <c r="X43" s="386"/>
      <c r="Y43" s="386"/>
      <c r="Z43" s="386"/>
      <c r="AA43" s="386"/>
      <c r="AB43" s="386"/>
      <c r="AC43" s="386"/>
      <c r="AD43" s="386"/>
      <c r="AE43" s="386"/>
      <c r="AF43" s="386"/>
      <c r="AG43" s="386"/>
      <c r="AH43" s="386"/>
      <c r="AI43" s="386"/>
      <c r="AJ43" s="386"/>
      <c r="AK43" s="386"/>
      <c r="AL43" s="386"/>
      <c r="AM43" s="386"/>
      <c r="AN43" s="386"/>
      <c r="AO43" s="386"/>
      <c r="AP43" s="386"/>
      <c r="AQ43" s="386"/>
    </row>
    <row r="44" spans="1:43" s="140" customFormat="1" ht="89.25" customHeight="1" x14ac:dyDescent="0.2">
      <c r="A44" s="347" t="s">
        <v>1185</v>
      </c>
      <c r="B44" s="347" t="s">
        <v>1172</v>
      </c>
      <c r="C44" s="347" t="s">
        <v>1378</v>
      </c>
      <c r="D44" s="350" t="s">
        <v>1379</v>
      </c>
      <c r="E44" s="350" t="s">
        <v>1253</v>
      </c>
      <c r="F44" s="351"/>
      <c r="G44" s="351"/>
      <c r="H44" s="351">
        <v>1</v>
      </c>
      <c r="I44" s="351"/>
      <c r="J44" s="351"/>
      <c r="K44" s="351">
        <v>1</v>
      </c>
      <c r="L44" s="351"/>
      <c r="M44" s="351"/>
      <c r="N44" s="351">
        <v>1</v>
      </c>
      <c r="O44" s="351"/>
      <c r="P44" s="351"/>
      <c r="Q44" s="351">
        <v>1</v>
      </c>
      <c r="R44" s="349">
        <f t="shared" si="0"/>
        <v>4</v>
      </c>
      <c r="S44" s="347" t="s">
        <v>1254</v>
      </c>
      <c r="T44" s="347"/>
      <c r="U44" s="347"/>
      <c r="V44" s="424"/>
      <c r="W44" s="386"/>
      <c r="X44" s="386"/>
      <c r="Y44" s="386"/>
      <c r="Z44" s="386"/>
      <c r="AA44" s="386"/>
      <c r="AB44" s="386"/>
      <c r="AC44" s="386"/>
      <c r="AD44" s="386"/>
      <c r="AE44" s="386"/>
      <c r="AF44" s="386"/>
      <c r="AG44" s="386"/>
      <c r="AH44" s="386"/>
      <c r="AI44" s="386"/>
      <c r="AJ44" s="386"/>
      <c r="AK44" s="386"/>
      <c r="AL44" s="386"/>
      <c r="AM44" s="386"/>
      <c r="AN44" s="386"/>
      <c r="AO44" s="386"/>
      <c r="AP44" s="386"/>
      <c r="AQ44" s="386"/>
    </row>
    <row r="45" spans="1:43" s="140" customFormat="1" ht="51" x14ac:dyDescent="0.2">
      <c r="A45" s="347" t="s">
        <v>1185</v>
      </c>
      <c r="B45" s="347" t="s">
        <v>1380</v>
      </c>
      <c r="C45" s="347" t="s">
        <v>1381</v>
      </c>
      <c r="D45" s="350" t="s">
        <v>1382</v>
      </c>
      <c r="E45" s="350" t="s">
        <v>1269</v>
      </c>
      <c r="F45" s="351"/>
      <c r="G45" s="351"/>
      <c r="H45" s="351">
        <v>1</v>
      </c>
      <c r="I45" s="351"/>
      <c r="J45" s="351"/>
      <c r="K45" s="351">
        <v>1</v>
      </c>
      <c r="L45" s="351"/>
      <c r="M45" s="351"/>
      <c r="N45" s="351">
        <v>1</v>
      </c>
      <c r="O45" s="351"/>
      <c r="P45" s="351"/>
      <c r="Q45" s="351">
        <v>1</v>
      </c>
      <c r="R45" s="349">
        <f t="shared" si="0"/>
        <v>4</v>
      </c>
      <c r="S45" s="347" t="s">
        <v>1144</v>
      </c>
      <c r="T45" s="347"/>
      <c r="U45" s="347"/>
      <c r="V45" s="424"/>
      <c r="W45" s="386"/>
      <c r="X45" s="386"/>
      <c r="Y45" s="386"/>
      <c r="Z45" s="386"/>
      <c r="AA45" s="386"/>
      <c r="AB45" s="386"/>
      <c r="AC45" s="386"/>
      <c r="AD45" s="386"/>
      <c r="AE45" s="386"/>
      <c r="AF45" s="386"/>
      <c r="AG45" s="386"/>
      <c r="AH45" s="386"/>
      <c r="AI45" s="386"/>
      <c r="AJ45" s="386"/>
      <c r="AK45" s="386"/>
      <c r="AL45" s="386"/>
      <c r="AM45" s="386"/>
      <c r="AN45" s="386"/>
      <c r="AO45" s="386"/>
      <c r="AP45" s="386"/>
      <c r="AQ45" s="386"/>
    </row>
    <row r="46" spans="1:43" s="140" customFormat="1" ht="51" x14ac:dyDescent="0.2">
      <c r="A46" s="347" t="s">
        <v>1188</v>
      </c>
      <c r="B46" s="347" t="s">
        <v>1176</v>
      </c>
      <c r="C46" s="350" t="s">
        <v>1383</v>
      </c>
      <c r="D46" s="350" t="s">
        <v>1327</v>
      </c>
      <c r="E46" s="350" t="s">
        <v>1328</v>
      </c>
      <c r="F46" s="351"/>
      <c r="G46" s="351"/>
      <c r="H46" s="351">
        <v>1</v>
      </c>
      <c r="I46" s="351">
        <v>1</v>
      </c>
      <c r="J46" s="351">
        <v>1</v>
      </c>
      <c r="K46" s="351">
        <v>1</v>
      </c>
      <c r="L46" s="351">
        <v>1</v>
      </c>
      <c r="M46" s="351">
        <v>1</v>
      </c>
      <c r="N46" s="351">
        <v>1</v>
      </c>
      <c r="O46" s="351">
        <v>1</v>
      </c>
      <c r="P46" s="351">
        <v>1</v>
      </c>
      <c r="Q46" s="351"/>
      <c r="R46" s="349">
        <f t="shared" si="0"/>
        <v>9</v>
      </c>
      <c r="S46" s="347" t="s">
        <v>1136</v>
      </c>
      <c r="T46" s="347"/>
      <c r="U46" s="347"/>
      <c r="V46" s="424"/>
      <c r="W46" s="386"/>
      <c r="X46" s="386"/>
      <c r="Y46" s="386"/>
      <c r="Z46" s="386"/>
      <c r="AA46" s="386"/>
      <c r="AB46" s="386"/>
      <c r="AC46" s="386"/>
      <c r="AD46" s="386"/>
      <c r="AE46" s="386"/>
      <c r="AF46" s="386"/>
      <c r="AG46" s="386"/>
      <c r="AH46" s="386"/>
      <c r="AI46" s="386"/>
      <c r="AJ46" s="386"/>
      <c r="AK46" s="386"/>
      <c r="AL46" s="386"/>
      <c r="AM46" s="386"/>
      <c r="AN46" s="386"/>
      <c r="AO46" s="386"/>
      <c r="AP46" s="386"/>
      <c r="AQ46" s="386"/>
    </row>
    <row r="47" spans="1:43" s="140" customFormat="1" ht="51" x14ac:dyDescent="0.2">
      <c r="A47" s="347" t="s">
        <v>1188</v>
      </c>
      <c r="B47" s="347" t="s">
        <v>1176</v>
      </c>
      <c r="C47" s="350" t="s">
        <v>1326</v>
      </c>
      <c r="D47" s="350" t="s">
        <v>1329</v>
      </c>
      <c r="E47" s="347" t="s">
        <v>1330</v>
      </c>
      <c r="F47" s="348"/>
      <c r="G47" s="348"/>
      <c r="H47" s="348">
        <v>1</v>
      </c>
      <c r="I47" s="348"/>
      <c r="J47" s="348"/>
      <c r="K47" s="348">
        <v>1</v>
      </c>
      <c r="L47" s="348"/>
      <c r="M47" s="348"/>
      <c r="N47" s="348">
        <v>1</v>
      </c>
      <c r="O47" s="348"/>
      <c r="P47" s="348"/>
      <c r="Q47" s="348">
        <v>1</v>
      </c>
      <c r="R47" s="349">
        <f t="shared" si="0"/>
        <v>4</v>
      </c>
      <c r="S47" s="347" t="s">
        <v>1144</v>
      </c>
      <c r="T47" s="347"/>
      <c r="U47" s="347"/>
      <c r="V47" s="424"/>
      <c r="W47" s="386"/>
      <c r="X47" s="386"/>
      <c r="Y47" s="386"/>
      <c r="Z47" s="386"/>
      <c r="AA47" s="386"/>
      <c r="AB47" s="386"/>
      <c r="AC47" s="386"/>
      <c r="AD47" s="386"/>
      <c r="AE47" s="386"/>
      <c r="AF47" s="386"/>
      <c r="AG47" s="386"/>
      <c r="AH47" s="386"/>
      <c r="AI47" s="386"/>
      <c r="AJ47" s="386"/>
      <c r="AK47" s="386"/>
      <c r="AL47" s="386"/>
      <c r="AM47" s="386"/>
      <c r="AN47" s="386"/>
      <c r="AO47" s="386"/>
      <c r="AP47" s="386"/>
      <c r="AQ47" s="386"/>
    </row>
    <row r="48" spans="1:43" s="140" customFormat="1" ht="72" customHeight="1" x14ac:dyDescent="0.2">
      <c r="A48" s="347" t="s">
        <v>1188</v>
      </c>
      <c r="B48" s="347" t="s">
        <v>1176</v>
      </c>
      <c r="C48" s="350" t="s">
        <v>1326</v>
      </c>
      <c r="D48" s="350" t="s">
        <v>1331</v>
      </c>
      <c r="E48" s="350" t="s">
        <v>1332</v>
      </c>
      <c r="F48" s="351"/>
      <c r="G48" s="351"/>
      <c r="H48" s="351"/>
      <c r="I48" s="351"/>
      <c r="J48" s="351"/>
      <c r="K48" s="351"/>
      <c r="L48" s="351"/>
      <c r="M48" s="351"/>
      <c r="N48" s="351">
        <v>1</v>
      </c>
      <c r="O48" s="351"/>
      <c r="P48" s="351"/>
      <c r="Q48" s="351"/>
      <c r="R48" s="349">
        <f t="shared" si="0"/>
        <v>1</v>
      </c>
      <c r="S48" s="347" t="s">
        <v>1144</v>
      </c>
      <c r="T48" s="347"/>
      <c r="U48" s="347"/>
      <c r="V48" s="424"/>
      <c r="W48" s="386"/>
      <c r="X48" s="386"/>
      <c r="Y48" s="386"/>
      <c r="Z48" s="386"/>
      <c r="AA48" s="386"/>
      <c r="AB48" s="386"/>
      <c r="AC48" s="386"/>
      <c r="AD48" s="386"/>
      <c r="AE48" s="386"/>
      <c r="AF48" s="386"/>
      <c r="AG48" s="386"/>
      <c r="AH48" s="386"/>
      <c r="AI48" s="386"/>
      <c r="AJ48" s="386"/>
      <c r="AK48" s="386"/>
      <c r="AL48" s="386"/>
      <c r="AM48" s="386"/>
      <c r="AN48" s="386"/>
      <c r="AO48" s="386"/>
      <c r="AP48" s="386"/>
      <c r="AQ48" s="386"/>
    </row>
    <row r="49" spans="1:66" s="140" customFormat="1" ht="63" customHeight="1" x14ac:dyDescent="0.2">
      <c r="A49" s="347" t="s">
        <v>1188</v>
      </c>
      <c r="B49" s="347" t="s">
        <v>1176</v>
      </c>
      <c r="C49" s="350" t="s">
        <v>1326</v>
      </c>
      <c r="D49" s="350" t="s">
        <v>1333</v>
      </c>
      <c r="E49" s="347" t="s">
        <v>1334</v>
      </c>
      <c r="F49" s="348"/>
      <c r="G49" s="348"/>
      <c r="H49" s="348"/>
      <c r="I49" s="348"/>
      <c r="J49" s="348"/>
      <c r="K49" s="348"/>
      <c r="L49" s="348"/>
      <c r="M49" s="348"/>
      <c r="N49" s="348"/>
      <c r="O49" s="348">
        <v>1</v>
      </c>
      <c r="P49" s="348"/>
      <c r="Q49" s="348"/>
      <c r="R49" s="349">
        <f t="shared" si="0"/>
        <v>1</v>
      </c>
      <c r="S49" s="347" t="s">
        <v>1139</v>
      </c>
      <c r="T49" s="347"/>
      <c r="U49" s="347"/>
      <c r="V49" s="424"/>
      <c r="W49" s="386"/>
      <c r="X49" s="386"/>
      <c r="Y49" s="386"/>
      <c r="Z49" s="386"/>
      <c r="AA49" s="386"/>
      <c r="AB49" s="386"/>
      <c r="AC49" s="386"/>
      <c r="AD49" s="386"/>
      <c r="AE49" s="386"/>
      <c r="AF49" s="386"/>
      <c r="AG49" s="386"/>
      <c r="AH49" s="386"/>
      <c r="AI49" s="386"/>
      <c r="AJ49" s="386"/>
      <c r="AK49" s="386"/>
      <c r="AL49" s="386"/>
      <c r="AM49" s="386"/>
      <c r="AN49" s="386"/>
      <c r="AO49" s="386"/>
      <c r="AP49" s="386"/>
      <c r="AQ49" s="386"/>
    </row>
    <row r="50" spans="1:66" s="140" customFormat="1" ht="45.75" customHeight="1" x14ac:dyDescent="0.2">
      <c r="A50" s="347" t="s">
        <v>1188</v>
      </c>
      <c r="B50" s="433" t="s">
        <v>1384</v>
      </c>
      <c r="C50" s="434" t="s">
        <v>1385</v>
      </c>
      <c r="D50" s="347" t="s">
        <v>1386</v>
      </c>
      <c r="E50" s="347" t="s">
        <v>1387</v>
      </c>
      <c r="F50" s="348"/>
      <c r="G50" s="348"/>
      <c r="H50" s="348"/>
      <c r="I50" s="348"/>
      <c r="J50" s="348"/>
      <c r="K50" s="348"/>
      <c r="L50" s="348">
        <v>1</v>
      </c>
      <c r="M50" s="348"/>
      <c r="N50" s="348"/>
      <c r="O50" s="348"/>
      <c r="P50" s="348"/>
      <c r="Q50" s="348"/>
      <c r="R50" s="349">
        <f>SUM(F50:Q50)</f>
        <v>1</v>
      </c>
      <c r="S50" s="347" t="s">
        <v>1135</v>
      </c>
      <c r="T50" s="347"/>
      <c r="U50" s="347"/>
      <c r="V50" s="424"/>
      <c r="W50" s="386"/>
      <c r="X50" s="386"/>
      <c r="Y50" s="386"/>
      <c r="Z50" s="386"/>
      <c r="AA50" s="386"/>
      <c r="AB50" s="386"/>
      <c r="AC50" s="386"/>
      <c r="AD50" s="386"/>
      <c r="AE50" s="386"/>
      <c r="AF50" s="386"/>
      <c r="AG50" s="386"/>
      <c r="AH50" s="386"/>
      <c r="AI50" s="386"/>
      <c r="AJ50" s="386"/>
      <c r="AK50" s="386"/>
      <c r="AL50" s="386"/>
      <c r="AM50" s="386"/>
      <c r="AN50" s="386"/>
      <c r="AO50" s="386"/>
      <c r="AP50" s="386"/>
      <c r="AQ50" s="386"/>
    </row>
    <row r="51" spans="1:66" s="140" customFormat="1" ht="50.25" customHeight="1" x14ac:dyDescent="0.2">
      <c r="A51" s="347" t="s">
        <v>1188</v>
      </c>
      <c r="B51" s="347" t="s">
        <v>1177</v>
      </c>
      <c r="C51" s="434" t="s">
        <v>1385</v>
      </c>
      <c r="D51" s="347" t="s">
        <v>1388</v>
      </c>
      <c r="E51" s="350" t="s">
        <v>1389</v>
      </c>
      <c r="F51" s="351"/>
      <c r="G51" s="351"/>
      <c r="H51" s="351"/>
      <c r="I51" s="351"/>
      <c r="J51" s="351"/>
      <c r="K51" s="351"/>
      <c r="L51" s="351"/>
      <c r="M51" s="351">
        <v>1</v>
      </c>
      <c r="N51" s="351"/>
      <c r="O51" s="351"/>
      <c r="P51" s="351"/>
      <c r="Q51" s="351"/>
      <c r="R51" s="349">
        <f t="shared" si="0"/>
        <v>1</v>
      </c>
      <c r="S51" s="347" t="s">
        <v>1139</v>
      </c>
      <c r="T51" s="347"/>
      <c r="U51" s="347"/>
      <c r="V51" s="424"/>
      <c r="W51" s="386"/>
      <c r="X51" s="386"/>
      <c r="Y51" s="386"/>
      <c r="Z51" s="386"/>
      <c r="AA51" s="386"/>
      <c r="AB51" s="386"/>
      <c r="AC51" s="386"/>
      <c r="AD51" s="386"/>
      <c r="AE51" s="386"/>
      <c r="AF51" s="386"/>
      <c r="AG51" s="386"/>
      <c r="AH51" s="386"/>
      <c r="AI51" s="386"/>
      <c r="AJ51" s="386"/>
      <c r="AK51" s="386"/>
      <c r="AL51" s="386"/>
      <c r="AM51" s="386"/>
      <c r="AN51" s="386"/>
      <c r="AO51" s="386"/>
      <c r="AP51" s="386"/>
      <c r="AQ51" s="386"/>
    </row>
    <row r="52" spans="1:66" s="140" customFormat="1" ht="58.5" customHeight="1" x14ac:dyDescent="0.2">
      <c r="A52" s="347" t="s">
        <v>1188</v>
      </c>
      <c r="B52" s="347" t="s">
        <v>1177</v>
      </c>
      <c r="C52" s="434" t="s">
        <v>1385</v>
      </c>
      <c r="D52" s="347" t="s">
        <v>1390</v>
      </c>
      <c r="E52" s="347" t="s">
        <v>1391</v>
      </c>
      <c r="F52" s="348"/>
      <c r="G52" s="348"/>
      <c r="H52" s="348"/>
      <c r="I52" s="348"/>
      <c r="J52" s="348"/>
      <c r="K52" s="348"/>
      <c r="L52" s="348"/>
      <c r="M52" s="348"/>
      <c r="N52" s="348">
        <v>1</v>
      </c>
      <c r="O52" s="348"/>
      <c r="P52" s="348"/>
      <c r="Q52" s="348"/>
      <c r="R52" s="349">
        <f t="shared" si="0"/>
        <v>1</v>
      </c>
      <c r="S52" s="347" t="s">
        <v>1135</v>
      </c>
      <c r="T52" s="347"/>
      <c r="U52" s="347"/>
      <c r="V52" s="424"/>
      <c r="W52" s="386"/>
      <c r="X52" s="386"/>
      <c r="Y52" s="386"/>
      <c r="Z52" s="386"/>
      <c r="AA52" s="386"/>
      <c r="AB52" s="386"/>
      <c r="AC52" s="386"/>
      <c r="AD52" s="386"/>
      <c r="AE52" s="386"/>
      <c r="AF52" s="386"/>
      <c r="AG52" s="386"/>
      <c r="AH52" s="386"/>
      <c r="AI52" s="386"/>
      <c r="AJ52" s="386"/>
      <c r="AK52" s="386"/>
      <c r="AL52" s="386"/>
      <c r="AM52" s="386"/>
      <c r="AN52" s="386"/>
      <c r="AO52" s="386"/>
      <c r="AP52" s="386"/>
      <c r="AQ52" s="386"/>
    </row>
    <row r="53" spans="1:66" s="140" customFormat="1" ht="38.25" x14ac:dyDescent="0.2">
      <c r="A53" s="347" t="s">
        <v>1188</v>
      </c>
      <c r="B53" s="347" t="s">
        <v>1177</v>
      </c>
      <c r="C53" s="434" t="s">
        <v>1385</v>
      </c>
      <c r="D53" s="347" t="s">
        <v>1392</v>
      </c>
      <c r="E53" s="347" t="s">
        <v>1393</v>
      </c>
      <c r="F53" s="348">
        <v>1</v>
      </c>
      <c r="G53" s="348"/>
      <c r="H53" s="348"/>
      <c r="I53" s="348"/>
      <c r="J53" s="348"/>
      <c r="K53" s="348"/>
      <c r="L53" s="348"/>
      <c r="M53" s="348"/>
      <c r="N53" s="348"/>
      <c r="O53" s="348"/>
      <c r="P53" s="348"/>
      <c r="Q53" s="348"/>
      <c r="R53" s="349">
        <f t="shared" si="0"/>
        <v>1</v>
      </c>
      <c r="S53" s="347" t="s">
        <v>1144</v>
      </c>
      <c r="T53" s="347"/>
      <c r="U53" s="347"/>
      <c r="V53" s="424"/>
      <c r="W53" s="386"/>
      <c r="X53" s="386"/>
      <c r="Y53" s="386"/>
      <c r="Z53" s="386"/>
      <c r="AA53" s="386"/>
      <c r="AB53" s="386"/>
      <c r="AC53" s="386"/>
      <c r="AD53" s="386"/>
      <c r="AE53" s="386"/>
      <c r="AF53" s="386"/>
      <c r="AG53" s="386"/>
      <c r="AH53" s="386"/>
      <c r="AI53" s="386"/>
      <c r="AJ53" s="386"/>
      <c r="AK53" s="386"/>
      <c r="AL53" s="386"/>
      <c r="AM53" s="386"/>
      <c r="AN53" s="386"/>
      <c r="AO53" s="386"/>
      <c r="AP53" s="386"/>
      <c r="AQ53" s="386"/>
    </row>
    <row r="54" spans="1:66" s="140" customFormat="1" ht="38.25" x14ac:dyDescent="0.2">
      <c r="A54" s="347" t="s">
        <v>1188</v>
      </c>
      <c r="B54" s="347" t="s">
        <v>1177</v>
      </c>
      <c r="C54" s="434" t="s">
        <v>1385</v>
      </c>
      <c r="D54" s="347" t="s">
        <v>1394</v>
      </c>
      <c r="E54" s="347" t="s">
        <v>1395</v>
      </c>
      <c r="F54" s="351"/>
      <c r="G54" s="351"/>
      <c r="H54" s="351"/>
      <c r="I54" s="351"/>
      <c r="J54" s="351"/>
      <c r="K54" s="351"/>
      <c r="L54" s="351"/>
      <c r="M54" s="351"/>
      <c r="N54" s="351"/>
      <c r="O54" s="351"/>
      <c r="P54" s="351">
        <v>1</v>
      </c>
      <c r="Q54" s="351"/>
      <c r="R54" s="349">
        <f t="shared" si="0"/>
        <v>1</v>
      </c>
      <c r="S54" s="347" t="s">
        <v>1144</v>
      </c>
      <c r="T54" s="347"/>
      <c r="U54" s="347"/>
      <c r="V54" s="424"/>
      <c r="W54" s="386"/>
      <c r="X54" s="386"/>
      <c r="Y54" s="386"/>
      <c r="Z54" s="386"/>
      <c r="AA54" s="386"/>
      <c r="AB54" s="386"/>
      <c r="AC54" s="386"/>
      <c r="AD54" s="386"/>
      <c r="AE54" s="386"/>
      <c r="AF54" s="386"/>
      <c r="AG54" s="386"/>
      <c r="AH54" s="386"/>
      <c r="AI54" s="386"/>
      <c r="AJ54" s="386"/>
      <c r="AK54" s="386"/>
      <c r="AL54" s="386"/>
      <c r="AM54" s="386"/>
      <c r="AN54" s="386"/>
      <c r="AO54" s="386"/>
      <c r="AP54" s="386"/>
      <c r="AQ54" s="386"/>
    </row>
    <row r="55" spans="1:66" s="140" customFormat="1" ht="38.25" x14ac:dyDescent="0.2">
      <c r="A55" s="347" t="s">
        <v>1188</v>
      </c>
      <c r="B55" s="347" t="s">
        <v>1178</v>
      </c>
      <c r="C55" s="350" t="s">
        <v>1396</v>
      </c>
      <c r="D55" s="350" t="s">
        <v>1397</v>
      </c>
      <c r="E55" s="350" t="s">
        <v>1335</v>
      </c>
      <c r="F55" s="351"/>
      <c r="G55" s="351"/>
      <c r="H55" s="351">
        <v>1</v>
      </c>
      <c r="I55" s="351"/>
      <c r="J55" s="351"/>
      <c r="K55" s="351">
        <v>1</v>
      </c>
      <c r="L55" s="351"/>
      <c r="M55" s="351"/>
      <c r="N55" s="351">
        <v>1</v>
      </c>
      <c r="O55" s="351"/>
      <c r="P55" s="351"/>
      <c r="Q55" s="351">
        <v>1</v>
      </c>
      <c r="R55" s="349">
        <f>SUM(F55:Q55)</f>
        <v>4</v>
      </c>
      <c r="S55" s="347" t="s">
        <v>1144</v>
      </c>
      <c r="T55" s="347"/>
      <c r="U55" s="347"/>
      <c r="V55" s="424"/>
      <c r="W55" s="386"/>
      <c r="X55" s="386"/>
      <c r="Y55" s="386"/>
      <c r="Z55" s="386"/>
      <c r="AA55" s="386"/>
      <c r="AB55" s="386"/>
      <c r="AC55" s="386"/>
      <c r="AD55" s="386"/>
      <c r="AE55" s="386"/>
      <c r="AF55" s="386"/>
      <c r="AG55" s="386"/>
      <c r="AH55" s="386"/>
      <c r="AI55" s="386"/>
      <c r="AJ55" s="386"/>
      <c r="AK55" s="386"/>
      <c r="AL55" s="386"/>
      <c r="AM55" s="386"/>
      <c r="AN55" s="386"/>
      <c r="AO55" s="386"/>
      <c r="AP55" s="386"/>
      <c r="AQ55" s="386"/>
    </row>
    <row r="56" spans="1:66" s="140" customFormat="1" ht="38.25" x14ac:dyDescent="0.2">
      <c r="A56" s="347" t="s">
        <v>1188</v>
      </c>
      <c r="B56" s="347" t="s">
        <v>1178</v>
      </c>
      <c r="C56" s="350" t="s">
        <v>1396</v>
      </c>
      <c r="D56" s="350" t="s">
        <v>1398</v>
      </c>
      <c r="E56" s="347" t="s">
        <v>1336</v>
      </c>
      <c r="F56" s="348"/>
      <c r="G56" s="348"/>
      <c r="H56" s="348">
        <v>1</v>
      </c>
      <c r="I56" s="348"/>
      <c r="J56" s="348"/>
      <c r="K56" s="348">
        <v>1</v>
      </c>
      <c r="L56" s="348"/>
      <c r="M56" s="348"/>
      <c r="N56" s="348">
        <v>1</v>
      </c>
      <c r="O56" s="348"/>
      <c r="P56" s="348"/>
      <c r="Q56" s="348">
        <v>1</v>
      </c>
      <c r="R56" s="349">
        <f>SUM(F56:Q56)</f>
        <v>4</v>
      </c>
      <c r="S56" s="347" t="s">
        <v>1144</v>
      </c>
      <c r="T56" s="347"/>
      <c r="U56" s="347"/>
      <c r="V56" s="424"/>
      <c r="W56" s="386"/>
      <c r="X56" s="386"/>
      <c r="Y56" s="386"/>
      <c r="Z56" s="386"/>
      <c r="AA56" s="386"/>
      <c r="AB56" s="386"/>
      <c r="AC56" s="386"/>
      <c r="AD56" s="386"/>
      <c r="AE56" s="386"/>
      <c r="AF56" s="386"/>
      <c r="AG56" s="386"/>
      <c r="AH56" s="386"/>
      <c r="AI56" s="386"/>
      <c r="AJ56" s="386"/>
      <c r="AK56" s="386"/>
      <c r="AL56" s="386"/>
      <c r="AM56" s="386"/>
      <c r="AN56" s="386"/>
      <c r="AO56" s="386"/>
      <c r="AP56" s="386"/>
      <c r="AQ56" s="386"/>
    </row>
    <row r="57" spans="1:66" s="140" customFormat="1" ht="64.5" customHeight="1" x14ac:dyDescent="0.2">
      <c r="A57" s="347" t="s">
        <v>1189</v>
      </c>
      <c r="B57" s="347" t="s">
        <v>1179</v>
      </c>
      <c r="C57" s="350" t="s">
        <v>1399</v>
      </c>
      <c r="D57" s="347" t="s">
        <v>1208</v>
      </c>
      <c r="E57" s="350" t="s">
        <v>1400</v>
      </c>
      <c r="F57" s="348"/>
      <c r="G57" s="348">
        <v>1</v>
      </c>
      <c r="H57" s="348"/>
      <c r="I57" s="348"/>
      <c r="J57" s="348"/>
      <c r="K57" s="348"/>
      <c r="L57" s="348"/>
      <c r="M57" s="348"/>
      <c r="N57" s="348"/>
      <c r="O57" s="348"/>
      <c r="P57" s="348"/>
      <c r="Q57" s="348"/>
      <c r="R57" s="349">
        <v>1</v>
      </c>
      <c r="S57" s="347" t="s">
        <v>1144</v>
      </c>
      <c r="T57" s="347" t="s">
        <v>1401</v>
      </c>
      <c r="U57" s="347"/>
      <c r="V57" s="424"/>
      <c r="W57" s="386"/>
      <c r="X57" s="386"/>
      <c r="Y57" s="386"/>
      <c r="Z57" s="386"/>
      <c r="AA57" s="386"/>
      <c r="AB57" s="386"/>
      <c r="AC57" s="386"/>
      <c r="AD57" s="386"/>
      <c r="AE57" s="386"/>
      <c r="AF57" s="386"/>
      <c r="AG57" s="386"/>
      <c r="AH57" s="386"/>
      <c r="AI57" s="386"/>
      <c r="AJ57" s="386"/>
      <c r="AK57" s="386"/>
      <c r="AL57" s="386"/>
      <c r="AM57" s="386"/>
      <c r="AN57" s="386"/>
      <c r="AO57" s="386"/>
      <c r="AP57" s="386"/>
      <c r="AQ57" s="386"/>
    </row>
    <row r="58" spans="1:66" s="140" customFormat="1" ht="82.5" customHeight="1" x14ac:dyDescent="0.2">
      <c r="A58" s="352" t="s">
        <v>1189</v>
      </c>
      <c r="B58" s="347" t="s">
        <v>1179</v>
      </c>
      <c r="C58" s="347" t="s">
        <v>1402</v>
      </c>
      <c r="D58" s="347" t="s">
        <v>1214</v>
      </c>
      <c r="E58" s="347" t="s">
        <v>1224</v>
      </c>
      <c r="F58" s="409"/>
      <c r="G58" s="409"/>
      <c r="H58" s="409"/>
      <c r="I58" s="409">
        <v>1</v>
      </c>
      <c r="J58" s="409"/>
      <c r="K58" s="409"/>
      <c r="L58" s="409"/>
      <c r="M58" s="409">
        <v>1</v>
      </c>
      <c r="N58" s="419"/>
      <c r="O58" s="419"/>
      <c r="P58" s="422"/>
      <c r="Q58" s="409">
        <v>2</v>
      </c>
      <c r="R58" s="349">
        <f>SUM(F58:Q58)</f>
        <v>4</v>
      </c>
      <c r="S58" s="347" t="s">
        <v>1351</v>
      </c>
      <c r="T58" s="347" t="s">
        <v>1352</v>
      </c>
      <c r="U58" s="347"/>
      <c r="V58" s="424"/>
      <c r="W58" s="386"/>
      <c r="X58" s="386"/>
      <c r="Y58" s="386"/>
      <c r="Z58" s="386"/>
      <c r="AA58" s="386"/>
      <c r="AB58" s="386"/>
      <c r="AC58" s="386"/>
      <c r="AD58" s="386"/>
      <c r="AE58" s="386"/>
      <c r="AF58" s="386"/>
      <c r="AG58" s="386"/>
      <c r="AH58" s="386"/>
      <c r="AI58" s="386"/>
      <c r="AJ58" s="386"/>
      <c r="AK58" s="386"/>
      <c r="AL58" s="386"/>
      <c r="AM58" s="386"/>
      <c r="AN58" s="386"/>
      <c r="AO58" s="386"/>
      <c r="AP58" s="386"/>
      <c r="AQ58" s="386"/>
    </row>
    <row r="59" spans="1:66" s="140" customFormat="1" ht="91.5" customHeight="1" x14ac:dyDescent="0.2">
      <c r="A59" s="347" t="s">
        <v>1189</v>
      </c>
      <c r="B59" s="347" t="s">
        <v>1179</v>
      </c>
      <c r="C59" s="347" t="s">
        <v>1402</v>
      </c>
      <c r="D59" s="347" t="s">
        <v>1216</v>
      </c>
      <c r="E59" s="347" t="s">
        <v>1448</v>
      </c>
      <c r="F59" s="348"/>
      <c r="G59" s="348"/>
      <c r="H59" s="348"/>
      <c r="I59" s="348"/>
      <c r="J59" s="348"/>
      <c r="K59" s="348">
        <v>1</v>
      </c>
      <c r="L59" s="348"/>
      <c r="M59" s="348"/>
      <c r="N59" s="348">
        <v>1</v>
      </c>
      <c r="O59" s="348"/>
      <c r="P59" s="348"/>
      <c r="Q59" s="348"/>
      <c r="R59" s="349">
        <f t="shared" ref="R59:R60" si="1">SUM(F59:Q59)</f>
        <v>2</v>
      </c>
      <c r="S59" s="347" t="s">
        <v>1135</v>
      </c>
      <c r="T59" s="347"/>
      <c r="U59" s="347"/>
      <c r="V59" s="435"/>
      <c r="W59" s="386"/>
      <c r="X59" s="398"/>
      <c r="Y59" s="398"/>
      <c r="Z59" s="398"/>
      <c r="AA59" s="398"/>
      <c r="AB59" s="398"/>
      <c r="AC59" s="398"/>
      <c r="AD59" s="398"/>
      <c r="AE59" s="398"/>
      <c r="AF59" s="386"/>
      <c r="AG59" s="386"/>
      <c r="AH59" s="386"/>
      <c r="AI59" s="386"/>
      <c r="AJ59" s="386"/>
      <c r="AK59" s="386"/>
      <c r="AL59" s="386"/>
      <c r="AM59" s="386"/>
      <c r="AN59" s="386"/>
      <c r="AO59" s="386"/>
      <c r="AP59" s="386"/>
      <c r="AQ59" s="386"/>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386"/>
    </row>
    <row r="60" spans="1:66" s="140" customFormat="1" ht="84" customHeight="1" x14ac:dyDescent="0.2">
      <c r="A60" s="347" t="s">
        <v>1189</v>
      </c>
      <c r="B60" s="347" t="s">
        <v>1179</v>
      </c>
      <c r="C60" s="347" t="s">
        <v>1402</v>
      </c>
      <c r="D60" s="347" t="s">
        <v>1403</v>
      </c>
      <c r="E60" s="347" t="s">
        <v>1205</v>
      </c>
      <c r="F60" s="351"/>
      <c r="G60" s="351"/>
      <c r="H60" s="351"/>
      <c r="I60" s="351"/>
      <c r="J60" s="351"/>
      <c r="K60" s="351"/>
      <c r="L60" s="351"/>
      <c r="M60" s="351">
        <v>1</v>
      </c>
      <c r="N60" s="351"/>
      <c r="O60" s="351"/>
      <c r="P60" s="351">
        <v>1</v>
      </c>
      <c r="Q60" s="351"/>
      <c r="R60" s="349">
        <f t="shared" si="1"/>
        <v>2</v>
      </c>
      <c r="S60" s="347" t="s">
        <v>1144</v>
      </c>
      <c r="T60" s="347"/>
      <c r="U60" s="347"/>
      <c r="V60" s="436"/>
      <c r="W60" s="386"/>
      <c r="X60" s="398"/>
      <c r="Y60" s="398"/>
      <c r="Z60" s="398"/>
      <c r="AA60" s="398"/>
      <c r="AB60" s="398"/>
      <c r="AC60" s="398"/>
      <c r="AD60" s="398"/>
      <c r="AE60" s="398"/>
      <c r="AF60" s="386"/>
      <c r="AG60" s="386"/>
      <c r="AH60" s="386"/>
      <c r="AI60" s="386"/>
      <c r="AJ60" s="386"/>
      <c r="AK60" s="386"/>
      <c r="AL60" s="386"/>
      <c r="AM60" s="386"/>
      <c r="AN60" s="386"/>
      <c r="AO60" s="386"/>
      <c r="AP60" s="386"/>
      <c r="AQ60" s="386"/>
      <c r="AR60" s="386"/>
      <c r="AS60" s="386"/>
      <c r="AT60" s="386"/>
      <c r="AU60" s="386"/>
      <c r="AV60" s="386"/>
      <c r="AW60" s="386"/>
      <c r="AX60" s="386"/>
      <c r="AY60" s="386"/>
      <c r="AZ60" s="386"/>
      <c r="BA60" s="386"/>
      <c r="BB60" s="386"/>
      <c r="BC60" s="386"/>
      <c r="BD60" s="386"/>
      <c r="BE60" s="386"/>
      <c r="BF60" s="386"/>
      <c r="BG60" s="386"/>
      <c r="BH60" s="386"/>
      <c r="BI60" s="386"/>
      <c r="BJ60" s="386"/>
      <c r="BK60" s="386"/>
      <c r="BL60" s="386"/>
      <c r="BM60" s="386"/>
      <c r="BN60" s="386"/>
    </row>
    <row r="61" spans="1:66" s="140" customFormat="1" ht="80.25" customHeight="1" x14ac:dyDescent="0.2">
      <c r="A61" s="347" t="s">
        <v>1189</v>
      </c>
      <c r="B61" s="347" t="s">
        <v>1179</v>
      </c>
      <c r="C61" s="350" t="s">
        <v>1404</v>
      </c>
      <c r="D61" s="347" t="s">
        <v>1218</v>
      </c>
      <c r="E61" s="350" t="s">
        <v>1215</v>
      </c>
      <c r="F61" s="351">
        <v>1</v>
      </c>
      <c r="G61" s="351"/>
      <c r="H61" s="351"/>
      <c r="I61" s="351"/>
      <c r="J61" s="351"/>
      <c r="K61" s="351"/>
      <c r="L61" s="351"/>
      <c r="M61" s="351"/>
      <c r="N61" s="351"/>
      <c r="O61" s="351"/>
      <c r="P61" s="351"/>
      <c r="Q61" s="351"/>
      <c r="R61" s="349">
        <f>SUM(F61:Q61)</f>
        <v>1</v>
      </c>
      <c r="S61" s="347" t="s">
        <v>1139</v>
      </c>
      <c r="T61" s="347"/>
      <c r="U61" s="347"/>
      <c r="V61" s="424"/>
      <c r="W61" s="386"/>
      <c r="X61" s="386"/>
      <c r="Y61" s="386"/>
      <c r="Z61" s="386"/>
      <c r="AA61" s="386"/>
      <c r="AB61" s="386"/>
      <c r="AC61" s="386"/>
      <c r="AD61" s="386"/>
      <c r="AE61" s="386"/>
      <c r="AF61" s="386"/>
      <c r="AG61" s="386"/>
      <c r="AH61" s="386"/>
      <c r="AI61" s="386"/>
      <c r="AJ61" s="386"/>
      <c r="AK61" s="386"/>
      <c r="AL61" s="386"/>
      <c r="AM61" s="386"/>
      <c r="AN61" s="386"/>
      <c r="AO61" s="386"/>
      <c r="AP61" s="386"/>
      <c r="AQ61" s="386"/>
    </row>
    <row r="62" spans="1:66" s="140" customFormat="1" ht="69.75" customHeight="1" x14ac:dyDescent="0.2">
      <c r="A62" s="347" t="s">
        <v>1189</v>
      </c>
      <c r="B62" s="347" t="s">
        <v>1179</v>
      </c>
      <c r="C62" s="350" t="s">
        <v>1404</v>
      </c>
      <c r="D62" s="347" t="s">
        <v>1220</v>
      </c>
      <c r="E62" s="350" t="s">
        <v>1217</v>
      </c>
      <c r="F62" s="351"/>
      <c r="G62" s="351"/>
      <c r="H62" s="351"/>
      <c r="I62" s="351">
        <v>1</v>
      </c>
      <c r="J62" s="351"/>
      <c r="K62" s="351"/>
      <c r="L62" s="351"/>
      <c r="M62" s="351">
        <v>1</v>
      </c>
      <c r="N62" s="351"/>
      <c r="O62" s="351"/>
      <c r="P62" s="351"/>
      <c r="Q62" s="351">
        <v>1</v>
      </c>
      <c r="R62" s="349">
        <f>SUM(F62:Q62)</f>
        <v>3</v>
      </c>
      <c r="S62" s="347" t="s">
        <v>1135</v>
      </c>
      <c r="T62" s="347" t="s">
        <v>1136</v>
      </c>
      <c r="U62" s="347"/>
      <c r="V62" s="424"/>
      <c r="W62" s="386"/>
      <c r="X62" s="386"/>
      <c r="Y62" s="386"/>
      <c r="Z62" s="386"/>
      <c r="AA62" s="386"/>
      <c r="AB62" s="386"/>
      <c r="AC62" s="386"/>
      <c r="AD62" s="386"/>
      <c r="AE62" s="386"/>
      <c r="AF62" s="386"/>
      <c r="AG62" s="386"/>
      <c r="AH62" s="386"/>
      <c r="AI62" s="386"/>
      <c r="AJ62" s="386"/>
      <c r="AK62" s="386"/>
      <c r="AL62" s="386"/>
      <c r="AM62" s="386"/>
      <c r="AN62" s="386"/>
      <c r="AO62" s="386"/>
      <c r="AP62" s="386"/>
      <c r="AQ62" s="386"/>
    </row>
    <row r="63" spans="1:66" s="140" customFormat="1" ht="72" customHeight="1" x14ac:dyDescent="0.2">
      <c r="A63" s="347" t="s">
        <v>1189</v>
      </c>
      <c r="B63" s="347" t="s">
        <v>1179</v>
      </c>
      <c r="C63" s="347" t="s">
        <v>1405</v>
      </c>
      <c r="D63" s="347" t="s">
        <v>1225</v>
      </c>
      <c r="E63" s="347" t="s">
        <v>1229</v>
      </c>
      <c r="F63" s="351">
        <v>1</v>
      </c>
      <c r="G63" s="351">
        <v>1</v>
      </c>
      <c r="H63" s="351">
        <v>1</v>
      </c>
      <c r="I63" s="351">
        <v>1</v>
      </c>
      <c r="J63" s="351">
        <v>1</v>
      </c>
      <c r="K63" s="351">
        <v>1</v>
      </c>
      <c r="L63" s="351">
        <v>1</v>
      </c>
      <c r="M63" s="351">
        <v>1</v>
      </c>
      <c r="N63" s="351">
        <v>1</v>
      </c>
      <c r="O63" s="351">
        <v>1</v>
      </c>
      <c r="P63" s="351">
        <v>1</v>
      </c>
      <c r="Q63" s="351">
        <v>1</v>
      </c>
      <c r="R63" s="349">
        <f>SUM(F63:Q63)</f>
        <v>12</v>
      </c>
      <c r="S63" s="347" t="s">
        <v>1144</v>
      </c>
      <c r="T63" s="347"/>
      <c r="U63" s="347"/>
      <c r="V63" s="424"/>
      <c r="W63" s="386"/>
      <c r="X63" s="386"/>
      <c r="Y63" s="386"/>
      <c r="Z63" s="386"/>
      <c r="AA63" s="386"/>
      <c r="AB63" s="386"/>
      <c r="AC63" s="386"/>
      <c r="AD63" s="386"/>
      <c r="AE63" s="386"/>
      <c r="AF63" s="386"/>
      <c r="AG63" s="386"/>
      <c r="AH63" s="386"/>
      <c r="AI63" s="386"/>
      <c r="AJ63" s="386"/>
      <c r="AK63" s="386"/>
      <c r="AL63" s="386"/>
      <c r="AM63" s="386"/>
      <c r="AN63" s="386"/>
      <c r="AO63" s="386"/>
      <c r="AP63" s="386"/>
      <c r="AQ63" s="386"/>
    </row>
    <row r="64" spans="1:66" s="140" customFormat="1" ht="72" customHeight="1" x14ac:dyDescent="0.2">
      <c r="A64" s="347" t="s">
        <v>1189</v>
      </c>
      <c r="B64" s="347" t="s">
        <v>1179</v>
      </c>
      <c r="C64" s="347" t="s">
        <v>1405</v>
      </c>
      <c r="D64" s="347" t="s">
        <v>1227</v>
      </c>
      <c r="E64" s="347" t="s">
        <v>1230</v>
      </c>
      <c r="F64" s="351">
        <v>1</v>
      </c>
      <c r="G64" s="351">
        <v>1</v>
      </c>
      <c r="H64" s="351">
        <v>1</v>
      </c>
      <c r="I64" s="351">
        <v>1</v>
      </c>
      <c r="J64" s="351">
        <v>1</v>
      </c>
      <c r="K64" s="351">
        <v>1</v>
      </c>
      <c r="L64" s="351">
        <v>1</v>
      </c>
      <c r="M64" s="351">
        <v>1</v>
      </c>
      <c r="N64" s="351">
        <v>1</v>
      </c>
      <c r="O64" s="351">
        <v>1</v>
      </c>
      <c r="P64" s="351">
        <v>1</v>
      </c>
      <c r="Q64" s="351">
        <v>1</v>
      </c>
      <c r="R64" s="349">
        <f>SUM(F64:Q64)</f>
        <v>12</v>
      </c>
      <c r="S64" s="347" t="s">
        <v>1135</v>
      </c>
      <c r="T64" s="347"/>
      <c r="U64" s="347"/>
      <c r="V64" s="424"/>
      <c r="W64" s="386"/>
      <c r="X64" s="386"/>
      <c r="Y64" s="386"/>
      <c r="Z64" s="386"/>
      <c r="AA64" s="386"/>
      <c r="AB64" s="386"/>
      <c r="AC64" s="386"/>
      <c r="AD64" s="386"/>
      <c r="AE64" s="386"/>
      <c r="AF64" s="386"/>
      <c r="AG64" s="386"/>
      <c r="AH64" s="386"/>
      <c r="AI64" s="386"/>
      <c r="AJ64" s="386"/>
      <c r="AK64" s="386"/>
      <c r="AL64" s="386"/>
      <c r="AM64" s="386"/>
      <c r="AN64" s="386"/>
      <c r="AO64" s="386"/>
      <c r="AP64" s="386"/>
      <c r="AQ64" s="386"/>
    </row>
    <row r="65" spans="1:43" s="140" customFormat="1" ht="72.75" customHeight="1" x14ac:dyDescent="0.2">
      <c r="A65" s="347" t="s">
        <v>1189</v>
      </c>
      <c r="B65" s="347" t="s">
        <v>1179</v>
      </c>
      <c r="C65" s="347" t="s">
        <v>1405</v>
      </c>
      <c r="D65" s="347" t="s">
        <v>1406</v>
      </c>
      <c r="E65" s="347" t="s">
        <v>1231</v>
      </c>
      <c r="F65" s="351"/>
      <c r="G65" s="351"/>
      <c r="H65" s="351"/>
      <c r="I65" s="351">
        <v>1</v>
      </c>
      <c r="J65" s="351"/>
      <c r="K65" s="351"/>
      <c r="L65" s="351"/>
      <c r="M65" s="351"/>
      <c r="N65" s="351"/>
      <c r="O65" s="351"/>
      <c r="P65" s="351"/>
      <c r="Q65" s="351"/>
      <c r="R65" s="349">
        <v>1</v>
      </c>
      <c r="S65" s="347" t="s">
        <v>1219</v>
      </c>
      <c r="T65" s="347"/>
      <c r="U65" s="347"/>
      <c r="V65" s="424"/>
      <c r="W65" s="386"/>
      <c r="X65" s="386"/>
      <c r="Y65" s="386"/>
      <c r="Z65" s="386"/>
      <c r="AA65" s="386"/>
      <c r="AB65" s="386"/>
      <c r="AC65" s="386"/>
      <c r="AD65" s="386"/>
      <c r="AE65" s="386"/>
      <c r="AF65" s="386"/>
      <c r="AG65" s="386"/>
      <c r="AH65" s="386"/>
      <c r="AI65" s="386"/>
      <c r="AJ65" s="386"/>
      <c r="AK65" s="386"/>
      <c r="AL65" s="386"/>
      <c r="AM65" s="386"/>
      <c r="AN65" s="386"/>
      <c r="AO65" s="386"/>
      <c r="AP65" s="386"/>
      <c r="AQ65" s="386"/>
    </row>
    <row r="66" spans="1:43" s="140" customFormat="1" ht="88.5" customHeight="1" x14ac:dyDescent="0.2">
      <c r="A66" s="347" t="s">
        <v>1407</v>
      </c>
      <c r="B66" s="347" t="s">
        <v>1179</v>
      </c>
      <c r="C66" s="350" t="s">
        <v>1408</v>
      </c>
      <c r="D66" s="350" t="s">
        <v>1409</v>
      </c>
      <c r="E66" s="350" t="s">
        <v>1273</v>
      </c>
      <c r="F66" s="351">
        <v>1</v>
      </c>
      <c r="G66" s="351">
        <v>1</v>
      </c>
      <c r="H66" s="351">
        <v>1</v>
      </c>
      <c r="I66" s="351">
        <v>1</v>
      </c>
      <c r="J66" s="351">
        <v>1</v>
      </c>
      <c r="K66" s="351">
        <v>1</v>
      </c>
      <c r="L66" s="351">
        <v>1</v>
      </c>
      <c r="M66" s="351">
        <v>1</v>
      </c>
      <c r="N66" s="351">
        <v>1</v>
      </c>
      <c r="O66" s="351">
        <v>1</v>
      </c>
      <c r="P66" s="351">
        <v>1</v>
      </c>
      <c r="Q66" s="351">
        <v>1</v>
      </c>
      <c r="R66" s="349">
        <f>SUM(F66:Q66)</f>
        <v>12</v>
      </c>
      <c r="S66" s="347" t="s">
        <v>1144</v>
      </c>
      <c r="T66" s="347"/>
      <c r="U66" s="347"/>
      <c r="V66" s="424"/>
      <c r="W66" s="386"/>
      <c r="X66" s="386"/>
      <c r="Y66" s="386"/>
      <c r="Z66" s="386"/>
      <c r="AA66" s="386"/>
      <c r="AB66" s="386"/>
      <c r="AC66" s="386"/>
      <c r="AD66" s="386"/>
      <c r="AE66" s="386"/>
      <c r="AF66" s="386"/>
      <c r="AG66" s="386"/>
      <c r="AH66" s="386"/>
      <c r="AI66" s="386"/>
      <c r="AJ66" s="386"/>
      <c r="AK66" s="386"/>
      <c r="AL66" s="386"/>
      <c r="AM66" s="386"/>
      <c r="AN66" s="386"/>
      <c r="AO66" s="386"/>
      <c r="AP66" s="386"/>
      <c r="AQ66" s="386"/>
    </row>
    <row r="67" spans="1:43" s="140" customFormat="1" ht="73.5" customHeight="1" x14ac:dyDescent="0.2">
      <c r="A67" s="347" t="s">
        <v>1407</v>
      </c>
      <c r="B67" s="347" t="s">
        <v>1179</v>
      </c>
      <c r="C67" s="350" t="s">
        <v>1410</v>
      </c>
      <c r="D67" s="350" t="s">
        <v>1411</v>
      </c>
      <c r="E67" s="350" t="s">
        <v>1272</v>
      </c>
      <c r="F67" s="351">
        <v>1</v>
      </c>
      <c r="G67" s="351">
        <v>1</v>
      </c>
      <c r="H67" s="351">
        <v>1</v>
      </c>
      <c r="I67" s="351">
        <v>1</v>
      </c>
      <c r="J67" s="351">
        <v>1</v>
      </c>
      <c r="K67" s="351">
        <v>1</v>
      </c>
      <c r="L67" s="351">
        <v>1</v>
      </c>
      <c r="M67" s="351">
        <v>1</v>
      </c>
      <c r="N67" s="351">
        <v>1</v>
      </c>
      <c r="O67" s="351">
        <v>1</v>
      </c>
      <c r="P67" s="351">
        <v>1</v>
      </c>
      <c r="Q67" s="351">
        <v>1</v>
      </c>
      <c r="R67" s="349">
        <f t="shared" ref="R67" si="2">SUM(F67:Q67)</f>
        <v>12</v>
      </c>
      <c r="S67" s="347" t="s">
        <v>1151</v>
      </c>
      <c r="T67" s="347"/>
      <c r="U67" s="347"/>
      <c r="V67" s="424"/>
      <c r="W67" s="386"/>
      <c r="X67" s="386"/>
      <c r="Y67" s="386"/>
      <c r="Z67" s="386"/>
      <c r="AA67" s="386"/>
      <c r="AB67" s="386"/>
      <c r="AC67" s="386"/>
      <c r="AD67" s="386"/>
      <c r="AE67" s="386"/>
      <c r="AF67" s="386"/>
      <c r="AG67" s="386"/>
      <c r="AH67" s="386"/>
      <c r="AI67" s="386"/>
      <c r="AJ67" s="386"/>
      <c r="AK67" s="386"/>
      <c r="AL67" s="386"/>
      <c r="AM67" s="386"/>
      <c r="AN67" s="386"/>
      <c r="AO67" s="386"/>
      <c r="AP67" s="386"/>
      <c r="AQ67" s="386"/>
    </row>
    <row r="68" spans="1:43" s="140" customFormat="1" ht="90" customHeight="1" x14ac:dyDescent="0.2">
      <c r="A68" s="347" t="s">
        <v>1189</v>
      </c>
      <c r="B68" s="347" t="s">
        <v>1179</v>
      </c>
      <c r="C68" s="350" t="s">
        <v>1412</v>
      </c>
      <c r="D68" s="350" t="s">
        <v>1413</v>
      </c>
      <c r="E68" s="350" t="s">
        <v>1234</v>
      </c>
      <c r="F68" s="351"/>
      <c r="G68" s="351"/>
      <c r="H68" s="351"/>
      <c r="I68" s="351">
        <v>1</v>
      </c>
      <c r="J68" s="351"/>
      <c r="K68" s="351"/>
      <c r="L68" s="351"/>
      <c r="M68" s="351">
        <v>1</v>
      </c>
      <c r="N68" s="351"/>
      <c r="O68" s="351"/>
      <c r="P68" s="351"/>
      <c r="Q68" s="351">
        <v>1</v>
      </c>
      <c r="R68" s="349">
        <f>SUM(F68:Q68)</f>
        <v>3</v>
      </c>
      <c r="S68" s="347" t="s">
        <v>1144</v>
      </c>
      <c r="T68" s="347"/>
      <c r="U68" s="347"/>
      <c r="V68" s="424"/>
      <c r="W68" s="386"/>
      <c r="X68" s="386"/>
      <c r="Y68" s="386"/>
      <c r="Z68" s="386"/>
      <c r="AA68" s="386"/>
      <c r="AB68" s="386"/>
      <c r="AC68" s="386"/>
      <c r="AD68" s="386"/>
      <c r="AE68" s="386"/>
      <c r="AF68" s="386"/>
      <c r="AG68" s="386"/>
      <c r="AH68" s="386"/>
      <c r="AI68" s="386"/>
      <c r="AJ68" s="386"/>
      <c r="AK68" s="386"/>
      <c r="AL68" s="386"/>
      <c r="AM68" s="386"/>
      <c r="AN68" s="386"/>
      <c r="AO68" s="386"/>
      <c r="AP68" s="386"/>
      <c r="AQ68" s="386"/>
    </row>
    <row r="69" spans="1:43" s="140" customFormat="1" ht="69.75" customHeight="1" x14ac:dyDescent="0.2">
      <c r="A69" s="352" t="s">
        <v>1189</v>
      </c>
      <c r="B69" s="347" t="s">
        <v>1179</v>
      </c>
      <c r="C69" s="347" t="s">
        <v>1414</v>
      </c>
      <c r="D69" s="347" t="s">
        <v>1415</v>
      </c>
      <c r="E69" s="347" t="s">
        <v>1337</v>
      </c>
      <c r="F69" s="409"/>
      <c r="G69" s="409"/>
      <c r="H69" s="409"/>
      <c r="I69" s="409"/>
      <c r="J69" s="409"/>
      <c r="K69" s="409"/>
      <c r="L69" s="409"/>
      <c r="M69" s="418">
        <v>1</v>
      </c>
      <c r="N69" s="419"/>
      <c r="O69" s="419"/>
      <c r="P69" s="419"/>
      <c r="Q69" s="419"/>
      <c r="R69" s="349">
        <f t="shared" ref="R69:R79" si="3">SUM(F69:Q69)</f>
        <v>1</v>
      </c>
      <c r="S69" s="347" t="s">
        <v>1338</v>
      </c>
      <c r="T69" s="347"/>
      <c r="U69" s="347"/>
      <c r="V69" s="424"/>
      <c r="W69" s="386"/>
      <c r="X69" s="386"/>
      <c r="Y69" s="386"/>
      <c r="Z69" s="386"/>
      <c r="AA69" s="386"/>
      <c r="AB69" s="386"/>
      <c r="AC69" s="386"/>
      <c r="AD69" s="386"/>
      <c r="AE69" s="386"/>
      <c r="AF69" s="386"/>
      <c r="AG69" s="386"/>
      <c r="AH69" s="386"/>
      <c r="AI69" s="386"/>
      <c r="AJ69" s="386"/>
      <c r="AK69" s="386"/>
      <c r="AL69" s="386"/>
      <c r="AM69" s="386"/>
      <c r="AN69" s="386"/>
      <c r="AO69" s="386"/>
      <c r="AP69" s="386"/>
      <c r="AQ69" s="386"/>
    </row>
    <row r="70" spans="1:43" s="140" customFormat="1" ht="87" customHeight="1" x14ac:dyDescent="0.2">
      <c r="A70" s="352" t="s">
        <v>1189</v>
      </c>
      <c r="B70" s="347" t="s">
        <v>1179</v>
      </c>
      <c r="C70" s="347" t="s">
        <v>1414</v>
      </c>
      <c r="D70" s="347" t="s">
        <v>1416</v>
      </c>
      <c r="E70" s="347" t="s">
        <v>1339</v>
      </c>
      <c r="F70" s="437"/>
      <c r="G70" s="437"/>
      <c r="H70" s="418">
        <v>1</v>
      </c>
      <c r="I70" s="437"/>
      <c r="J70" s="437"/>
      <c r="K70" s="418">
        <v>1</v>
      </c>
      <c r="L70" s="437"/>
      <c r="M70" s="420"/>
      <c r="N70" s="418">
        <v>1</v>
      </c>
      <c r="O70" s="420"/>
      <c r="P70" s="420"/>
      <c r="Q70" s="418">
        <v>3</v>
      </c>
      <c r="R70" s="349">
        <f t="shared" si="3"/>
        <v>6</v>
      </c>
      <c r="S70" s="347" t="s">
        <v>1340</v>
      </c>
      <c r="T70" s="347"/>
      <c r="U70" s="347"/>
      <c r="V70" s="424"/>
      <c r="W70" s="386"/>
      <c r="X70" s="386"/>
      <c r="Y70" s="386"/>
      <c r="Z70" s="386"/>
      <c r="AA70" s="386"/>
      <c r="AB70" s="386"/>
      <c r="AC70" s="386"/>
      <c r="AD70" s="386"/>
      <c r="AE70" s="386"/>
      <c r="AF70" s="386"/>
      <c r="AG70" s="386"/>
      <c r="AH70" s="386"/>
      <c r="AI70" s="386"/>
      <c r="AJ70" s="386"/>
      <c r="AK70" s="386"/>
      <c r="AL70" s="386"/>
      <c r="AM70" s="386"/>
      <c r="AN70" s="386"/>
      <c r="AO70" s="386"/>
      <c r="AP70" s="386"/>
      <c r="AQ70" s="386"/>
    </row>
    <row r="71" spans="1:43" s="140" customFormat="1" ht="75" customHeight="1" x14ac:dyDescent="0.2">
      <c r="A71" s="352" t="s">
        <v>1189</v>
      </c>
      <c r="B71" s="347" t="s">
        <v>1179</v>
      </c>
      <c r="C71" s="347" t="s">
        <v>1414</v>
      </c>
      <c r="D71" s="347" t="s">
        <v>1417</v>
      </c>
      <c r="E71" s="347" t="s">
        <v>1341</v>
      </c>
      <c r="F71" s="409"/>
      <c r="G71" s="409"/>
      <c r="H71" s="418">
        <v>1</v>
      </c>
      <c r="I71" s="409"/>
      <c r="J71" s="409"/>
      <c r="K71" s="409"/>
      <c r="L71" s="409"/>
      <c r="M71" s="409"/>
      <c r="N71" s="419"/>
      <c r="O71" s="419"/>
      <c r="P71" s="419"/>
      <c r="Q71" s="419"/>
      <c r="R71" s="349">
        <f t="shared" si="3"/>
        <v>1</v>
      </c>
      <c r="S71" s="347" t="s">
        <v>1342</v>
      </c>
      <c r="T71" s="347"/>
      <c r="U71" s="347"/>
      <c r="V71" s="424"/>
      <c r="W71" s="386"/>
      <c r="X71" s="386"/>
      <c r="Y71" s="386"/>
      <c r="Z71" s="386"/>
      <c r="AA71" s="386"/>
      <c r="AB71" s="386"/>
      <c r="AC71" s="386"/>
      <c r="AD71" s="386"/>
      <c r="AE71" s="386"/>
      <c r="AF71" s="386"/>
      <c r="AG71" s="386"/>
      <c r="AH71" s="386"/>
      <c r="AI71" s="386"/>
      <c r="AJ71" s="386"/>
      <c r="AK71" s="386"/>
      <c r="AL71" s="386"/>
      <c r="AM71" s="386"/>
      <c r="AN71" s="386"/>
      <c r="AO71" s="386"/>
      <c r="AP71" s="386"/>
      <c r="AQ71" s="386"/>
    </row>
    <row r="72" spans="1:43" s="140" customFormat="1" ht="81" customHeight="1" x14ac:dyDescent="0.2">
      <c r="A72" s="352" t="s">
        <v>1189</v>
      </c>
      <c r="B72" s="347" t="s">
        <v>1179</v>
      </c>
      <c r="C72" s="347" t="s">
        <v>1414</v>
      </c>
      <c r="D72" s="347" t="s">
        <v>1418</v>
      </c>
      <c r="E72" s="347" t="s">
        <v>1343</v>
      </c>
      <c r="F72" s="409"/>
      <c r="G72" s="409"/>
      <c r="H72" s="409"/>
      <c r="I72" s="418">
        <v>1</v>
      </c>
      <c r="J72" s="409"/>
      <c r="K72" s="409"/>
      <c r="L72" s="409"/>
      <c r="M72" s="409"/>
      <c r="N72" s="419"/>
      <c r="O72" s="419"/>
      <c r="P72" s="419"/>
      <c r="Q72" s="438">
        <v>1</v>
      </c>
      <c r="R72" s="349">
        <f t="shared" si="3"/>
        <v>2</v>
      </c>
      <c r="S72" s="347" t="s">
        <v>1221</v>
      </c>
      <c r="T72" s="347"/>
      <c r="U72" s="347"/>
      <c r="V72" s="424"/>
      <c r="W72" s="386"/>
      <c r="X72" s="386"/>
      <c r="Y72" s="386"/>
      <c r="Z72" s="386"/>
      <c r="AA72" s="386"/>
      <c r="AB72" s="386"/>
      <c r="AC72" s="386"/>
      <c r="AD72" s="386"/>
      <c r="AE72" s="386"/>
      <c r="AF72" s="386"/>
      <c r="AG72" s="386"/>
      <c r="AH72" s="386"/>
      <c r="AI72" s="386"/>
      <c r="AJ72" s="386"/>
      <c r="AK72" s="386"/>
      <c r="AL72" s="386"/>
      <c r="AM72" s="386"/>
      <c r="AN72" s="386"/>
      <c r="AO72" s="386"/>
      <c r="AP72" s="386"/>
      <c r="AQ72" s="386"/>
    </row>
    <row r="73" spans="1:43" s="140" customFormat="1" ht="74.25" customHeight="1" x14ac:dyDescent="0.2">
      <c r="A73" s="352" t="s">
        <v>1189</v>
      </c>
      <c r="B73" s="347" t="s">
        <v>1179</v>
      </c>
      <c r="C73" s="347" t="s">
        <v>1414</v>
      </c>
      <c r="D73" s="347" t="s">
        <v>1419</v>
      </c>
      <c r="E73" s="347" t="s">
        <v>1344</v>
      </c>
      <c r="F73" s="439"/>
      <c r="G73" s="439"/>
      <c r="H73" s="439"/>
      <c r="I73" s="439"/>
      <c r="J73" s="439"/>
      <c r="K73" s="418">
        <v>1</v>
      </c>
      <c r="L73" s="439"/>
      <c r="M73" s="418">
        <v>1</v>
      </c>
      <c r="N73" s="418"/>
      <c r="O73" s="418">
        <v>1</v>
      </c>
      <c r="P73" s="418"/>
      <c r="Q73" s="418">
        <v>3</v>
      </c>
      <c r="R73" s="349">
        <f t="shared" si="3"/>
        <v>6</v>
      </c>
      <c r="S73" s="347" t="s">
        <v>1345</v>
      </c>
      <c r="T73" s="347"/>
      <c r="U73" s="347"/>
      <c r="V73" s="424"/>
      <c r="W73" s="386"/>
      <c r="X73" s="386"/>
      <c r="Y73" s="386"/>
      <c r="Z73" s="386"/>
      <c r="AA73" s="386"/>
      <c r="AB73" s="386"/>
      <c r="AC73" s="386"/>
      <c r="AD73" s="386"/>
      <c r="AE73" s="386"/>
      <c r="AF73" s="386"/>
      <c r="AG73" s="386"/>
      <c r="AH73" s="386"/>
      <c r="AI73" s="386"/>
      <c r="AJ73" s="386"/>
      <c r="AK73" s="386"/>
      <c r="AL73" s="386"/>
      <c r="AM73" s="386"/>
      <c r="AN73" s="386"/>
      <c r="AO73" s="386"/>
      <c r="AP73" s="386"/>
      <c r="AQ73" s="386"/>
    </row>
    <row r="74" spans="1:43" s="140" customFormat="1" ht="81.75" customHeight="1" x14ac:dyDescent="0.2">
      <c r="A74" s="352" t="s">
        <v>1189</v>
      </c>
      <c r="B74" s="347" t="s">
        <v>1179</v>
      </c>
      <c r="C74" s="347" t="s">
        <v>1414</v>
      </c>
      <c r="D74" s="347" t="s">
        <v>1420</v>
      </c>
      <c r="E74" s="347" t="s">
        <v>1346</v>
      </c>
      <c r="F74" s="409"/>
      <c r="G74" s="409"/>
      <c r="H74" s="409"/>
      <c r="I74" s="409"/>
      <c r="J74" s="418">
        <v>1</v>
      </c>
      <c r="K74" s="421"/>
      <c r="L74" s="409"/>
      <c r="M74" s="409"/>
      <c r="N74" s="419"/>
      <c r="O74" s="419"/>
      <c r="P74" s="419"/>
      <c r="Q74" s="419"/>
      <c r="R74" s="349">
        <f t="shared" si="3"/>
        <v>1</v>
      </c>
      <c r="S74" s="347" t="s">
        <v>1222</v>
      </c>
      <c r="T74" s="347"/>
      <c r="U74" s="347"/>
      <c r="V74" s="424"/>
      <c r="W74" s="386"/>
      <c r="X74" s="386"/>
      <c r="Y74" s="386"/>
      <c r="Z74" s="386"/>
      <c r="AA74" s="386"/>
      <c r="AB74" s="386"/>
      <c r="AC74" s="386"/>
      <c r="AD74" s="386"/>
      <c r="AE74" s="386"/>
      <c r="AF74" s="386"/>
      <c r="AG74" s="386"/>
      <c r="AH74" s="386"/>
      <c r="AI74" s="386"/>
      <c r="AJ74" s="386"/>
      <c r="AK74" s="386"/>
      <c r="AL74" s="386"/>
      <c r="AM74" s="386"/>
      <c r="AN74" s="386"/>
      <c r="AO74" s="386"/>
      <c r="AP74" s="386"/>
      <c r="AQ74" s="386"/>
    </row>
    <row r="75" spans="1:43" s="140" customFormat="1" ht="59.25" customHeight="1" x14ac:dyDescent="0.2">
      <c r="A75" s="352" t="s">
        <v>1189</v>
      </c>
      <c r="B75" s="347" t="s">
        <v>1179</v>
      </c>
      <c r="C75" s="347" t="s">
        <v>1421</v>
      </c>
      <c r="D75" s="347" t="s">
        <v>1422</v>
      </c>
      <c r="E75" s="347" t="s">
        <v>1450</v>
      </c>
      <c r="F75" s="409"/>
      <c r="G75" s="409"/>
      <c r="H75" s="409"/>
      <c r="I75" s="437"/>
      <c r="J75" s="437"/>
      <c r="K75" s="409">
        <v>1</v>
      </c>
      <c r="L75" s="437"/>
      <c r="M75" s="409">
        <v>1</v>
      </c>
      <c r="N75" s="420"/>
      <c r="O75" s="409">
        <v>1</v>
      </c>
      <c r="P75" s="420"/>
      <c r="Q75" s="409">
        <v>3</v>
      </c>
      <c r="R75" s="349">
        <f t="shared" si="3"/>
        <v>6</v>
      </c>
      <c r="S75" s="347" t="s">
        <v>1347</v>
      </c>
      <c r="T75" s="347" t="s">
        <v>1348</v>
      </c>
      <c r="U75" s="347" t="s">
        <v>1135</v>
      </c>
      <c r="V75" s="424"/>
      <c r="W75" s="386"/>
      <c r="X75" s="386"/>
      <c r="Y75" s="386"/>
      <c r="Z75" s="386"/>
      <c r="AA75" s="386"/>
      <c r="AB75" s="386"/>
      <c r="AC75" s="386"/>
      <c r="AD75" s="386"/>
      <c r="AE75" s="386"/>
      <c r="AF75" s="386"/>
      <c r="AG75" s="386"/>
      <c r="AH75" s="386"/>
      <c r="AI75" s="386"/>
      <c r="AJ75" s="386"/>
      <c r="AK75" s="386"/>
      <c r="AL75" s="386"/>
      <c r="AM75" s="386"/>
      <c r="AN75" s="386"/>
      <c r="AO75" s="386"/>
      <c r="AP75" s="386"/>
      <c r="AQ75" s="386"/>
    </row>
    <row r="76" spans="1:43" s="140" customFormat="1" ht="71.25" customHeight="1" x14ac:dyDescent="0.2">
      <c r="A76" s="352" t="s">
        <v>1189</v>
      </c>
      <c r="B76" s="347" t="s">
        <v>1179</v>
      </c>
      <c r="C76" s="347" t="s">
        <v>1421</v>
      </c>
      <c r="D76" s="347" t="s">
        <v>1423</v>
      </c>
      <c r="E76" s="347" t="s">
        <v>1223</v>
      </c>
      <c r="F76" s="409"/>
      <c r="G76" s="409"/>
      <c r="H76" s="409"/>
      <c r="I76" s="409"/>
      <c r="J76" s="409"/>
      <c r="K76" s="409"/>
      <c r="L76" s="409">
        <v>1</v>
      </c>
      <c r="M76" s="409"/>
      <c r="N76" s="419"/>
      <c r="O76" s="419"/>
      <c r="P76" s="419"/>
      <c r="Q76" s="419"/>
      <c r="R76" s="349">
        <f t="shared" si="3"/>
        <v>1</v>
      </c>
      <c r="S76" s="347" t="s">
        <v>1349</v>
      </c>
      <c r="T76" s="347" t="s">
        <v>1350</v>
      </c>
      <c r="U76" s="347"/>
      <c r="V76" s="424"/>
      <c r="W76" s="386"/>
      <c r="X76" s="386"/>
      <c r="Y76" s="386"/>
      <c r="Z76" s="386"/>
      <c r="AA76" s="386"/>
      <c r="AB76" s="386"/>
      <c r="AC76" s="386"/>
      <c r="AD76" s="386"/>
      <c r="AE76" s="386"/>
      <c r="AF76" s="386"/>
      <c r="AG76" s="386"/>
      <c r="AH76" s="386"/>
      <c r="AI76" s="386"/>
      <c r="AJ76" s="386"/>
      <c r="AK76" s="386"/>
      <c r="AL76" s="386"/>
      <c r="AM76" s="386"/>
      <c r="AN76" s="386"/>
      <c r="AO76" s="386"/>
      <c r="AP76" s="386"/>
      <c r="AQ76" s="386"/>
    </row>
    <row r="77" spans="1:43" s="140" customFormat="1" ht="68.25" customHeight="1" x14ac:dyDescent="0.2">
      <c r="A77" s="347" t="s">
        <v>1189</v>
      </c>
      <c r="B77" s="347" t="s">
        <v>1179</v>
      </c>
      <c r="C77" s="347" t="s">
        <v>1424</v>
      </c>
      <c r="D77" s="347" t="s">
        <v>1425</v>
      </c>
      <c r="E77" s="347" t="s">
        <v>1226</v>
      </c>
      <c r="F77" s="351"/>
      <c r="G77" s="351"/>
      <c r="H77" s="351"/>
      <c r="I77" s="351"/>
      <c r="J77" s="351"/>
      <c r="K77" s="351"/>
      <c r="L77" s="351">
        <v>1</v>
      </c>
      <c r="M77" s="351"/>
      <c r="N77" s="351"/>
      <c r="O77" s="351"/>
      <c r="P77" s="351"/>
      <c r="Q77" s="351"/>
      <c r="R77" s="349">
        <f t="shared" si="3"/>
        <v>1</v>
      </c>
      <c r="S77" s="347" t="s">
        <v>1139</v>
      </c>
      <c r="T77" s="347"/>
      <c r="U77" s="347"/>
      <c r="V77" s="424"/>
      <c r="W77" s="386"/>
      <c r="X77" s="386"/>
      <c r="Y77" s="386"/>
      <c r="Z77" s="386"/>
      <c r="AA77" s="386"/>
      <c r="AB77" s="386"/>
      <c r="AC77" s="386"/>
      <c r="AD77" s="386"/>
      <c r="AE77" s="386"/>
      <c r="AF77" s="386"/>
      <c r="AG77" s="386"/>
      <c r="AH77" s="386"/>
      <c r="AI77" s="386"/>
      <c r="AJ77" s="386"/>
      <c r="AK77" s="386"/>
      <c r="AL77" s="386"/>
      <c r="AM77" s="386"/>
      <c r="AN77" s="386"/>
      <c r="AO77" s="386"/>
      <c r="AP77" s="386"/>
      <c r="AQ77" s="386"/>
    </row>
    <row r="78" spans="1:43" s="140" customFormat="1" ht="92.25" customHeight="1" x14ac:dyDescent="0.2">
      <c r="A78" s="347" t="s">
        <v>1189</v>
      </c>
      <c r="B78" s="347" t="s">
        <v>1179</v>
      </c>
      <c r="C78" s="347" t="s">
        <v>1424</v>
      </c>
      <c r="D78" s="347" t="s">
        <v>1426</v>
      </c>
      <c r="E78" s="347" t="s">
        <v>1228</v>
      </c>
      <c r="F78" s="351"/>
      <c r="G78" s="351"/>
      <c r="H78" s="351"/>
      <c r="I78" s="351"/>
      <c r="J78" s="351"/>
      <c r="K78" s="351"/>
      <c r="L78" s="351">
        <v>1</v>
      </c>
      <c r="M78" s="351"/>
      <c r="N78" s="351"/>
      <c r="O78" s="351"/>
      <c r="P78" s="351"/>
      <c r="Q78" s="351"/>
      <c r="R78" s="349">
        <f t="shared" si="3"/>
        <v>1</v>
      </c>
      <c r="S78" s="347" t="s">
        <v>1139</v>
      </c>
      <c r="T78" s="347"/>
      <c r="U78" s="347"/>
      <c r="V78" s="424"/>
      <c r="W78" s="386"/>
      <c r="X78" s="386"/>
      <c r="Y78" s="386"/>
      <c r="Z78" s="386"/>
      <c r="AA78" s="386"/>
      <c r="AB78" s="386"/>
      <c r="AC78" s="386"/>
      <c r="AD78" s="386"/>
      <c r="AE78" s="386"/>
      <c r="AF78" s="386"/>
      <c r="AG78" s="386"/>
      <c r="AH78" s="386"/>
      <c r="AI78" s="386"/>
      <c r="AJ78" s="386"/>
      <c r="AK78" s="386"/>
      <c r="AL78" s="386"/>
      <c r="AM78" s="386"/>
      <c r="AN78" s="386"/>
      <c r="AO78" s="386"/>
      <c r="AP78" s="386"/>
      <c r="AQ78" s="386"/>
    </row>
    <row r="79" spans="1:43" s="140" customFormat="1" ht="76.5" customHeight="1" x14ac:dyDescent="0.2">
      <c r="A79" s="347" t="s">
        <v>1189</v>
      </c>
      <c r="B79" s="347" t="s">
        <v>1179</v>
      </c>
      <c r="C79" s="347" t="s">
        <v>1424</v>
      </c>
      <c r="D79" s="347" t="s">
        <v>1427</v>
      </c>
      <c r="E79" s="347" t="s">
        <v>1353</v>
      </c>
      <c r="F79" s="440">
        <v>1</v>
      </c>
      <c r="G79" s="440">
        <v>1</v>
      </c>
      <c r="H79" s="440">
        <v>1</v>
      </c>
      <c r="I79" s="440">
        <v>1</v>
      </c>
      <c r="J79" s="440">
        <v>1</v>
      </c>
      <c r="K79" s="440">
        <v>1</v>
      </c>
      <c r="L79" s="440">
        <v>1</v>
      </c>
      <c r="M79" s="440">
        <v>1</v>
      </c>
      <c r="N79" s="440">
        <v>1</v>
      </c>
      <c r="O79" s="440">
        <v>1</v>
      </c>
      <c r="P79" s="440">
        <v>1</v>
      </c>
      <c r="Q79" s="441">
        <v>1</v>
      </c>
      <c r="R79" s="349">
        <f t="shared" si="3"/>
        <v>12</v>
      </c>
      <c r="S79" s="347" t="s">
        <v>1135</v>
      </c>
      <c r="T79" s="347" t="s">
        <v>1136</v>
      </c>
      <c r="U79" s="347" t="s">
        <v>1354</v>
      </c>
      <c r="V79" s="424"/>
      <c r="W79" s="386"/>
      <c r="X79" s="386"/>
      <c r="Y79" s="386"/>
      <c r="Z79" s="386"/>
      <c r="AA79" s="386"/>
      <c r="AB79" s="386"/>
      <c r="AC79" s="386"/>
      <c r="AD79" s="386"/>
      <c r="AE79" s="386"/>
      <c r="AF79" s="386"/>
      <c r="AG79" s="386"/>
      <c r="AH79" s="386"/>
      <c r="AI79" s="386"/>
      <c r="AJ79" s="386"/>
      <c r="AK79" s="386"/>
      <c r="AL79" s="386"/>
      <c r="AM79" s="386"/>
      <c r="AN79" s="386"/>
      <c r="AO79" s="386"/>
      <c r="AP79" s="386"/>
      <c r="AQ79" s="386"/>
    </row>
    <row r="80" spans="1:43" s="140" customFormat="1" ht="75" customHeight="1" x14ac:dyDescent="0.2">
      <c r="A80" s="347" t="s">
        <v>1189</v>
      </c>
      <c r="B80" s="442" t="s">
        <v>1428</v>
      </c>
      <c r="C80" s="347" t="s">
        <v>1429</v>
      </c>
      <c r="D80" s="347" t="s">
        <v>1274</v>
      </c>
      <c r="E80" s="350" t="s">
        <v>1209</v>
      </c>
      <c r="F80" s="348">
        <v>1</v>
      </c>
      <c r="G80" s="348">
        <v>1</v>
      </c>
      <c r="H80" s="348">
        <v>1</v>
      </c>
      <c r="I80" s="348">
        <v>1</v>
      </c>
      <c r="J80" s="348">
        <v>1</v>
      </c>
      <c r="K80" s="348">
        <v>1</v>
      </c>
      <c r="L80" s="348">
        <v>1</v>
      </c>
      <c r="M80" s="348">
        <v>1</v>
      </c>
      <c r="N80" s="348">
        <v>1</v>
      </c>
      <c r="O80" s="348">
        <v>1</v>
      </c>
      <c r="P80" s="348">
        <v>1</v>
      </c>
      <c r="Q80" s="348">
        <v>1</v>
      </c>
      <c r="R80" s="349">
        <f>SUM(F80:Q80)</f>
        <v>12</v>
      </c>
      <c r="S80" s="347" t="s">
        <v>1210</v>
      </c>
      <c r="T80" s="347"/>
      <c r="U80" s="347"/>
      <c r="V80" s="424"/>
      <c r="W80" s="386"/>
      <c r="X80" s="386"/>
      <c r="Y80" s="386"/>
      <c r="Z80" s="386"/>
      <c r="AA80" s="386"/>
      <c r="AB80" s="386"/>
      <c r="AC80" s="386"/>
      <c r="AD80" s="386"/>
      <c r="AE80" s="386"/>
      <c r="AF80" s="386"/>
      <c r="AG80" s="386"/>
      <c r="AH80" s="386"/>
      <c r="AI80" s="386"/>
      <c r="AJ80" s="386"/>
      <c r="AK80" s="386"/>
      <c r="AL80" s="386"/>
      <c r="AM80" s="386"/>
      <c r="AN80" s="386"/>
      <c r="AO80" s="386"/>
      <c r="AP80" s="386"/>
      <c r="AQ80" s="386"/>
    </row>
    <row r="81" spans="1:65" s="140" customFormat="1" ht="73.5" customHeight="1" x14ac:dyDescent="0.2">
      <c r="A81" s="347" t="s">
        <v>1189</v>
      </c>
      <c r="B81" s="442" t="s">
        <v>1428</v>
      </c>
      <c r="C81" s="347" t="s">
        <v>1429</v>
      </c>
      <c r="D81" s="347" t="s">
        <v>1276</v>
      </c>
      <c r="E81" s="347" t="s">
        <v>1211</v>
      </c>
      <c r="F81" s="348">
        <v>1</v>
      </c>
      <c r="G81" s="348">
        <v>1</v>
      </c>
      <c r="H81" s="348">
        <v>1</v>
      </c>
      <c r="I81" s="348">
        <v>1</v>
      </c>
      <c r="J81" s="348">
        <v>1</v>
      </c>
      <c r="K81" s="348">
        <v>1</v>
      </c>
      <c r="L81" s="348">
        <v>1</v>
      </c>
      <c r="M81" s="348">
        <v>1</v>
      </c>
      <c r="N81" s="348">
        <v>1</v>
      </c>
      <c r="O81" s="348">
        <v>1</v>
      </c>
      <c r="P81" s="348">
        <v>1</v>
      </c>
      <c r="Q81" s="348">
        <v>1</v>
      </c>
      <c r="R81" s="349">
        <f>SUM(F81:Q81)</f>
        <v>12</v>
      </c>
      <c r="S81" s="347" t="s">
        <v>1135</v>
      </c>
      <c r="T81" s="347"/>
      <c r="U81" s="347"/>
      <c r="V81" s="424"/>
      <c r="W81" s="386"/>
      <c r="X81" s="386"/>
      <c r="Y81" s="386"/>
      <c r="Z81" s="386"/>
      <c r="AA81" s="386"/>
      <c r="AB81" s="386"/>
      <c r="AC81" s="386"/>
      <c r="AD81" s="386"/>
      <c r="AE81" s="386"/>
      <c r="AF81" s="386"/>
      <c r="AG81" s="386"/>
      <c r="AH81" s="386"/>
      <c r="AI81" s="386"/>
      <c r="AJ81" s="386"/>
      <c r="AK81" s="386"/>
      <c r="AL81" s="386"/>
      <c r="AM81" s="386"/>
      <c r="AN81" s="386"/>
      <c r="AO81" s="386"/>
      <c r="AP81" s="386"/>
      <c r="AQ81" s="386"/>
    </row>
    <row r="82" spans="1:65" s="140" customFormat="1" ht="63.75" x14ac:dyDescent="0.2">
      <c r="A82" s="347" t="s">
        <v>1189</v>
      </c>
      <c r="B82" s="442" t="s">
        <v>1428</v>
      </c>
      <c r="C82" s="347" t="s">
        <v>1429</v>
      </c>
      <c r="D82" s="347" t="s">
        <v>1278</v>
      </c>
      <c r="E82" s="350" t="s">
        <v>1212</v>
      </c>
      <c r="F82" s="348">
        <v>1</v>
      </c>
      <c r="G82" s="348">
        <v>1</v>
      </c>
      <c r="H82" s="348">
        <v>1</v>
      </c>
      <c r="I82" s="348">
        <v>1</v>
      </c>
      <c r="J82" s="348">
        <v>1</v>
      </c>
      <c r="K82" s="348">
        <v>1</v>
      </c>
      <c r="L82" s="348">
        <v>1</v>
      </c>
      <c r="M82" s="348">
        <v>1</v>
      </c>
      <c r="N82" s="348">
        <v>1</v>
      </c>
      <c r="O82" s="348">
        <v>1</v>
      </c>
      <c r="P82" s="348">
        <v>1</v>
      </c>
      <c r="Q82" s="348">
        <v>1</v>
      </c>
      <c r="R82" s="349">
        <f>SUM(F82:Q82)</f>
        <v>12</v>
      </c>
      <c r="S82" s="347" t="s">
        <v>1135</v>
      </c>
      <c r="T82" s="347"/>
      <c r="U82" s="347"/>
      <c r="V82" s="424"/>
      <c r="W82" s="386"/>
      <c r="X82" s="386"/>
      <c r="Y82" s="386"/>
      <c r="Z82" s="386"/>
      <c r="AA82" s="386"/>
      <c r="AB82" s="386"/>
      <c r="AC82" s="386"/>
      <c r="AD82" s="386"/>
      <c r="AE82" s="386"/>
      <c r="AF82" s="386"/>
      <c r="AG82" s="386"/>
      <c r="AH82" s="386"/>
      <c r="AI82" s="386"/>
      <c r="AJ82" s="386"/>
      <c r="AK82" s="386"/>
      <c r="AL82" s="386"/>
      <c r="AM82" s="386"/>
      <c r="AN82" s="386"/>
      <c r="AO82" s="386"/>
      <c r="AP82" s="386"/>
      <c r="AQ82" s="386"/>
    </row>
    <row r="83" spans="1:65" s="140" customFormat="1" ht="78.75" customHeight="1" x14ac:dyDescent="0.2">
      <c r="A83" s="347" t="s">
        <v>1189</v>
      </c>
      <c r="B83" s="442" t="s">
        <v>1428</v>
      </c>
      <c r="C83" s="347" t="s">
        <v>1429</v>
      </c>
      <c r="D83" s="347" t="s">
        <v>1281</v>
      </c>
      <c r="E83" s="347" t="s">
        <v>1213</v>
      </c>
      <c r="F83" s="348"/>
      <c r="G83" s="348"/>
      <c r="H83" s="348">
        <v>1</v>
      </c>
      <c r="I83" s="348"/>
      <c r="J83" s="348"/>
      <c r="K83" s="348">
        <v>1</v>
      </c>
      <c r="L83" s="348"/>
      <c r="M83" s="348"/>
      <c r="N83" s="348">
        <v>1</v>
      </c>
      <c r="O83" s="348"/>
      <c r="P83" s="348"/>
      <c r="Q83" s="348">
        <v>1</v>
      </c>
      <c r="R83" s="349">
        <f>SUM(F83:Q83)</f>
        <v>4</v>
      </c>
      <c r="S83" s="347" t="s">
        <v>1144</v>
      </c>
      <c r="T83" s="347"/>
      <c r="U83" s="347"/>
      <c r="V83" s="424"/>
      <c r="W83" s="386"/>
      <c r="X83" s="386"/>
      <c r="Y83" s="386"/>
      <c r="Z83" s="386"/>
      <c r="AA83" s="386"/>
      <c r="AB83" s="386"/>
      <c r="AC83" s="386"/>
      <c r="AD83" s="386"/>
      <c r="AE83" s="386"/>
      <c r="AF83" s="386"/>
      <c r="AG83" s="386"/>
      <c r="AH83" s="386"/>
      <c r="AI83" s="386"/>
      <c r="AJ83" s="386"/>
      <c r="AK83" s="386"/>
      <c r="AL83" s="386"/>
      <c r="AM83" s="386"/>
      <c r="AN83" s="386"/>
      <c r="AO83" s="386"/>
      <c r="AP83" s="386"/>
      <c r="AQ83" s="386"/>
    </row>
    <row r="84" spans="1:65" s="140" customFormat="1" ht="78.75" customHeight="1" x14ac:dyDescent="0.2">
      <c r="A84" s="347" t="s">
        <v>1189</v>
      </c>
      <c r="B84" s="347" t="s">
        <v>1180</v>
      </c>
      <c r="C84" s="350" t="s">
        <v>1430</v>
      </c>
      <c r="D84" s="347" t="s">
        <v>1431</v>
      </c>
      <c r="E84" s="347" t="s">
        <v>1275</v>
      </c>
      <c r="F84" s="348">
        <v>1</v>
      </c>
      <c r="G84" s="348">
        <v>1</v>
      </c>
      <c r="H84" s="348">
        <v>1</v>
      </c>
      <c r="I84" s="348">
        <v>1</v>
      </c>
      <c r="J84" s="348">
        <v>1</v>
      </c>
      <c r="K84" s="348">
        <v>1</v>
      </c>
      <c r="L84" s="348">
        <v>1</v>
      </c>
      <c r="M84" s="348">
        <v>1</v>
      </c>
      <c r="N84" s="348">
        <v>1</v>
      </c>
      <c r="O84" s="348">
        <v>1</v>
      </c>
      <c r="P84" s="348">
        <v>1</v>
      </c>
      <c r="Q84" s="348">
        <v>1</v>
      </c>
      <c r="R84" s="349">
        <f t="shared" ref="R84:R92" si="4">SUM(F84:Q84)</f>
        <v>12</v>
      </c>
      <c r="S84" s="347" t="s">
        <v>1135</v>
      </c>
      <c r="T84" s="347" t="s">
        <v>1136</v>
      </c>
      <c r="U84" s="347"/>
      <c r="V84" s="424"/>
      <c r="W84" s="386"/>
      <c r="X84" s="386"/>
      <c r="Y84" s="386"/>
      <c r="Z84" s="386"/>
      <c r="AA84" s="386"/>
      <c r="AB84" s="386"/>
      <c r="AC84" s="386"/>
      <c r="AD84" s="386"/>
      <c r="AE84" s="386"/>
      <c r="AF84" s="386"/>
      <c r="AG84" s="386"/>
      <c r="AH84" s="386"/>
      <c r="AI84" s="386"/>
      <c r="AJ84" s="386"/>
      <c r="AK84" s="386"/>
      <c r="AL84" s="386"/>
      <c r="AM84" s="386"/>
      <c r="AN84" s="386"/>
      <c r="AO84" s="386"/>
      <c r="AP84" s="386"/>
      <c r="AQ84" s="386"/>
    </row>
    <row r="85" spans="1:65" s="140" customFormat="1" ht="81" customHeight="1" x14ac:dyDescent="0.2">
      <c r="A85" s="347" t="s">
        <v>1189</v>
      </c>
      <c r="B85" s="347" t="s">
        <v>1180</v>
      </c>
      <c r="C85" s="350" t="s">
        <v>1430</v>
      </c>
      <c r="D85" s="347" t="s">
        <v>1432</v>
      </c>
      <c r="E85" s="350" t="s">
        <v>1277</v>
      </c>
      <c r="F85" s="351">
        <v>1</v>
      </c>
      <c r="G85" s="351">
        <v>1</v>
      </c>
      <c r="H85" s="351">
        <v>1</v>
      </c>
      <c r="I85" s="351">
        <v>1</v>
      </c>
      <c r="J85" s="351">
        <v>1</v>
      </c>
      <c r="K85" s="351">
        <v>1</v>
      </c>
      <c r="L85" s="351">
        <v>1</v>
      </c>
      <c r="M85" s="351">
        <v>1</v>
      </c>
      <c r="N85" s="351">
        <v>1</v>
      </c>
      <c r="O85" s="351">
        <v>1</v>
      </c>
      <c r="P85" s="351">
        <v>1</v>
      </c>
      <c r="Q85" s="351">
        <v>1</v>
      </c>
      <c r="R85" s="349">
        <f t="shared" si="4"/>
        <v>12</v>
      </c>
      <c r="S85" s="347" t="s">
        <v>1136</v>
      </c>
      <c r="T85" s="347" t="s">
        <v>1145</v>
      </c>
      <c r="U85" s="347"/>
      <c r="V85" s="424"/>
      <c r="W85" s="386"/>
      <c r="X85" s="386"/>
      <c r="Y85" s="386"/>
      <c r="Z85" s="386"/>
      <c r="AA85" s="386"/>
      <c r="AB85" s="386"/>
      <c r="AC85" s="386"/>
      <c r="AD85" s="386"/>
      <c r="AE85" s="386"/>
      <c r="AF85" s="386"/>
      <c r="AG85" s="386"/>
      <c r="AH85" s="386"/>
      <c r="AI85" s="386"/>
      <c r="AJ85" s="386"/>
      <c r="AK85" s="386"/>
      <c r="AL85" s="386"/>
      <c r="AM85" s="386"/>
      <c r="AN85" s="386"/>
      <c r="AO85" s="386"/>
      <c r="AP85" s="386"/>
      <c r="AQ85" s="386"/>
    </row>
    <row r="86" spans="1:65" s="140" customFormat="1" ht="81" customHeight="1" x14ac:dyDescent="0.2">
      <c r="A86" s="347" t="s">
        <v>1189</v>
      </c>
      <c r="B86" s="347" t="s">
        <v>1180</v>
      </c>
      <c r="C86" s="350" t="s">
        <v>1430</v>
      </c>
      <c r="D86" s="347" t="s">
        <v>1433</v>
      </c>
      <c r="E86" s="347" t="s">
        <v>1279</v>
      </c>
      <c r="F86" s="351">
        <v>1</v>
      </c>
      <c r="G86" s="351">
        <v>1</v>
      </c>
      <c r="H86" s="351">
        <v>1</v>
      </c>
      <c r="I86" s="351">
        <v>1</v>
      </c>
      <c r="J86" s="351">
        <v>1</v>
      </c>
      <c r="K86" s="351">
        <v>1</v>
      </c>
      <c r="L86" s="351">
        <v>1</v>
      </c>
      <c r="M86" s="351">
        <v>1</v>
      </c>
      <c r="N86" s="351">
        <v>1</v>
      </c>
      <c r="O86" s="351">
        <v>1</v>
      </c>
      <c r="P86" s="351">
        <v>1</v>
      </c>
      <c r="Q86" s="351">
        <v>1</v>
      </c>
      <c r="R86" s="349">
        <f t="shared" si="4"/>
        <v>12</v>
      </c>
      <c r="S86" s="347" t="s">
        <v>1280</v>
      </c>
      <c r="T86" s="347" t="s">
        <v>1136</v>
      </c>
      <c r="U86" s="347"/>
      <c r="V86" s="424"/>
      <c r="W86" s="386"/>
      <c r="X86" s="386"/>
      <c r="Y86" s="386"/>
      <c r="Z86" s="386"/>
      <c r="AA86" s="386"/>
      <c r="AB86" s="386"/>
      <c r="AC86" s="386"/>
      <c r="AD86" s="386"/>
      <c r="AE86" s="386"/>
      <c r="AF86" s="386"/>
      <c r="AG86" s="386"/>
      <c r="AH86" s="386"/>
      <c r="AI86" s="386"/>
      <c r="AJ86" s="386"/>
      <c r="AK86" s="386"/>
      <c r="AL86" s="386"/>
      <c r="AM86" s="386"/>
      <c r="AN86" s="386"/>
      <c r="AO86" s="386"/>
      <c r="AP86" s="386"/>
      <c r="AQ86" s="386"/>
    </row>
    <row r="87" spans="1:65" s="140" customFormat="1" ht="89.25" customHeight="1" x14ac:dyDescent="0.2">
      <c r="A87" s="347" t="s">
        <v>1189</v>
      </c>
      <c r="B87" s="347" t="s">
        <v>1180</v>
      </c>
      <c r="C87" s="350" t="s">
        <v>1430</v>
      </c>
      <c r="D87" s="347" t="s">
        <v>1434</v>
      </c>
      <c r="E87" s="350" t="s">
        <v>1282</v>
      </c>
      <c r="F87" s="351">
        <v>1</v>
      </c>
      <c r="G87" s="351">
        <v>1</v>
      </c>
      <c r="H87" s="351">
        <v>1</v>
      </c>
      <c r="I87" s="351">
        <v>1</v>
      </c>
      <c r="J87" s="351">
        <v>1</v>
      </c>
      <c r="K87" s="351">
        <v>1</v>
      </c>
      <c r="L87" s="351">
        <v>1</v>
      </c>
      <c r="M87" s="351">
        <v>1</v>
      </c>
      <c r="N87" s="351">
        <v>1</v>
      </c>
      <c r="O87" s="351">
        <v>1</v>
      </c>
      <c r="P87" s="351">
        <v>1</v>
      </c>
      <c r="Q87" s="351">
        <v>1</v>
      </c>
      <c r="R87" s="349">
        <f t="shared" si="4"/>
        <v>12</v>
      </c>
      <c r="S87" s="347" t="s">
        <v>1144</v>
      </c>
      <c r="T87" s="347"/>
      <c r="U87" s="347"/>
      <c r="V87" s="424"/>
      <c r="W87" s="386"/>
      <c r="X87" s="386"/>
      <c r="Y87" s="386"/>
      <c r="Z87" s="386"/>
      <c r="AA87" s="386"/>
      <c r="AB87" s="386"/>
      <c r="AC87" s="386"/>
      <c r="AD87" s="386"/>
      <c r="AE87" s="386"/>
      <c r="AF87" s="386"/>
      <c r="AG87" s="386"/>
      <c r="AH87" s="386"/>
      <c r="AI87" s="386"/>
      <c r="AJ87" s="386"/>
      <c r="AK87" s="386"/>
      <c r="AL87" s="386"/>
      <c r="AM87" s="386"/>
      <c r="AN87" s="386"/>
      <c r="AO87" s="386"/>
      <c r="AP87" s="386"/>
      <c r="AQ87" s="386"/>
    </row>
    <row r="88" spans="1:65" s="140" customFormat="1" ht="81.75" customHeight="1" x14ac:dyDescent="0.2">
      <c r="A88" s="347" t="s">
        <v>1189</v>
      </c>
      <c r="B88" s="347" t="s">
        <v>1180</v>
      </c>
      <c r="C88" s="350" t="s">
        <v>1430</v>
      </c>
      <c r="D88" s="347" t="s">
        <v>1435</v>
      </c>
      <c r="E88" s="347" t="s">
        <v>1436</v>
      </c>
      <c r="F88" s="351">
        <v>1</v>
      </c>
      <c r="G88" s="351">
        <v>1</v>
      </c>
      <c r="H88" s="351">
        <v>1</v>
      </c>
      <c r="I88" s="351">
        <v>1</v>
      </c>
      <c r="J88" s="351">
        <v>1</v>
      </c>
      <c r="K88" s="351">
        <v>1</v>
      </c>
      <c r="L88" s="351">
        <v>1</v>
      </c>
      <c r="M88" s="351">
        <v>1</v>
      </c>
      <c r="N88" s="351">
        <v>1</v>
      </c>
      <c r="O88" s="351">
        <v>1</v>
      </c>
      <c r="P88" s="351">
        <v>1</v>
      </c>
      <c r="Q88" s="351">
        <v>1</v>
      </c>
      <c r="R88" s="349">
        <f t="shared" si="4"/>
        <v>12</v>
      </c>
      <c r="S88" s="347" t="s">
        <v>1144</v>
      </c>
      <c r="T88" s="347"/>
      <c r="U88" s="347"/>
      <c r="V88" s="424"/>
      <c r="W88" s="386"/>
      <c r="X88" s="386"/>
      <c r="Y88" s="386"/>
      <c r="Z88" s="386"/>
      <c r="AA88" s="386"/>
      <c r="AB88" s="386"/>
      <c r="AC88" s="386"/>
      <c r="AD88" s="386"/>
      <c r="AE88" s="386"/>
      <c r="AF88" s="386"/>
      <c r="AG88" s="386"/>
      <c r="AH88" s="386"/>
      <c r="AI88" s="386"/>
      <c r="AJ88" s="386"/>
      <c r="AK88" s="386"/>
      <c r="AL88" s="386"/>
      <c r="AM88" s="386"/>
      <c r="AN88" s="386"/>
      <c r="AO88" s="386"/>
      <c r="AP88" s="386"/>
      <c r="AQ88" s="386"/>
    </row>
    <row r="89" spans="1:65" s="140" customFormat="1" ht="81" customHeight="1" x14ac:dyDescent="0.2">
      <c r="A89" s="347" t="s">
        <v>1189</v>
      </c>
      <c r="B89" s="442" t="s">
        <v>1428</v>
      </c>
      <c r="C89" s="347" t="s">
        <v>1437</v>
      </c>
      <c r="D89" s="347" t="s">
        <v>1438</v>
      </c>
      <c r="E89" s="347" t="s">
        <v>1206</v>
      </c>
      <c r="F89" s="348"/>
      <c r="G89" s="348"/>
      <c r="H89" s="348"/>
      <c r="I89" s="348"/>
      <c r="J89" s="348"/>
      <c r="K89" s="348">
        <v>1</v>
      </c>
      <c r="L89" s="348"/>
      <c r="M89" s="348"/>
      <c r="N89" s="348"/>
      <c r="O89" s="348"/>
      <c r="P89" s="348"/>
      <c r="Q89" s="348">
        <v>1</v>
      </c>
      <c r="R89" s="349">
        <f t="shared" si="4"/>
        <v>2</v>
      </c>
      <c r="S89" s="347" t="s">
        <v>1135</v>
      </c>
      <c r="T89" s="347" t="s">
        <v>1151</v>
      </c>
      <c r="U89" s="347"/>
      <c r="V89" s="424"/>
      <c r="W89" s="386"/>
      <c r="X89" s="386"/>
      <c r="Y89" s="386"/>
      <c r="Z89" s="386"/>
      <c r="AA89" s="386"/>
      <c r="AB89" s="386"/>
      <c r="AC89" s="386"/>
      <c r="AD89" s="386"/>
      <c r="AE89" s="386"/>
      <c r="AF89" s="386"/>
      <c r="AG89" s="386"/>
      <c r="AH89" s="386"/>
      <c r="AI89" s="386"/>
      <c r="AJ89" s="386"/>
      <c r="AK89" s="386"/>
      <c r="AL89" s="386"/>
      <c r="AM89" s="386"/>
      <c r="AN89" s="386"/>
      <c r="AO89" s="386"/>
      <c r="AP89" s="386"/>
      <c r="AQ89" s="386"/>
    </row>
    <row r="90" spans="1:65" s="140" customFormat="1" ht="75.75" customHeight="1" x14ac:dyDescent="0.2">
      <c r="A90" s="347" t="s">
        <v>1189</v>
      </c>
      <c r="B90" s="442" t="s">
        <v>1428</v>
      </c>
      <c r="C90" s="347" t="s">
        <v>1437</v>
      </c>
      <c r="D90" s="347" t="s">
        <v>1439</v>
      </c>
      <c r="E90" s="350" t="s">
        <v>1440</v>
      </c>
      <c r="F90" s="351"/>
      <c r="G90" s="351"/>
      <c r="H90" s="351">
        <v>1</v>
      </c>
      <c r="I90" s="351"/>
      <c r="J90" s="351"/>
      <c r="K90" s="351">
        <v>1</v>
      </c>
      <c r="L90" s="351"/>
      <c r="M90" s="351"/>
      <c r="N90" s="351">
        <v>1</v>
      </c>
      <c r="O90" s="351"/>
      <c r="P90" s="351"/>
      <c r="Q90" s="351">
        <v>1</v>
      </c>
      <c r="R90" s="349">
        <f t="shared" si="4"/>
        <v>4</v>
      </c>
      <c r="S90" s="347" t="s">
        <v>1135</v>
      </c>
      <c r="T90" s="347" t="s">
        <v>1136</v>
      </c>
      <c r="U90" s="347"/>
      <c r="V90" s="424"/>
      <c r="W90" s="386"/>
      <c r="X90" s="386"/>
      <c r="Y90" s="386"/>
      <c r="Z90" s="386"/>
      <c r="AA90" s="386"/>
      <c r="AB90" s="386"/>
      <c r="AC90" s="386"/>
      <c r="AD90" s="386"/>
      <c r="AE90" s="386"/>
      <c r="AF90" s="386"/>
      <c r="AG90" s="386"/>
      <c r="AH90" s="386"/>
      <c r="AI90" s="386"/>
      <c r="AJ90" s="386"/>
      <c r="AK90" s="386"/>
      <c r="AL90" s="386"/>
      <c r="AM90" s="386"/>
      <c r="AN90" s="386"/>
      <c r="AO90" s="386"/>
      <c r="AP90" s="386"/>
      <c r="AQ90" s="386"/>
    </row>
    <row r="91" spans="1:65" s="140" customFormat="1" ht="78.75" customHeight="1" x14ac:dyDescent="0.2">
      <c r="A91" s="347" t="s">
        <v>1189</v>
      </c>
      <c r="B91" s="442" t="s">
        <v>1428</v>
      </c>
      <c r="C91" s="347" t="s">
        <v>1437</v>
      </c>
      <c r="D91" s="347" t="s">
        <v>1441</v>
      </c>
      <c r="E91" s="350" t="s">
        <v>1207</v>
      </c>
      <c r="F91" s="351"/>
      <c r="G91" s="351"/>
      <c r="H91" s="351"/>
      <c r="I91" s="351"/>
      <c r="J91" s="351"/>
      <c r="K91" s="351"/>
      <c r="L91" s="351"/>
      <c r="M91" s="351"/>
      <c r="N91" s="351"/>
      <c r="O91" s="351"/>
      <c r="P91" s="351"/>
      <c r="Q91" s="351">
        <v>1</v>
      </c>
      <c r="R91" s="349">
        <f t="shared" si="4"/>
        <v>1</v>
      </c>
      <c r="S91" s="347" t="s">
        <v>1139</v>
      </c>
      <c r="T91" s="347" t="s">
        <v>1136</v>
      </c>
      <c r="U91" s="347"/>
      <c r="V91" s="424"/>
      <c r="W91" s="386"/>
      <c r="X91" s="386"/>
      <c r="Y91" s="386"/>
      <c r="Z91" s="386"/>
      <c r="AA91" s="386"/>
      <c r="AB91" s="386"/>
      <c r="AC91" s="386"/>
      <c r="AD91" s="386"/>
      <c r="AE91" s="386"/>
      <c r="AF91" s="386"/>
      <c r="AG91" s="386"/>
      <c r="AH91" s="386"/>
      <c r="AI91" s="386"/>
      <c r="AJ91" s="386"/>
      <c r="AK91" s="386"/>
      <c r="AL91" s="386"/>
      <c r="AM91" s="386"/>
      <c r="AN91" s="386"/>
      <c r="AO91" s="386"/>
      <c r="AP91" s="386"/>
      <c r="AQ91" s="386"/>
    </row>
    <row r="92" spans="1:65" s="140" customFormat="1" ht="78.75" customHeight="1" x14ac:dyDescent="0.2">
      <c r="A92" s="347" t="s">
        <v>1189</v>
      </c>
      <c r="B92" s="442" t="s">
        <v>1428</v>
      </c>
      <c r="C92" s="347" t="s">
        <v>1442</v>
      </c>
      <c r="D92" s="347" t="s">
        <v>1443</v>
      </c>
      <c r="E92" s="347" t="s">
        <v>1444</v>
      </c>
      <c r="F92" s="348"/>
      <c r="G92" s="348"/>
      <c r="H92" s="348">
        <v>1</v>
      </c>
      <c r="I92" s="348">
        <v>1</v>
      </c>
      <c r="J92" s="348">
        <v>1</v>
      </c>
      <c r="K92" s="348">
        <v>1</v>
      </c>
      <c r="L92" s="348">
        <v>1</v>
      </c>
      <c r="M92" s="348">
        <v>1</v>
      </c>
      <c r="N92" s="348">
        <v>1</v>
      </c>
      <c r="O92" s="348">
        <v>1</v>
      </c>
      <c r="P92" s="348">
        <v>1</v>
      </c>
      <c r="Q92" s="348">
        <v>1</v>
      </c>
      <c r="R92" s="349">
        <f t="shared" si="4"/>
        <v>10</v>
      </c>
      <c r="S92" s="347" t="s">
        <v>1144</v>
      </c>
      <c r="T92" s="347"/>
      <c r="U92" s="347"/>
      <c r="V92" s="424"/>
      <c r="W92" s="386"/>
      <c r="X92" s="386"/>
      <c r="Y92" s="386"/>
      <c r="Z92" s="386"/>
      <c r="AA92" s="386"/>
      <c r="AB92" s="386"/>
      <c r="AC92" s="386"/>
      <c r="AD92" s="386"/>
      <c r="AE92" s="386"/>
      <c r="AF92" s="386"/>
      <c r="AG92" s="386"/>
      <c r="AH92" s="386"/>
      <c r="AI92" s="386"/>
      <c r="AJ92" s="386"/>
      <c r="AK92" s="386"/>
      <c r="AL92" s="386"/>
      <c r="AM92" s="386"/>
      <c r="AN92" s="386"/>
      <c r="AO92" s="386"/>
      <c r="AP92" s="386"/>
      <c r="AQ92" s="386"/>
    </row>
    <row r="93" spans="1:65" s="140" customFormat="1" ht="73.5" customHeight="1" x14ac:dyDescent="0.2">
      <c r="A93" s="347" t="s">
        <v>1189</v>
      </c>
      <c r="B93" s="442" t="s">
        <v>1180</v>
      </c>
      <c r="C93" s="347" t="s">
        <v>1445</v>
      </c>
      <c r="D93" s="347" t="s">
        <v>1446</v>
      </c>
      <c r="E93" s="350" t="s">
        <v>1447</v>
      </c>
      <c r="F93" s="348"/>
      <c r="G93" s="348"/>
      <c r="H93" s="348"/>
      <c r="I93" s="348"/>
      <c r="J93" s="348"/>
      <c r="K93" s="348"/>
      <c r="L93" s="348"/>
      <c r="M93" s="348"/>
      <c r="N93" s="348"/>
      <c r="O93" s="348"/>
      <c r="P93" s="348">
        <v>1</v>
      </c>
      <c r="Q93" s="348"/>
      <c r="R93" s="349">
        <f>SUM(F93:Q93)</f>
        <v>1</v>
      </c>
      <c r="S93" s="347" t="s">
        <v>1149</v>
      </c>
      <c r="T93" s="347"/>
      <c r="U93" s="347"/>
      <c r="V93" s="424"/>
      <c r="W93" s="386"/>
      <c r="X93" s="386"/>
      <c r="Y93" s="386"/>
      <c r="Z93" s="386"/>
      <c r="AA93" s="386"/>
      <c r="AB93" s="386"/>
      <c r="AC93" s="386"/>
      <c r="AD93" s="386"/>
      <c r="AE93" s="386"/>
      <c r="AF93" s="386"/>
      <c r="AG93" s="386"/>
      <c r="AH93" s="386"/>
      <c r="AI93" s="386"/>
      <c r="AJ93" s="386"/>
      <c r="AK93" s="386"/>
      <c r="AL93" s="386"/>
      <c r="AM93" s="386"/>
      <c r="AN93" s="386"/>
      <c r="AO93" s="386"/>
      <c r="AP93" s="386"/>
      <c r="AQ93" s="386"/>
    </row>
    <row r="94" spans="1:65" s="140" customFormat="1" ht="78.75" customHeight="1" x14ac:dyDescent="0.2">
      <c r="A94" s="347" t="s">
        <v>1189</v>
      </c>
      <c r="B94" s="347" t="s">
        <v>1181</v>
      </c>
      <c r="C94" s="350" t="s">
        <v>1232</v>
      </c>
      <c r="D94" s="350" t="s">
        <v>1233</v>
      </c>
      <c r="E94" s="350" t="s">
        <v>1234</v>
      </c>
      <c r="F94" s="351"/>
      <c r="G94" s="351"/>
      <c r="H94" s="351"/>
      <c r="I94" s="351">
        <v>1</v>
      </c>
      <c r="J94" s="351"/>
      <c r="K94" s="351"/>
      <c r="L94" s="351"/>
      <c r="M94" s="351">
        <v>1</v>
      </c>
      <c r="N94" s="351"/>
      <c r="O94" s="351"/>
      <c r="P94" s="351"/>
      <c r="Q94" s="351">
        <v>1</v>
      </c>
      <c r="R94" s="349">
        <f>SUM(F94:Q94)</f>
        <v>3</v>
      </c>
      <c r="S94" s="347" t="s">
        <v>1144</v>
      </c>
      <c r="T94" s="347"/>
      <c r="U94" s="347"/>
      <c r="V94" s="424"/>
      <c r="W94" s="386"/>
      <c r="X94" s="386"/>
      <c r="Y94" s="386"/>
      <c r="Z94" s="386"/>
      <c r="AA94" s="386"/>
      <c r="AB94" s="386"/>
      <c r="AC94" s="386"/>
      <c r="AD94" s="386"/>
      <c r="AE94" s="386"/>
      <c r="AF94" s="386"/>
      <c r="AG94" s="386"/>
      <c r="AH94" s="386"/>
      <c r="AI94" s="386"/>
      <c r="AJ94" s="386"/>
      <c r="AK94" s="386"/>
      <c r="AL94" s="386"/>
      <c r="AM94" s="386"/>
      <c r="AN94" s="386"/>
      <c r="AO94" s="386"/>
      <c r="AP94" s="386"/>
      <c r="AQ94" s="386"/>
    </row>
    <row r="95" spans="1:65" s="140" customFormat="1" ht="84" customHeight="1" x14ac:dyDescent="0.2">
      <c r="A95" s="347" t="s">
        <v>1189</v>
      </c>
      <c r="B95" s="347" t="s">
        <v>1181</v>
      </c>
      <c r="C95" s="347" t="s">
        <v>1235</v>
      </c>
      <c r="D95" s="350" t="s">
        <v>1236</v>
      </c>
      <c r="E95" s="347" t="s">
        <v>1237</v>
      </c>
      <c r="F95" s="348"/>
      <c r="G95" s="348"/>
      <c r="H95" s="348">
        <v>1</v>
      </c>
      <c r="I95" s="348"/>
      <c r="J95" s="348"/>
      <c r="K95" s="348">
        <v>1</v>
      </c>
      <c r="L95" s="348"/>
      <c r="M95" s="348"/>
      <c r="N95" s="348">
        <v>1</v>
      </c>
      <c r="O95" s="348"/>
      <c r="P95" s="348"/>
      <c r="Q95" s="348">
        <v>1</v>
      </c>
      <c r="R95" s="349">
        <f>SUM(F95:Q95)</f>
        <v>4</v>
      </c>
      <c r="S95" s="347" t="s">
        <v>1144</v>
      </c>
      <c r="T95" s="347" t="s">
        <v>1137</v>
      </c>
      <c r="U95" s="347"/>
      <c r="V95" s="424"/>
      <c r="W95" s="386"/>
      <c r="X95" s="386"/>
      <c r="Y95" s="386"/>
      <c r="Z95" s="386"/>
      <c r="AA95" s="386"/>
      <c r="AB95" s="386"/>
      <c r="AC95" s="386"/>
      <c r="AD95" s="386"/>
      <c r="AE95" s="386"/>
      <c r="AF95" s="386"/>
      <c r="AG95" s="386"/>
      <c r="AH95" s="386"/>
      <c r="AI95" s="386"/>
      <c r="AJ95" s="386"/>
      <c r="AK95" s="386"/>
      <c r="AL95" s="386"/>
      <c r="AM95" s="386"/>
      <c r="AN95" s="386"/>
      <c r="AO95" s="386"/>
      <c r="AP95" s="386"/>
      <c r="AQ95" s="386"/>
    </row>
    <row r="96" spans="1:65" s="345" customFormat="1" x14ac:dyDescent="0.25">
      <c r="A96" s="347"/>
      <c r="B96" s="347"/>
      <c r="C96" s="356"/>
      <c r="D96" s="356"/>
      <c r="E96" s="357"/>
      <c r="F96" s="358">
        <f t="shared" ref="F96:R96" si="5">SUM(F2:F95)</f>
        <v>29</v>
      </c>
      <c r="G96" s="358">
        <f t="shared" si="5"/>
        <v>26</v>
      </c>
      <c r="H96" s="358">
        <f t="shared" si="5"/>
        <v>46</v>
      </c>
      <c r="I96" s="358">
        <f t="shared" si="5"/>
        <v>33</v>
      </c>
      <c r="J96" s="358">
        <f t="shared" si="5"/>
        <v>30</v>
      </c>
      <c r="K96" s="358">
        <f t="shared" si="5"/>
        <v>52</v>
      </c>
      <c r="L96" s="358">
        <f t="shared" si="5"/>
        <v>30</v>
      </c>
      <c r="M96" s="358">
        <f t="shared" si="5"/>
        <v>36</v>
      </c>
      <c r="N96" s="358">
        <f t="shared" si="5"/>
        <v>46</v>
      </c>
      <c r="O96" s="358">
        <f t="shared" si="5"/>
        <v>28</v>
      </c>
      <c r="P96" s="358">
        <f t="shared" si="5"/>
        <v>31</v>
      </c>
      <c r="Q96" s="358">
        <f t="shared" si="5"/>
        <v>59</v>
      </c>
      <c r="R96" s="358">
        <f t="shared" si="5"/>
        <v>446</v>
      </c>
      <c r="S96" s="347"/>
      <c r="T96" s="347"/>
      <c r="U96" s="347"/>
      <c r="V96" s="443"/>
      <c r="W96" s="361"/>
      <c r="X96" s="361"/>
      <c r="Y96" s="361"/>
      <c r="Z96" s="361"/>
      <c r="AA96" s="396"/>
      <c r="AB96" s="397"/>
      <c r="AC96" s="361"/>
      <c r="AD96" s="361"/>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row>
    <row r="97" spans="12:65" s="345" customFormat="1" x14ac:dyDescent="0.25">
      <c r="N97" s="359"/>
      <c r="O97" s="360"/>
      <c r="P97" s="361"/>
      <c r="Q97" s="361"/>
      <c r="R97" s="361"/>
      <c r="S97" s="361"/>
      <c r="T97" s="361"/>
      <c r="U97" s="361"/>
      <c r="V97" s="385"/>
      <c r="W97" s="361"/>
      <c r="X97" s="361"/>
      <c r="Y97" s="361"/>
      <c r="Z97" s="361"/>
      <c r="AA97" s="396"/>
      <c r="AB97" s="397"/>
      <c r="AC97" s="361"/>
      <c r="AD97" s="361"/>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row>
    <row r="98" spans="12:65" s="345" customFormat="1" x14ac:dyDescent="0.25">
      <c r="N98" s="359"/>
      <c r="O98" s="360"/>
      <c r="P98" s="361"/>
      <c r="Q98" s="361"/>
      <c r="R98" s="361"/>
      <c r="S98" s="361"/>
      <c r="T98" s="361"/>
      <c r="U98" s="361"/>
      <c r="V98" s="385"/>
      <c r="W98" s="361"/>
      <c r="X98" s="361"/>
      <c r="Y98" s="361"/>
      <c r="Z98" s="361"/>
      <c r="AA98" s="396"/>
      <c r="AB98" s="397"/>
      <c r="AC98" s="361"/>
      <c r="AD98" s="361"/>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row>
    <row r="99" spans="12:65" s="345" customFormat="1" x14ac:dyDescent="0.25">
      <c r="N99" s="359"/>
      <c r="O99" s="360"/>
      <c r="P99" s="361"/>
      <c r="Q99" s="361"/>
      <c r="R99" s="361"/>
      <c r="S99" s="361"/>
      <c r="T99" s="361"/>
      <c r="U99" s="361"/>
      <c r="V99" s="385"/>
      <c r="W99" s="361"/>
      <c r="X99" s="361"/>
      <c r="Y99" s="361"/>
      <c r="Z99" s="361"/>
      <c r="AA99" s="396"/>
      <c r="AB99" s="397"/>
      <c r="AC99" s="361"/>
      <c r="AD99" s="361"/>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row>
    <row r="100" spans="12:65" s="345" customFormat="1" x14ac:dyDescent="0.25">
      <c r="N100" s="359"/>
      <c r="O100" s="360"/>
      <c r="P100" s="361"/>
      <c r="Q100" s="361"/>
      <c r="R100" s="361"/>
      <c r="S100" s="361"/>
      <c r="T100" s="361"/>
      <c r="U100" s="361"/>
      <c r="V100" s="385"/>
      <c r="W100" s="361"/>
      <c r="X100" s="361"/>
      <c r="Y100" s="361"/>
      <c r="Z100" s="361"/>
      <c r="AA100" s="396"/>
      <c r="AB100" s="397"/>
      <c r="AC100" s="361"/>
      <c r="AD100" s="361"/>
      <c r="AE100" s="385"/>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row>
    <row r="101" spans="12:65" s="345" customFormat="1" x14ac:dyDescent="0.25">
      <c r="N101" s="359"/>
      <c r="O101" s="360"/>
      <c r="P101" s="361"/>
      <c r="Q101" s="361"/>
      <c r="R101" s="361"/>
      <c r="S101" s="361"/>
      <c r="T101" s="361"/>
      <c r="U101" s="361"/>
      <c r="V101" s="385"/>
      <c r="W101" s="361"/>
      <c r="X101" s="361"/>
      <c r="Y101" s="361"/>
      <c r="Z101" s="361"/>
      <c r="AA101" s="396"/>
      <c r="AB101" s="397"/>
      <c r="AC101" s="361"/>
      <c r="AD101" s="361"/>
      <c r="AE101" s="385"/>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row>
    <row r="102" spans="12:65" s="345" customFormat="1" x14ac:dyDescent="0.25">
      <c r="N102" s="359"/>
      <c r="O102" s="360"/>
      <c r="P102" s="361"/>
      <c r="Q102" s="361"/>
      <c r="R102" s="361"/>
      <c r="S102" s="361"/>
      <c r="T102" s="361"/>
      <c r="U102" s="361"/>
      <c r="V102" s="385"/>
      <c r="W102" s="361"/>
      <c r="X102" s="361"/>
      <c r="Y102" s="361"/>
      <c r="Z102" s="361"/>
      <c r="AA102" s="396"/>
      <c r="AB102" s="397"/>
      <c r="AC102" s="361"/>
      <c r="AD102" s="361"/>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row>
    <row r="103" spans="12:65" s="345" customFormat="1" x14ac:dyDescent="0.25">
      <c r="N103" s="359"/>
      <c r="O103" s="360"/>
      <c r="P103" s="361"/>
      <c r="Q103" s="361"/>
      <c r="R103" s="361"/>
      <c r="S103" s="361"/>
      <c r="T103" s="361"/>
      <c r="U103" s="361"/>
      <c r="V103" s="385"/>
      <c r="W103" s="361"/>
      <c r="X103" s="361"/>
      <c r="Y103" s="361"/>
      <c r="Z103" s="361"/>
      <c r="AA103" s="396"/>
      <c r="AB103" s="397"/>
      <c r="AC103" s="361"/>
      <c r="AD103" s="361"/>
      <c r="AE103" s="385"/>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5"/>
      <c r="BE103" s="385"/>
      <c r="BF103" s="385"/>
      <c r="BG103" s="385"/>
      <c r="BH103" s="385"/>
      <c r="BI103" s="385"/>
      <c r="BJ103" s="385"/>
      <c r="BK103" s="385"/>
      <c r="BL103" s="385"/>
      <c r="BM103" s="385"/>
    </row>
    <row r="104" spans="12:65" s="345" customFormat="1" x14ac:dyDescent="0.25">
      <c r="N104" s="359"/>
      <c r="O104" s="360"/>
      <c r="P104" s="361"/>
      <c r="Q104" s="361"/>
      <c r="R104" s="361"/>
      <c r="S104" s="361"/>
      <c r="T104" s="361"/>
      <c r="U104" s="361"/>
      <c r="V104" s="385"/>
      <c r="W104" s="361"/>
      <c r="X104" s="361"/>
      <c r="Y104" s="361"/>
      <c r="Z104" s="361"/>
      <c r="AA104" s="396"/>
      <c r="AB104" s="397"/>
      <c r="AC104" s="361"/>
      <c r="AD104" s="361"/>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5"/>
      <c r="BE104" s="385"/>
      <c r="BF104" s="385"/>
      <c r="BG104" s="385"/>
      <c r="BH104" s="385"/>
      <c r="BI104" s="385"/>
      <c r="BJ104" s="385"/>
      <c r="BK104" s="385"/>
      <c r="BL104" s="385"/>
      <c r="BM104" s="385"/>
    </row>
    <row r="105" spans="12:65" s="345" customFormat="1" x14ac:dyDescent="0.25">
      <c r="N105" s="359"/>
      <c r="O105" s="360"/>
      <c r="P105" s="361"/>
      <c r="Q105" s="361"/>
      <c r="R105" s="361"/>
      <c r="S105" s="361"/>
      <c r="T105" s="361"/>
      <c r="U105" s="361"/>
      <c r="V105" s="385"/>
      <c r="W105" s="361"/>
      <c r="X105" s="361"/>
      <c r="Y105" s="361"/>
      <c r="Z105" s="361"/>
      <c r="AA105" s="396"/>
      <c r="AB105" s="397"/>
      <c r="AC105" s="361"/>
      <c r="AD105" s="361"/>
      <c r="AE105" s="385"/>
      <c r="AF105" s="385"/>
      <c r="AG105" s="385"/>
      <c r="AH105" s="385"/>
      <c r="AI105" s="385"/>
      <c r="AJ105" s="385"/>
      <c r="AK105" s="385"/>
      <c r="AL105" s="385"/>
      <c r="AM105" s="385"/>
      <c r="AN105" s="385"/>
      <c r="AO105" s="385"/>
      <c r="AP105" s="385"/>
      <c r="AQ105" s="385"/>
      <c r="AR105" s="385"/>
      <c r="AS105" s="385"/>
      <c r="AT105" s="385"/>
      <c r="AU105" s="385"/>
      <c r="AV105" s="385"/>
      <c r="AW105" s="385"/>
      <c r="AX105" s="385"/>
      <c r="AY105" s="385"/>
      <c r="AZ105" s="385"/>
      <c r="BA105" s="385"/>
      <c r="BB105" s="385"/>
      <c r="BC105" s="385"/>
      <c r="BD105" s="385"/>
      <c r="BE105" s="385"/>
      <c r="BF105" s="385"/>
      <c r="BG105" s="385"/>
      <c r="BH105" s="385"/>
      <c r="BI105" s="385"/>
      <c r="BJ105" s="385"/>
      <c r="BK105" s="385"/>
      <c r="BL105" s="385"/>
      <c r="BM105" s="385"/>
    </row>
    <row r="106" spans="12:65" s="345" customFormat="1" x14ac:dyDescent="0.25">
      <c r="N106" s="359"/>
      <c r="O106" s="360"/>
      <c r="P106" s="361"/>
      <c r="Q106" s="361"/>
      <c r="R106" s="361"/>
      <c r="S106" s="361"/>
      <c r="T106" s="361"/>
      <c r="U106" s="361"/>
      <c r="V106" s="385"/>
      <c r="W106" s="361"/>
      <c r="X106" s="361"/>
      <c r="Y106" s="361"/>
      <c r="Z106" s="361"/>
      <c r="AA106" s="396"/>
      <c r="AB106" s="397"/>
      <c r="AC106" s="361"/>
      <c r="AD106" s="361"/>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row>
    <row r="107" spans="12:65" s="345" customFormat="1" x14ac:dyDescent="0.25">
      <c r="N107" s="359"/>
      <c r="O107" s="360"/>
      <c r="P107" s="361"/>
      <c r="Q107" s="361"/>
      <c r="R107" s="361"/>
      <c r="S107" s="361"/>
      <c r="T107" s="361"/>
      <c r="U107" s="361"/>
      <c r="V107" s="385"/>
      <c r="W107" s="361"/>
      <c r="X107" s="361"/>
      <c r="Y107" s="361"/>
      <c r="Z107" s="361"/>
      <c r="AA107" s="396"/>
      <c r="AB107" s="397"/>
      <c r="AC107" s="361"/>
      <c r="AD107" s="361"/>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row>
    <row r="108" spans="12:65" s="339" customFormat="1" x14ac:dyDescent="0.25">
      <c r="L108" s="338"/>
      <c r="M108" s="336"/>
      <c r="N108" s="337"/>
      <c r="O108" s="337"/>
      <c r="P108" s="337"/>
      <c r="Q108" s="337"/>
      <c r="R108" s="337"/>
      <c r="S108" s="337"/>
      <c r="T108" s="337"/>
      <c r="U108" s="337"/>
      <c r="V108" s="384"/>
      <c r="W108" s="337"/>
      <c r="X108" s="337"/>
      <c r="Y108" s="337"/>
      <c r="Z108" s="337"/>
      <c r="AA108" s="337"/>
      <c r="AB108" s="337"/>
      <c r="AC108" s="337"/>
      <c r="AD108" s="337"/>
      <c r="AE108" s="384"/>
      <c r="AF108" s="384"/>
      <c r="AG108" s="384"/>
      <c r="AH108" s="384"/>
      <c r="AI108" s="384"/>
      <c r="AJ108" s="384"/>
      <c r="AK108" s="384"/>
      <c r="AL108" s="384"/>
      <c r="AM108" s="384"/>
      <c r="AN108" s="384"/>
      <c r="AO108" s="384"/>
      <c r="AP108" s="384"/>
      <c r="AQ108" s="384"/>
      <c r="AR108" s="384"/>
      <c r="AS108" s="384"/>
      <c r="AT108" s="384"/>
      <c r="AU108" s="384"/>
      <c r="AV108" s="384"/>
      <c r="AW108" s="384"/>
      <c r="AX108" s="384"/>
      <c r="AY108" s="384"/>
      <c r="AZ108" s="384"/>
      <c r="BA108" s="384"/>
      <c r="BB108" s="384"/>
      <c r="BC108" s="384"/>
      <c r="BD108" s="384"/>
      <c r="BE108" s="384"/>
      <c r="BF108" s="384"/>
      <c r="BG108" s="384"/>
      <c r="BH108" s="384"/>
      <c r="BI108" s="384"/>
      <c r="BJ108" s="384"/>
      <c r="BK108" s="384"/>
      <c r="BL108" s="384"/>
      <c r="BM108" s="384"/>
    </row>
    <row r="109" spans="12:65" s="339" customFormat="1" x14ac:dyDescent="0.25">
      <c r="L109" s="338"/>
      <c r="M109" s="336"/>
      <c r="N109" s="337"/>
      <c r="O109" s="337"/>
      <c r="P109" s="337"/>
      <c r="Q109" s="337"/>
      <c r="R109" s="337"/>
      <c r="S109" s="337"/>
      <c r="T109" s="337"/>
      <c r="U109" s="337"/>
      <c r="V109" s="384"/>
      <c r="W109" s="337"/>
      <c r="X109" s="337"/>
      <c r="Y109" s="337"/>
      <c r="Z109" s="337"/>
      <c r="AA109" s="337"/>
      <c r="AB109" s="337"/>
      <c r="AC109" s="337"/>
      <c r="AD109" s="337"/>
      <c r="AE109" s="384"/>
      <c r="AF109" s="384"/>
      <c r="AG109" s="384"/>
      <c r="AH109" s="384"/>
      <c r="AI109" s="384"/>
      <c r="AJ109" s="384"/>
      <c r="AK109" s="384"/>
      <c r="AL109" s="384"/>
      <c r="AM109" s="384"/>
      <c r="AN109" s="384"/>
      <c r="AO109" s="384"/>
      <c r="AP109" s="384"/>
      <c r="AQ109" s="384"/>
      <c r="AR109" s="384"/>
      <c r="AS109" s="384"/>
      <c r="AT109" s="384"/>
      <c r="AU109" s="384"/>
      <c r="AV109" s="384"/>
      <c r="AW109" s="384"/>
      <c r="AX109" s="384"/>
      <c r="AY109" s="384"/>
      <c r="AZ109" s="384"/>
      <c r="BA109" s="384"/>
      <c r="BB109" s="384"/>
      <c r="BC109" s="384"/>
      <c r="BD109" s="384"/>
      <c r="BE109" s="384"/>
      <c r="BF109" s="384"/>
      <c r="BG109" s="384"/>
      <c r="BH109" s="384"/>
      <c r="BI109" s="384"/>
      <c r="BJ109" s="384"/>
      <c r="BK109" s="384"/>
      <c r="BL109" s="384"/>
      <c r="BM109" s="384"/>
    </row>
    <row r="110" spans="12:65" s="339" customFormat="1" x14ac:dyDescent="0.25">
      <c r="L110" s="338"/>
      <c r="M110" s="336"/>
      <c r="N110" s="337"/>
      <c r="O110" s="337"/>
      <c r="P110" s="337"/>
      <c r="Q110" s="337"/>
      <c r="R110" s="337"/>
      <c r="S110" s="337"/>
      <c r="T110" s="337"/>
      <c r="U110" s="337"/>
      <c r="V110" s="384"/>
      <c r="W110" s="337"/>
      <c r="X110" s="337"/>
      <c r="Y110" s="337"/>
      <c r="Z110" s="337"/>
      <c r="AA110" s="337"/>
      <c r="AB110" s="337"/>
      <c r="AC110" s="337"/>
      <c r="AD110" s="337"/>
      <c r="AE110" s="384"/>
      <c r="AF110" s="384"/>
      <c r="AG110" s="384"/>
      <c r="AH110" s="384"/>
      <c r="AI110" s="384"/>
      <c r="AJ110" s="384"/>
      <c r="AK110" s="384"/>
      <c r="AL110" s="384"/>
      <c r="AM110" s="384"/>
      <c r="AN110" s="384"/>
      <c r="AO110" s="384"/>
      <c r="AP110" s="384"/>
      <c r="AQ110" s="384"/>
      <c r="AR110" s="384"/>
      <c r="AS110" s="384"/>
      <c r="AT110" s="384"/>
      <c r="AU110" s="384"/>
      <c r="AV110" s="384"/>
      <c r="AW110" s="384"/>
      <c r="AX110" s="384"/>
      <c r="AY110" s="384"/>
      <c r="AZ110" s="384"/>
      <c r="BA110" s="384"/>
      <c r="BB110" s="384"/>
      <c r="BC110" s="384"/>
      <c r="BD110" s="384"/>
      <c r="BE110" s="384"/>
      <c r="BF110" s="384"/>
      <c r="BG110" s="384"/>
      <c r="BH110" s="384"/>
      <c r="BI110" s="384"/>
      <c r="BJ110" s="384"/>
      <c r="BK110" s="384"/>
      <c r="BL110" s="384"/>
      <c r="BM110" s="384"/>
    </row>
    <row r="111" spans="12:65" s="339" customFormat="1" x14ac:dyDescent="0.25">
      <c r="L111" s="338"/>
      <c r="M111" s="336"/>
      <c r="N111" s="337"/>
      <c r="O111" s="337"/>
      <c r="P111" s="337"/>
      <c r="Q111" s="337"/>
      <c r="R111" s="337"/>
      <c r="S111" s="337"/>
      <c r="T111" s="337"/>
      <c r="U111" s="337"/>
      <c r="V111" s="384"/>
      <c r="W111" s="337"/>
      <c r="X111" s="337"/>
      <c r="Y111" s="337"/>
      <c r="Z111" s="337"/>
      <c r="AA111" s="337"/>
      <c r="AB111" s="337"/>
      <c r="AC111" s="337"/>
      <c r="AD111" s="337"/>
      <c r="AE111" s="384"/>
      <c r="AF111" s="384"/>
      <c r="AG111" s="384"/>
      <c r="AH111" s="384"/>
      <c r="AI111" s="384"/>
      <c r="AJ111" s="384"/>
      <c r="AK111" s="384"/>
      <c r="AL111" s="384"/>
      <c r="AM111" s="384"/>
      <c r="AN111" s="384"/>
      <c r="AO111" s="384"/>
      <c r="AP111" s="384"/>
      <c r="AQ111" s="384"/>
      <c r="AR111" s="384"/>
      <c r="AS111" s="384"/>
      <c r="AT111" s="384"/>
      <c r="AU111" s="384"/>
      <c r="AV111" s="384"/>
      <c r="AW111" s="384"/>
      <c r="AX111" s="384"/>
      <c r="AY111" s="384"/>
      <c r="AZ111" s="384"/>
      <c r="BA111" s="384"/>
      <c r="BB111" s="384"/>
      <c r="BC111" s="384"/>
      <c r="BD111" s="384"/>
      <c r="BE111" s="384"/>
      <c r="BF111" s="384"/>
      <c r="BG111" s="384"/>
      <c r="BH111" s="384"/>
      <c r="BI111" s="384"/>
      <c r="BJ111" s="384"/>
      <c r="BK111" s="384"/>
      <c r="BL111" s="384"/>
      <c r="BM111" s="384"/>
    </row>
    <row r="112" spans="12:65" s="339" customFormat="1" x14ac:dyDescent="0.25">
      <c r="L112" s="338"/>
      <c r="M112" s="336"/>
      <c r="N112" s="337"/>
      <c r="O112" s="337"/>
      <c r="P112" s="337"/>
      <c r="Q112" s="337"/>
      <c r="R112" s="337"/>
      <c r="S112" s="337"/>
      <c r="T112" s="337"/>
      <c r="U112" s="337"/>
      <c r="V112" s="384"/>
      <c r="W112" s="337"/>
      <c r="X112" s="337"/>
      <c r="Y112" s="337"/>
      <c r="Z112" s="337"/>
      <c r="AA112" s="337"/>
      <c r="AB112" s="337"/>
      <c r="AC112" s="337"/>
      <c r="AD112" s="337"/>
      <c r="AE112" s="384"/>
      <c r="AF112" s="384"/>
      <c r="AG112" s="384"/>
      <c r="AH112" s="384"/>
      <c r="AI112" s="384"/>
      <c r="AJ112" s="384"/>
      <c r="AK112" s="384"/>
      <c r="AL112" s="384"/>
      <c r="AM112" s="384"/>
      <c r="AN112" s="384"/>
      <c r="AO112" s="384"/>
      <c r="AP112" s="384"/>
      <c r="AQ112" s="384"/>
      <c r="AR112" s="384"/>
      <c r="AS112" s="384"/>
      <c r="AT112" s="384"/>
      <c r="AU112" s="384"/>
      <c r="AV112" s="384"/>
      <c r="AW112" s="384"/>
      <c r="AX112" s="384"/>
      <c r="AY112" s="384"/>
      <c r="AZ112" s="384"/>
      <c r="BA112" s="384"/>
      <c r="BB112" s="384"/>
      <c r="BC112" s="384"/>
      <c r="BD112" s="384"/>
      <c r="BE112" s="384"/>
      <c r="BF112" s="384"/>
      <c r="BG112" s="384"/>
      <c r="BH112" s="384"/>
      <c r="BI112" s="384"/>
      <c r="BJ112" s="384"/>
      <c r="BK112" s="384"/>
      <c r="BL112" s="384"/>
      <c r="BM112" s="384"/>
    </row>
    <row r="113" spans="12:65" s="339" customFormat="1" x14ac:dyDescent="0.25">
      <c r="L113" s="338"/>
      <c r="M113" s="336"/>
      <c r="N113" s="337"/>
      <c r="O113" s="337"/>
      <c r="P113" s="337"/>
      <c r="Q113" s="337"/>
      <c r="R113" s="337"/>
      <c r="S113" s="337"/>
      <c r="T113" s="337"/>
      <c r="U113" s="337"/>
      <c r="V113" s="384"/>
      <c r="W113" s="337"/>
      <c r="X113" s="337"/>
      <c r="Y113" s="337"/>
      <c r="Z113" s="337"/>
      <c r="AA113" s="337"/>
      <c r="AB113" s="337"/>
      <c r="AC113" s="337"/>
      <c r="AD113" s="337"/>
      <c r="AE113" s="384"/>
      <c r="AF113" s="384"/>
      <c r="AG113" s="384"/>
      <c r="AH113" s="384"/>
      <c r="AI113" s="384"/>
      <c r="AJ113" s="384"/>
      <c r="AK113" s="384"/>
      <c r="AL113" s="384"/>
      <c r="AM113" s="384"/>
      <c r="AN113" s="384"/>
      <c r="AO113" s="384"/>
      <c r="AP113" s="384"/>
      <c r="AQ113" s="384"/>
      <c r="AR113" s="384"/>
      <c r="AS113" s="384"/>
      <c r="AT113" s="384"/>
      <c r="AU113" s="384"/>
      <c r="AV113" s="384"/>
      <c r="AW113" s="384"/>
      <c r="AX113" s="384"/>
      <c r="AY113" s="384"/>
      <c r="AZ113" s="384"/>
      <c r="BA113" s="384"/>
      <c r="BB113" s="384"/>
      <c r="BC113" s="384"/>
      <c r="BD113" s="384"/>
      <c r="BE113" s="384"/>
      <c r="BF113" s="384"/>
      <c r="BG113" s="384"/>
      <c r="BH113" s="384"/>
      <c r="BI113" s="384"/>
      <c r="BJ113" s="384"/>
      <c r="BK113" s="384"/>
      <c r="BL113" s="384"/>
      <c r="BM113" s="384"/>
    </row>
    <row r="114" spans="12:65" s="339" customFormat="1" x14ac:dyDescent="0.25">
      <c r="L114" s="338"/>
      <c r="M114" s="336"/>
      <c r="N114" s="337"/>
      <c r="O114" s="337"/>
      <c r="P114" s="337"/>
      <c r="Q114" s="337"/>
      <c r="R114" s="337"/>
      <c r="S114" s="337"/>
      <c r="T114" s="337"/>
      <c r="U114" s="337"/>
      <c r="V114" s="384"/>
      <c r="W114" s="337"/>
      <c r="X114" s="337"/>
      <c r="Y114" s="337"/>
      <c r="Z114" s="337"/>
      <c r="AA114" s="337"/>
      <c r="AB114" s="337"/>
      <c r="AC114" s="337"/>
      <c r="AD114" s="337"/>
      <c r="AE114" s="384"/>
      <c r="AF114" s="384"/>
      <c r="AG114" s="384"/>
      <c r="AH114" s="384"/>
      <c r="AI114" s="384"/>
      <c r="AJ114" s="384"/>
      <c r="AK114" s="384"/>
      <c r="AL114" s="384"/>
      <c r="AM114" s="384"/>
      <c r="AN114" s="384"/>
      <c r="AO114" s="384"/>
      <c r="AP114" s="384"/>
      <c r="AQ114" s="384"/>
      <c r="AR114" s="384"/>
      <c r="AS114" s="384"/>
      <c r="AT114" s="384"/>
      <c r="AU114" s="384"/>
      <c r="AV114" s="384"/>
      <c r="AW114" s="384"/>
      <c r="AX114" s="384"/>
      <c r="AY114" s="384"/>
      <c r="AZ114" s="384"/>
      <c r="BA114" s="384"/>
      <c r="BB114" s="384"/>
      <c r="BC114" s="384"/>
      <c r="BD114" s="384"/>
      <c r="BE114" s="384"/>
      <c r="BF114" s="384"/>
      <c r="BG114" s="384"/>
      <c r="BH114" s="384"/>
      <c r="BI114" s="384"/>
      <c r="BJ114" s="384"/>
      <c r="BK114" s="384"/>
      <c r="BL114" s="384"/>
      <c r="BM114" s="384"/>
    </row>
    <row r="115" spans="12:65" s="339" customFormat="1" x14ac:dyDescent="0.25">
      <c r="L115" s="338"/>
      <c r="M115" s="336"/>
      <c r="N115" s="337"/>
      <c r="O115" s="337"/>
      <c r="P115" s="337"/>
      <c r="Q115" s="337"/>
      <c r="R115" s="337"/>
      <c r="S115" s="337"/>
      <c r="T115" s="337"/>
      <c r="U115" s="337"/>
      <c r="V115" s="384"/>
      <c r="W115" s="337"/>
      <c r="X115" s="337"/>
      <c r="Y115" s="337"/>
      <c r="Z115" s="337"/>
      <c r="AA115" s="337"/>
      <c r="AB115" s="337"/>
      <c r="AC115" s="337"/>
      <c r="AD115" s="337"/>
      <c r="AE115" s="384"/>
      <c r="AF115" s="384"/>
      <c r="AG115" s="384"/>
      <c r="AH115" s="384"/>
      <c r="AI115" s="384"/>
      <c r="AJ115" s="384"/>
      <c r="AK115" s="384"/>
      <c r="AL115" s="384"/>
      <c r="AM115" s="384"/>
      <c r="AN115" s="384"/>
      <c r="AO115" s="384"/>
      <c r="AP115" s="384"/>
      <c r="AQ115" s="384"/>
      <c r="AR115" s="384"/>
      <c r="AS115" s="384"/>
      <c r="AT115" s="384"/>
      <c r="AU115" s="384"/>
      <c r="AV115" s="384"/>
      <c r="AW115" s="384"/>
      <c r="AX115" s="384"/>
      <c r="AY115" s="384"/>
      <c r="AZ115" s="384"/>
      <c r="BA115" s="384"/>
      <c r="BB115" s="384"/>
      <c r="BC115" s="384"/>
      <c r="BD115" s="384"/>
      <c r="BE115" s="384"/>
      <c r="BF115" s="384"/>
      <c r="BG115" s="384"/>
      <c r="BH115" s="384"/>
      <c r="BI115" s="384"/>
      <c r="BJ115" s="384"/>
      <c r="BK115" s="384"/>
      <c r="BL115" s="384"/>
      <c r="BM115" s="384"/>
    </row>
    <row r="116" spans="12:65" s="339" customFormat="1" x14ac:dyDescent="0.25">
      <c r="L116" s="338"/>
      <c r="M116" s="336"/>
      <c r="N116" s="337"/>
      <c r="O116" s="337"/>
      <c r="P116" s="337"/>
      <c r="Q116" s="337"/>
      <c r="R116" s="337"/>
      <c r="S116" s="337"/>
      <c r="T116" s="337"/>
      <c r="U116" s="337"/>
      <c r="V116" s="384"/>
      <c r="W116" s="337"/>
      <c r="X116" s="337"/>
      <c r="Y116" s="337"/>
      <c r="Z116" s="337"/>
      <c r="AA116" s="337"/>
      <c r="AB116" s="337"/>
      <c r="AC116" s="337"/>
      <c r="AD116" s="337"/>
      <c r="AE116" s="384"/>
      <c r="AF116" s="384"/>
      <c r="AG116" s="384"/>
      <c r="AH116" s="384"/>
      <c r="AI116" s="384"/>
      <c r="AJ116" s="384"/>
      <c r="AK116" s="384"/>
      <c r="AL116" s="384"/>
      <c r="AM116" s="384"/>
      <c r="AN116" s="384"/>
      <c r="AO116" s="384"/>
      <c r="AP116" s="384"/>
      <c r="AQ116" s="384"/>
      <c r="AR116" s="384"/>
      <c r="AS116" s="384"/>
      <c r="AT116" s="384"/>
      <c r="AU116" s="384"/>
      <c r="AV116" s="384"/>
      <c r="AW116" s="384"/>
      <c r="AX116" s="384"/>
      <c r="AY116" s="384"/>
      <c r="AZ116" s="384"/>
      <c r="BA116" s="384"/>
      <c r="BB116" s="384"/>
      <c r="BC116" s="384"/>
      <c r="BD116" s="384"/>
      <c r="BE116" s="384"/>
      <c r="BF116" s="384"/>
      <c r="BG116" s="384"/>
      <c r="BH116" s="384"/>
      <c r="BI116" s="384"/>
      <c r="BJ116" s="384"/>
      <c r="BK116" s="384"/>
      <c r="BL116" s="384"/>
      <c r="BM116" s="384"/>
    </row>
    <row r="117" spans="12:65" s="339" customFormat="1" x14ac:dyDescent="0.25">
      <c r="L117" s="338"/>
      <c r="M117" s="336"/>
      <c r="N117" s="337"/>
      <c r="O117" s="337"/>
      <c r="P117" s="337"/>
      <c r="Q117" s="337"/>
      <c r="R117" s="337"/>
      <c r="S117" s="337"/>
      <c r="T117" s="337"/>
      <c r="U117" s="337"/>
      <c r="V117" s="384"/>
      <c r="W117" s="337"/>
      <c r="X117" s="337"/>
      <c r="Y117" s="337"/>
      <c r="Z117" s="337"/>
      <c r="AA117" s="337"/>
      <c r="AB117" s="337"/>
      <c r="AC117" s="337"/>
      <c r="AD117" s="337"/>
      <c r="AE117" s="384"/>
      <c r="AF117" s="384"/>
      <c r="AG117" s="384"/>
      <c r="AH117" s="384"/>
      <c r="AI117" s="384"/>
      <c r="AJ117" s="384"/>
      <c r="AK117" s="384"/>
      <c r="AL117" s="384"/>
      <c r="AM117" s="384"/>
      <c r="AN117" s="384"/>
      <c r="AO117" s="384"/>
      <c r="AP117" s="384"/>
      <c r="AQ117" s="384"/>
      <c r="AR117" s="384"/>
      <c r="AS117" s="384"/>
      <c r="AT117" s="384"/>
      <c r="AU117" s="384"/>
      <c r="AV117" s="384"/>
      <c r="AW117" s="384"/>
      <c r="AX117" s="384"/>
      <c r="AY117" s="384"/>
      <c r="AZ117" s="384"/>
      <c r="BA117" s="384"/>
      <c r="BB117" s="384"/>
      <c r="BC117" s="384"/>
      <c r="BD117" s="384"/>
      <c r="BE117" s="384"/>
      <c r="BF117" s="384"/>
      <c r="BG117" s="384"/>
      <c r="BH117" s="384"/>
      <c r="BI117" s="384"/>
      <c r="BJ117" s="384"/>
      <c r="BK117" s="384"/>
      <c r="BL117" s="384"/>
      <c r="BM117" s="384"/>
    </row>
    <row r="118" spans="12:65" s="339" customFormat="1" x14ac:dyDescent="0.25">
      <c r="L118" s="338"/>
      <c r="M118" s="336"/>
      <c r="N118" s="337"/>
      <c r="O118" s="337"/>
      <c r="P118" s="337"/>
      <c r="Q118" s="337"/>
      <c r="R118" s="337"/>
      <c r="S118" s="337"/>
      <c r="T118" s="337"/>
      <c r="U118" s="337"/>
      <c r="V118" s="384"/>
      <c r="W118" s="337"/>
      <c r="X118" s="337"/>
      <c r="Y118" s="337"/>
      <c r="Z118" s="337"/>
      <c r="AA118" s="337"/>
      <c r="AB118" s="337"/>
      <c r="AC118" s="337"/>
      <c r="AD118" s="337"/>
      <c r="AE118" s="384"/>
      <c r="AF118" s="384"/>
      <c r="AG118" s="384"/>
      <c r="AH118" s="384"/>
      <c r="AI118" s="384"/>
      <c r="AJ118" s="384"/>
      <c r="AK118" s="384"/>
      <c r="AL118" s="384"/>
      <c r="AM118" s="384"/>
      <c r="AN118" s="384"/>
      <c r="AO118" s="384"/>
      <c r="AP118" s="384"/>
      <c r="AQ118" s="384"/>
      <c r="AR118" s="384"/>
      <c r="AS118" s="384"/>
      <c r="AT118" s="384"/>
      <c r="AU118" s="384"/>
      <c r="AV118" s="384"/>
      <c r="AW118" s="384"/>
      <c r="AX118" s="384"/>
      <c r="AY118" s="384"/>
      <c r="AZ118" s="384"/>
      <c r="BA118" s="384"/>
      <c r="BB118" s="384"/>
      <c r="BC118" s="384"/>
      <c r="BD118" s="384"/>
      <c r="BE118" s="384"/>
      <c r="BF118" s="384"/>
      <c r="BG118" s="384"/>
      <c r="BH118" s="384"/>
      <c r="BI118" s="384"/>
      <c r="BJ118" s="384"/>
      <c r="BK118" s="384"/>
      <c r="BL118" s="384"/>
      <c r="BM118" s="384"/>
    </row>
    <row r="119" spans="12:65" s="339" customFormat="1" x14ac:dyDescent="0.25">
      <c r="L119" s="338"/>
      <c r="M119" s="336"/>
      <c r="N119" s="337"/>
      <c r="O119" s="337"/>
      <c r="P119" s="337"/>
      <c r="Q119" s="337"/>
      <c r="R119" s="337"/>
      <c r="S119" s="337"/>
      <c r="T119" s="337"/>
      <c r="U119" s="337"/>
      <c r="V119" s="384"/>
      <c r="W119" s="337"/>
      <c r="X119" s="337"/>
      <c r="Y119" s="337"/>
      <c r="Z119" s="337"/>
      <c r="AA119" s="337"/>
      <c r="AB119" s="337"/>
      <c r="AC119" s="337"/>
      <c r="AD119" s="337"/>
      <c r="AE119" s="384"/>
      <c r="AF119" s="384"/>
      <c r="AG119" s="384"/>
      <c r="AH119" s="384"/>
      <c r="AI119" s="384"/>
      <c r="AJ119" s="384"/>
      <c r="AK119" s="384"/>
      <c r="AL119" s="384"/>
      <c r="AM119" s="384"/>
      <c r="AN119" s="384"/>
      <c r="AO119" s="384"/>
      <c r="AP119" s="384"/>
      <c r="AQ119" s="384"/>
      <c r="AR119" s="384"/>
      <c r="AS119" s="384"/>
      <c r="AT119" s="384"/>
      <c r="AU119" s="384"/>
      <c r="AV119" s="384"/>
      <c r="AW119" s="384"/>
      <c r="AX119" s="384"/>
      <c r="AY119" s="384"/>
      <c r="AZ119" s="384"/>
      <c r="BA119" s="384"/>
      <c r="BB119" s="384"/>
      <c r="BC119" s="384"/>
      <c r="BD119" s="384"/>
      <c r="BE119" s="384"/>
      <c r="BF119" s="384"/>
      <c r="BG119" s="384"/>
      <c r="BH119" s="384"/>
      <c r="BI119" s="384"/>
      <c r="BJ119" s="384"/>
      <c r="BK119" s="384"/>
      <c r="BL119" s="384"/>
      <c r="BM119" s="384"/>
    </row>
    <row r="120" spans="12:65" s="339" customFormat="1" x14ac:dyDescent="0.25">
      <c r="L120" s="338"/>
      <c r="M120" s="336"/>
      <c r="N120" s="337"/>
      <c r="O120" s="337"/>
      <c r="P120" s="337"/>
      <c r="Q120" s="337"/>
      <c r="R120" s="337"/>
      <c r="S120" s="337"/>
      <c r="T120" s="337"/>
      <c r="U120" s="337"/>
      <c r="V120" s="384"/>
      <c r="W120" s="337"/>
      <c r="X120" s="337"/>
      <c r="Y120" s="337"/>
      <c r="Z120" s="337"/>
      <c r="AA120" s="337"/>
      <c r="AB120" s="337"/>
      <c r="AC120" s="337"/>
      <c r="AD120" s="337"/>
      <c r="AE120" s="384"/>
      <c r="AF120" s="384"/>
      <c r="AG120" s="384"/>
      <c r="AH120" s="384"/>
      <c r="AI120" s="384"/>
      <c r="AJ120" s="384"/>
      <c r="AK120" s="384"/>
      <c r="AL120" s="384"/>
      <c r="AM120" s="384"/>
      <c r="AN120" s="384"/>
      <c r="AO120" s="384"/>
      <c r="AP120" s="384"/>
      <c r="AQ120" s="384"/>
      <c r="AR120" s="384"/>
      <c r="AS120" s="384"/>
      <c r="AT120" s="384"/>
      <c r="AU120" s="384"/>
      <c r="AV120" s="384"/>
      <c r="AW120" s="384"/>
      <c r="AX120" s="384"/>
      <c r="AY120" s="384"/>
      <c r="AZ120" s="384"/>
      <c r="BA120" s="384"/>
      <c r="BB120" s="384"/>
      <c r="BC120" s="384"/>
      <c r="BD120" s="384"/>
      <c r="BE120" s="384"/>
      <c r="BF120" s="384"/>
      <c r="BG120" s="384"/>
      <c r="BH120" s="384"/>
      <c r="BI120" s="384"/>
      <c r="BJ120" s="384"/>
      <c r="BK120" s="384"/>
      <c r="BL120" s="384"/>
      <c r="BM120" s="384"/>
    </row>
    <row r="121" spans="12:65" s="339" customFormat="1" x14ac:dyDescent="0.25">
      <c r="L121" s="338"/>
      <c r="M121" s="336"/>
      <c r="N121" s="337"/>
      <c r="O121" s="337"/>
      <c r="P121" s="337"/>
      <c r="Q121" s="337"/>
      <c r="R121" s="337"/>
      <c r="S121" s="337"/>
      <c r="T121" s="337"/>
      <c r="U121" s="337"/>
      <c r="V121" s="384"/>
      <c r="W121" s="337"/>
      <c r="X121" s="337"/>
      <c r="Y121" s="337"/>
      <c r="Z121" s="337"/>
      <c r="AA121" s="337"/>
      <c r="AB121" s="337"/>
      <c r="AC121" s="337"/>
      <c r="AD121" s="337"/>
      <c r="AE121" s="384"/>
      <c r="AF121" s="384"/>
      <c r="AG121" s="384"/>
      <c r="AH121" s="384"/>
      <c r="AI121" s="384"/>
      <c r="AJ121" s="384"/>
      <c r="AK121" s="384"/>
      <c r="AL121" s="384"/>
      <c r="AM121" s="384"/>
      <c r="AN121" s="384"/>
      <c r="AO121" s="384"/>
      <c r="AP121" s="384"/>
      <c r="AQ121" s="384"/>
      <c r="AR121" s="384"/>
      <c r="AS121" s="384"/>
      <c r="AT121" s="384"/>
      <c r="AU121" s="384"/>
      <c r="AV121" s="384"/>
      <c r="AW121" s="384"/>
      <c r="AX121" s="384"/>
      <c r="AY121" s="384"/>
      <c r="AZ121" s="384"/>
      <c r="BA121" s="384"/>
      <c r="BB121" s="384"/>
      <c r="BC121" s="384"/>
      <c r="BD121" s="384"/>
      <c r="BE121" s="384"/>
      <c r="BF121" s="384"/>
      <c r="BG121" s="384"/>
      <c r="BH121" s="384"/>
      <c r="BI121" s="384"/>
      <c r="BJ121" s="384"/>
      <c r="BK121" s="384"/>
      <c r="BL121" s="384"/>
      <c r="BM121" s="384"/>
    </row>
    <row r="122" spans="12:65" s="339" customFormat="1" x14ac:dyDescent="0.25">
      <c r="L122" s="338"/>
      <c r="M122" s="336"/>
      <c r="N122" s="337"/>
      <c r="O122" s="337"/>
      <c r="P122" s="337"/>
      <c r="Q122" s="337"/>
      <c r="R122" s="337"/>
      <c r="S122" s="337"/>
      <c r="T122" s="337"/>
      <c r="U122" s="337"/>
      <c r="V122" s="384"/>
      <c r="W122" s="337"/>
      <c r="X122" s="337"/>
      <c r="Y122" s="337"/>
      <c r="Z122" s="337"/>
      <c r="AA122" s="337"/>
      <c r="AB122" s="337"/>
      <c r="AC122" s="337"/>
      <c r="AD122" s="337"/>
      <c r="AE122" s="384"/>
      <c r="AF122" s="384"/>
      <c r="AG122" s="384"/>
      <c r="AH122" s="384"/>
      <c r="AI122" s="384"/>
      <c r="AJ122" s="384"/>
      <c r="AK122" s="384"/>
      <c r="AL122" s="384"/>
      <c r="AM122" s="384"/>
      <c r="AN122" s="384"/>
      <c r="AO122" s="384"/>
      <c r="AP122" s="384"/>
      <c r="AQ122" s="384"/>
      <c r="AR122" s="384"/>
      <c r="AS122" s="384"/>
      <c r="AT122" s="384"/>
      <c r="AU122" s="384"/>
      <c r="AV122" s="384"/>
      <c r="AW122" s="384"/>
      <c r="AX122" s="384"/>
      <c r="AY122" s="384"/>
      <c r="AZ122" s="384"/>
      <c r="BA122" s="384"/>
      <c r="BB122" s="384"/>
      <c r="BC122" s="384"/>
      <c r="BD122" s="384"/>
      <c r="BE122" s="384"/>
      <c r="BF122" s="384"/>
      <c r="BG122" s="384"/>
      <c r="BH122" s="384"/>
      <c r="BI122" s="384"/>
      <c r="BJ122" s="384"/>
      <c r="BK122" s="384"/>
      <c r="BL122" s="384"/>
      <c r="BM122" s="384"/>
    </row>
    <row r="123" spans="12:65" s="339" customFormat="1" x14ac:dyDescent="0.25">
      <c r="L123" s="338"/>
      <c r="M123" s="336"/>
      <c r="N123" s="337"/>
      <c r="O123" s="337"/>
      <c r="P123" s="337"/>
      <c r="Q123" s="337"/>
      <c r="R123" s="337"/>
      <c r="S123" s="337"/>
      <c r="T123" s="337"/>
      <c r="U123" s="337"/>
      <c r="V123" s="384"/>
      <c r="W123" s="337"/>
      <c r="X123" s="337"/>
      <c r="Y123" s="337"/>
      <c r="Z123" s="337"/>
      <c r="AA123" s="337"/>
      <c r="AB123" s="337"/>
      <c r="AC123" s="337"/>
      <c r="AD123" s="337"/>
      <c r="AE123" s="384"/>
      <c r="AF123" s="384"/>
      <c r="AG123" s="384"/>
      <c r="AH123" s="384"/>
      <c r="AI123" s="384"/>
      <c r="AJ123" s="384"/>
      <c r="AK123" s="384"/>
      <c r="AL123" s="384"/>
      <c r="AM123" s="384"/>
      <c r="AN123" s="384"/>
      <c r="AO123" s="384"/>
      <c r="AP123" s="384"/>
      <c r="AQ123" s="384"/>
      <c r="AR123" s="384"/>
      <c r="AS123" s="384"/>
      <c r="AT123" s="384"/>
      <c r="AU123" s="384"/>
      <c r="AV123" s="384"/>
      <c r="AW123" s="384"/>
      <c r="AX123" s="384"/>
      <c r="AY123" s="384"/>
      <c r="AZ123" s="384"/>
      <c r="BA123" s="384"/>
      <c r="BB123" s="384"/>
      <c r="BC123" s="384"/>
      <c r="BD123" s="384"/>
      <c r="BE123" s="384"/>
      <c r="BF123" s="384"/>
      <c r="BG123" s="384"/>
      <c r="BH123" s="384"/>
      <c r="BI123" s="384"/>
      <c r="BJ123" s="384"/>
      <c r="BK123" s="384"/>
      <c r="BL123" s="384"/>
      <c r="BM123" s="384"/>
    </row>
    <row r="124" spans="12:65" s="339" customFormat="1" x14ac:dyDescent="0.25">
      <c r="L124" s="338"/>
      <c r="M124" s="336"/>
      <c r="N124" s="337"/>
      <c r="O124" s="337"/>
      <c r="P124" s="337"/>
      <c r="Q124" s="337"/>
      <c r="R124" s="337"/>
      <c r="S124" s="337"/>
      <c r="T124" s="337"/>
      <c r="U124" s="337"/>
      <c r="V124" s="384"/>
      <c r="W124" s="337"/>
      <c r="X124" s="337"/>
      <c r="Y124" s="337"/>
      <c r="Z124" s="337"/>
      <c r="AA124" s="337"/>
      <c r="AB124" s="337"/>
      <c r="AC124" s="337"/>
      <c r="AD124" s="337"/>
      <c r="AE124" s="384"/>
      <c r="AF124" s="384"/>
      <c r="AG124" s="384"/>
      <c r="AH124" s="384"/>
      <c r="AI124" s="384"/>
      <c r="AJ124" s="384"/>
      <c r="AK124" s="384"/>
      <c r="AL124" s="384"/>
      <c r="AM124" s="384"/>
      <c r="AN124" s="384"/>
      <c r="AO124" s="384"/>
      <c r="AP124" s="384"/>
      <c r="AQ124" s="384"/>
      <c r="AR124" s="384"/>
      <c r="AS124" s="384"/>
      <c r="AT124" s="384"/>
      <c r="AU124" s="384"/>
      <c r="AV124" s="384"/>
      <c r="AW124" s="384"/>
      <c r="AX124" s="384"/>
      <c r="AY124" s="384"/>
      <c r="AZ124" s="384"/>
      <c r="BA124" s="384"/>
      <c r="BB124" s="384"/>
      <c r="BC124" s="384"/>
      <c r="BD124" s="384"/>
      <c r="BE124" s="384"/>
      <c r="BF124" s="384"/>
      <c r="BG124" s="384"/>
      <c r="BH124" s="384"/>
      <c r="BI124" s="384"/>
      <c r="BJ124" s="384"/>
      <c r="BK124" s="384"/>
      <c r="BL124" s="384"/>
      <c r="BM124" s="384"/>
    </row>
    <row r="125" spans="12:65" s="339" customFormat="1" x14ac:dyDescent="0.25">
      <c r="L125" s="338"/>
      <c r="M125" s="336"/>
      <c r="N125" s="337"/>
      <c r="O125" s="337"/>
      <c r="P125" s="337"/>
      <c r="Q125" s="337"/>
      <c r="R125" s="337"/>
      <c r="S125" s="337"/>
      <c r="T125" s="337"/>
      <c r="U125" s="337"/>
      <c r="V125" s="384"/>
      <c r="W125" s="337"/>
      <c r="X125" s="337"/>
      <c r="Y125" s="337"/>
      <c r="Z125" s="337"/>
      <c r="AA125" s="337"/>
      <c r="AB125" s="337"/>
      <c r="AC125" s="337"/>
      <c r="AD125" s="337"/>
      <c r="AE125" s="384"/>
      <c r="AF125" s="384"/>
      <c r="AG125" s="384"/>
      <c r="AH125" s="384"/>
      <c r="AI125" s="384"/>
      <c r="AJ125" s="384"/>
      <c r="AK125" s="384"/>
      <c r="AL125" s="384"/>
      <c r="AM125" s="384"/>
      <c r="AN125" s="384"/>
      <c r="AO125" s="384"/>
      <c r="AP125" s="384"/>
      <c r="AQ125" s="384"/>
      <c r="AR125" s="384"/>
      <c r="AS125" s="384"/>
      <c r="AT125" s="384"/>
      <c r="AU125" s="384"/>
      <c r="AV125" s="384"/>
      <c r="AW125" s="384"/>
      <c r="AX125" s="384"/>
      <c r="AY125" s="384"/>
      <c r="AZ125" s="384"/>
      <c r="BA125" s="384"/>
      <c r="BB125" s="384"/>
      <c r="BC125" s="384"/>
      <c r="BD125" s="384"/>
      <c r="BE125" s="384"/>
      <c r="BF125" s="384"/>
      <c r="BG125" s="384"/>
      <c r="BH125" s="384"/>
      <c r="BI125" s="384"/>
      <c r="BJ125" s="384"/>
      <c r="BK125" s="384"/>
      <c r="BL125" s="384"/>
      <c r="BM125" s="384"/>
    </row>
    <row r="126" spans="12:65" s="339" customFormat="1" x14ac:dyDescent="0.25">
      <c r="L126" s="338"/>
      <c r="M126" s="336"/>
      <c r="N126" s="337"/>
      <c r="O126" s="337"/>
      <c r="P126" s="337"/>
      <c r="Q126" s="337"/>
      <c r="R126" s="337"/>
      <c r="S126" s="337"/>
      <c r="T126" s="337"/>
      <c r="U126" s="337"/>
      <c r="V126" s="384"/>
      <c r="W126" s="337"/>
      <c r="X126" s="337"/>
      <c r="Y126" s="337"/>
      <c r="Z126" s="337"/>
      <c r="AA126" s="337"/>
      <c r="AB126" s="337"/>
      <c r="AC126" s="337"/>
      <c r="AD126" s="337"/>
      <c r="AE126" s="384"/>
      <c r="AF126" s="384"/>
      <c r="AG126" s="384"/>
      <c r="AH126" s="384"/>
      <c r="AI126" s="384"/>
      <c r="AJ126" s="384"/>
      <c r="AK126" s="384"/>
      <c r="AL126" s="384"/>
      <c r="AM126" s="384"/>
      <c r="AN126" s="384"/>
      <c r="AO126" s="384"/>
      <c r="AP126" s="384"/>
      <c r="AQ126" s="384"/>
      <c r="AR126" s="384"/>
      <c r="AS126" s="384"/>
      <c r="AT126" s="384"/>
      <c r="AU126" s="384"/>
      <c r="AV126" s="384"/>
      <c r="AW126" s="384"/>
      <c r="AX126" s="384"/>
      <c r="AY126" s="384"/>
      <c r="AZ126" s="384"/>
      <c r="BA126" s="384"/>
      <c r="BB126" s="384"/>
      <c r="BC126" s="384"/>
      <c r="BD126" s="384"/>
      <c r="BE126" s="384"/>
      <c r="BF126" s="384"/>
      <c r="BG126" s="384"/>
      <c r="BH126" s="384"/>
      <c r="BI126" s="384"/>
      <c r="BJ126" s="384"/>
      <c r="BK126" s="384"/>
      <c r="BL126" s="384"/>
      <c r="BM126" s="384"/>
    </row>
    <row r="127" spans="12:65" s="339" customFormat="1" x14ac:dyDescent="0.25">
      <c r="L127" s="338"/>
      <c r="M127" s="336"/>
      <c r="N127" s="337"/>
      <c r="O127" s="337"/>
      <c r="P127" s="337"/>
      <c r="Q127" s="337"/>
      <c r="R127" s="337"/>
      <c r="S127" s="337"/>
      <c r="T127" s="337"/>
      <c r="U127" s="337"/>
      <c r="V127" s="384"/>
      <c r="W127" s="337"/>
      <c r="X127" s="337"/>
      <c r="Y127" s="337"/>
      <c r="Z127" s="337"/>
      <c r="AA127" s="337"/>
      <c r="AB127" s="337"/>
      <c r="AC127" s="337"/>
      <c r="AD127" s="337"/>
      <c r="AE127" s="384"/>
      <c r="AF127" s="384"/>
      <c r="AG127" s="384"/>
      <c r="AH127" s="384"/>
      <c r="AI127" s="384"/>
      <c r="AJ127" s="384"/>
      <c r="AK127" s="384"/>
      <c r="AL127" s="384"/>
      <c r="AM127" s="384"/>
      <c r="AN127" s="384"/>
      <c r="AO127" s="384"/>
      <c r="AP127" s="384"/>
      <c r="AQ127" s="384"/>
      <c r="AR127" s="384"/>
      <c r="AS127" s="384"/>
      <c r="AT127" s="384"/>
      <c r="AU127" s="384"/>
      <c r="AV127" s="384"/>
      <c r="AW127" s="384"/>
      <c r="AX127" s="384"/>
      <c r="AY127" s="384"/>
      <c r="AZ127" s="384"/>
      <c r="BA127" s="384"/>
      <c r="BB127" s="384"/>
      <c r="BC127" s="384"/>
      <c r="BD127" s="384"/>
      <c r="BE127" s="384"/>
      <c r="BF127" s="384"/>
      <c r="BG127" s="384"/>
      <c r="BH127" s="384"/>
      <c r="BI127" s="384"/>
      <c r="BJ127" s="384"/>
      <c r="BK127" s="384"/>
      <c r="BL127" s="384"/>
      <c r="BM127" s="384"/>
    </row>
    <row r="128" spans="12:65" s="339" customFormat="1" x14ac:dyDescent="0.25">
      <c r="L128" s="338"/>
      <c r="M128" s="336"/>
      <c r="N128" s="337"/>
      <c r="O128" s="337"/>
      <c r="P128" s="337"/>
      <c r="Q128" s="337"/>
      <c r="R128" s="337"/>
      <c r="S128" s="337"/>
      <c r="T128" s="337"/>
      <c r="U128" s="337"/>
      <c r="V128" s="384"/>
      <c r="W128" s="337"/>
      <c r="X128" s="337"/>
      <c r="Y128" s="337"/>
      <c r="Z128" s="337"/>
      <c r="AA128" s="337"/>
      <c r="AB128" s="337"/>
      <c r="AC128" s="337"/>
      <c r="AD128" s="337"/>
      <c r="AE128" s="384"/>
      <c r="AF128" s="384"/>
      <c r="AG128" s="384"/>
      <c r="AH128" s="384"/>
      <c r="AI128" s="384"/>
      <c r="AJ128" s="384"/>
      <c r="AK128" s="384"/>
      <c r="AL128" s="384"/>
      <c r="AM128" s="384"/>
      <c r="AN128" s="384"/>
      <c r="AO128" s="384"/>
      <c r="AP128" s="384"/>
      <c r="AQ128" s="384"/>
      <c r="AR128" s="384"/>
      <c r="AS128" s="384"/>
      <c r="AT128" s="384"/>
      <c r="AU128" s="384"/>
      <c r="AV128" s="384"/>
      <c r="AW128" s="384"/>
      <c r="AX128" s="384"/>
      <c r="AY128" s="384"/>
      <c r="AZ128" s="384"/>
      <c r="BA128" s="384"/>
      <c r="BB128" s="384"/>
      <c r="BC128" s="384"/>
      <c r="BD128" s="384"/>
      <c r="BE128" s="384"/>
      <c r="BF128" s="384"/>
      <c r="BG128" s="384"/>
      <c r="BH128" s="384"/>
      <c r="BI128" s="384"/>
      <c r="BJ128" s="384"/>
      <c r="BK128" s="384"/>
      <c r="BL128" s="384"/>
      <c r="BM128" s="384"/>
    </row>
    <row r="129" spans="12:65" s="339" customFormat="1" x14ac:dyDescent="0.25">
      <c r="L129" s="338"/>
      <c r="M129" s="336"/>
      <c r="N129" s="337"/>
      <c r="O129" s="337"/>
      <c r="P129" s="337"/>
      <c r="Q129" s="337"/>
      <c r="R129" s="337"/>
      <c r="S129" s="337"/>
      <c r="T129" s="337"/>
      <c r="U129" s="337"/>
      <c r="V129" s="384"/>
      <c r="W129" s="337"/>
      <c r="X129" s="337"/>
      <c r="Y129" s="337"/>
      <c r="Z129" s="337"/>
      <c r="AA129" s="337"/>
      <c r="AB129" s="337"/>
      <c r="AC129" s="337"/>
      <c r="AD129" s="337"/>
      <c r="AE129" s="384"/>
      <c r="AF129" s="384"/>
      <c r="AG129" s="384"/>
      <c r="AH129" s="384"/>
      <c r="AI129" s="384"/>
      <c r="AJ129" s="384"/>
      <c r="AK129" s="384"/>
      <c r="AL129" s="384"/>
      <c r="AM129" s="384"/>
      <c r="AN129" s="384"/>
      <c r="AO129" s="384"/>
      <c r="AP129" s="384"/>
      <c r="AQ129" s="384"/>
      <c r="AR129" s="384"/>
      <c r="AS129" s="384"/>
      <c r="AT129" s="384"/>
      <c r="AU129" s="384"/>
      <c r="AV129" s="384"/>
      <c r="AW129" s="384"/>
      <c r="AX129" s="384"/>
      <c r="AY129" s="384"/>
      <c r="AZ129" s="384"/>
      <c r="BA129" s="384"/>
      <c r="BB129" s="384"/>
      <c r="BC129" s="384"/>
      <c r="BD129" s="384"/>
      <c r="BE129" s="384"/>
      <c r="BF129" s="384"/>
      <c r="BG129" s="384"/>
      <c r="BH129" s="384"/>
      <c r="BI129" s="384"/>
      <c r="BJ129" s="384"/>
      <c r="BK129" s="384"/>
      <c r="BL129" s="384"/>
      <c r="BM129" s="384"/>
    </row>
    <row r="130" spans="12:65" s="339" customFormat="1" x14ac:dyDescent="0.25">
      <c r="L130" s="338"/>
      <c r="M130" s="336"/>
      <c r="N130" s="337"/>
      <c r="O130" s="337"/>
      <c r="P130" s="337"/>
      <c r="Q130" s="337"/>
      <c r="R130" s="337"/>
      <c r="S130" s="337"/>
      <c r="T130" s="337"/>
      <c r="U130" s="337"/>
      <c r="V130" s="384"/>
      <c r="W130" s="337"/>
      <c r="X130" s="337"/>
      <c r="Y130" s="337"/>
      <c r="Z130" s="337"/>
      <c r="AA130" s="337"/>
      <c r="AB130" s="337"/>
      <c r="AC130" s="337"/>
      <c r="AD130" s="337"/>
      <c r="AE130" s="384"/>
      <c r="AF130" s="384"/>
      <c r="AG130" s="384"/>
      <c r="AH130" s="384"/>
      <c r="AI130" s="384"/>
      <c r="AJ130" s="384"/>
      <c r="AK130" s="384"/>
      <c r="AL130" s="384"/>
      <c r="AM130" s="384"/>
      <c r="AN130" s="384"/>
      <c r="AO130" s="384"/>
      <c r="AP130" s="384"/>
      <c r="AQ130" s="384"/>
      <c r="AR130" s="384"/>
      <c r="AS130" s="384"/>
      <c r="AT130" s="384"/>
      <c r="AU130" s="384"/>
      <c r="AV130" s="384"/>
      <c r="AW130" s="384"/>
      <c r="AX130" s="384"/>
      <c r="AY130" s="384"/>
      <c r="AZ130" s="384"/>
      <c r="BA130" s="384"/>
      <c r="BB130" s="384"/>
      <c r="BC130" s="384"/>
      <c r="BD130" s="384"/>
      <c r="BE130" s="384"/>
      <c r="BF130" s="384"/>
      <c r="BG130" s="384"/>
      <c r="BH130" s="384"/>
      <c r="BI130" s="384"/>
      <c r="BJ130" s="384"/>
      <c r="BK130" s="384"/>
      <c r="BL130" s="384"/>
      <c r="BM130" s="384"/>
    </row>
    <row r="131" spans="12:65" s="339" customFormat="1" x14ac:dyDescent="0.25">
      <c r="L131" s="338"/>
      <c r="M131" s="336"/>
      <c r="N131" s="337"/>
      <c r="O131" s="337"/>
      <c r="P131" s="337"/>
      <c r="Q131" s="337"/>
      <c r="R131" s="337"/>
      <c r="S131" s="337"/>
      <c r="T131" s="337"/>
      <c r="U131" s="337"/>
      <c r="V131" s="384"/>
      <c r="W131" s="337"/>
      <c r="X131" s="337"/>
      <c r="Y131" s="337"/>
      <c r="Z131" s="337"/>
      <c r="AA131" s="337"/>
      <c r="AB131" s="337"/>
      <c r="AC131" s="337"/>
      <c r="AD131" s="337"/>
      <c r="AE131" s="384"/>
      <c r="AF131" s="384"/>
      <c r="AG131" s="384"/>
      <c r="AH131" s="384"/>
      <c r="AI131" s="384"/>
      <c r="AJ131" s="384"/>
      <c r="AK131" s="384"/>
      <c r="AL131" s="384"/>
      <c r="AM131" s="384"/>
      <c r="AN131" s="384"/>
      <c r="AO131" s="384"/>
      <c r="AP131" s="384"/>
      <c r="AQ131" s="384"/>
      <c r="AR131" s="384"/>
      <c r="AS131" s="384"/>
      <c r="AT131" s="384"/>
      <c r="AU131" s="384"/>
      <c r="AV131" s="384"/>
      <c r="AW131" s="384"/>
      <c r="AX131" s="384"/>
      <c r="AY131" s="384"/>
      <c r="AZ131" s="384"/>
      <c r="BA131" s="384"/>
      <c r="BB131" s="384"/>
      <c r="BC131" s="384"/>
      <c r="BD131" s="384"/>
      <c r="BE131" s="384"/>
      <c r="BF131" s="384"/>
      <c r="BG131" s="384"/>
      <c r="BH131" s="384"/>
      <c r="BI131" s="384"/>
      <c r="BJ131" s="384"/>
      <c r="BK131" s="384"/>
      <c r="BL131" s="384"/>
      <c r="BM131" s="384"/>
    </row>
    <row r="132" spans="12:65" s="339" customFormat="1" x14ac:dyDescent="0.25">
      <c r="L132" s="338"/>
      <c r="M132" s="336"/>
      <c r="N132" s="337"/>
      <c r="O132" s="337"/>
      <c r="P132" s="337"/>
      <c r="Q132" s="337"/>
      <c r="R132" s="337"/>
      <c r="S132" s="337"/>
      <c r="T132" s="337"/>
      <c r="U132" s="337"/>
      <c r="V132" s="384"/>
      <c r="W132" s="337"/>
      <c r="X132" s="337"/>
      <c r="Y132" s="337"/>
      <c r="Z132" s="337"/>
      <c r="AA132" s="337"/>
      <c r="AB132" s="337"/>
      <c r="AC132" s="337"/>
      <c r="AD132" s="337"/>
      <c r="AE132" s="384"/>
      <c r="AF132" s="384"/>
      <c r="AG132" s="384"/>
      <c r="AH132" s="384"/>
      <c r="AI132" s="384"/>
      <c r="AJ132" s="384"/>
      <c r="AK132" s="384"/>
      <c r="AL132" s="384"/>
      <c r="AM132" s="384"/>
      <c r="AN132" s="384"/>
      <c r="AO132" s="384"/>
      <c r="AP132" s="384"/>
      <c r="AQ132" s="384"/>
      <c r="AR132" s="384"/>
      <c r="AS132" s="384"/>
      <c r="AT132" s="384"/>
      <c r="AU132" s="384"/>
      <c r="AV132" s="384"/>
      <c r="AW132" s="384"/>
      <c r="AX132" s="384"/>
      <c r="AY132" s="384"/>
      <c r="AZ132" s="384"/>
      <c r="BA132" s="384"/>
      <c r="BB132" s="384"/>
      <c r="BC132" s="384"/>
      <c r="BD132" s="384"/>
      <c r="BE132" s="384"/>
      <c r="BF132" s="384"/>
      <c r="BG132" s="384"/>
      <c r="BH132" s="384"/>
      <c r="BI132" s="384"/>
      <c r="BJ132" s="384"/>
      <c r="BK132" s="384"/>
      <c r="BL132" s="384"/>
      <c r="BM132" s="384"/>
    </row>
    <row r="133" spans="12:65" s="339" customFormat="1" x14ac:dyDescent="0.25">
      <c r="L133" s="338"/>
      <c r="M133" s="336"/>
      <c r="N133" s="337"/>
      <c r="O133" s="337"/>
      <c r="P133" s="337"/>
      <c r="Q133" s="337"/>
      <c r="R133" s="337"/>
      <c r="S133" s="337"/>
      <c r="T133" s="337"/>
      <c r="U133" s="337"/>
      <c r="V133" s="384"/>
      <c r="W133" s="337"/>
      <c r="X133" s="337"/>
      <c r="Y133" s="337"/>
      <c r="Z133" s="337"/>
      <c r="AA133" s="337"/>
      <c r="AB133" s="337"/>
      <c r="AC133" s="337"/>
      <c r="AD133" s="337"/>
      <c r="AE133" s="384"/>
      <c r="AF133" s="384"/>
      <c r="AG133" s="384"/>
      <c r="AH133" s="384"/>
      <c r="AI133" s="384"/>
      <c r="AJ133" s="384"/>
      <c r="AK133" s="384"/>
      <c r="AL133" s="384"/>
      <c r="AM133" s="384"/>
      <c r="AN133" s="384"/>
      <c r="AO133" s="384"/>
      <c r="AP133" s="384"/>
      <c r="AQ133" s="384"/>
      <c r="AR133" s="384"/>
      <c r="AS133" s="384"/>
      <c r="AT133" s="384"/>
      <c r="AU133" s="384"/>
      <c r="AV133" s="384"/>
      <c r="AW133" s="384"/>
      <c r="AX133" s="384"/>
      <c r="AY133" s="384"/>
      <c r="AZ133" s="384"/>
      <c r="BA133" s="384"/>
      <c r="BB133" s="384"/>
      <c r="BC133" s="384"/>
      <c r="BD133" s="384"/>
      <c r="BE133" s="384"/>
      <c r="BF133" s="384"/>
      <c r="BG133" s="384"/>
      <c r="BH133" s="384"/>
      <c r="BI133" s="384"/>
      <c r="BJ133" s="384"/>
      <c r="BK133" s="384"/>
      <c r="BL133" s="384"/>
      <c r="BM133" s="384"/>
    </row>
    <row r="134" spans="12:65" s="339" customFormat="1" x14ac:dyDescent="0.25">
      <c r="L134" s="338"/>
      <c r="M134" s="336"/>
      <c r="N134" s="337"/>
      <c r="O134" s="337"/>
      <c r="P134" s="337"/>
      <c r="Q134" s="337"/>
      <c r="R134" s="337"/>
      <c r="S134" s="337"/>
      <c r="T134" s="337"/>
      <c r="U134" s="337"/>
      <c r="V134" s="384"/>
      <c r="W134" s="337"/>
      <c r="X134" s="337"/>
      <c r="Y134" s="337"/>
      <c r="Z134" s="337"/>
      <c r="AA134" s="337"/>
      <c r="AB134" s="337"/>
      <c r="AC134" s="337"/>
      <c r="AD134" s="337"/>
      <c r="AE134" s="384"/>
      <c r="AF134" s="384"/>
      <c r="AG134" s="384"/>
      <c r="AH134" s="384"/>
      <c r="AI134" s="384"/>
      <c r="AJ134" s="384"/>
      <c r="AK134" s="384"/>
      <c r="AL134" s="384"/>
      <c r="AM134" s="384"/>
      <c r="AN134" s="384"/>
      <c r="AO134" s="384"/>
      <c r="AP134" s="384"/>
      <c r="AQ134" s="384"/>
      <c r="AR134" s="384"/>
      <c r="AS134" s="384"/>
      <c r="AT134" s="384"/>
      <c r="AU134" s="384"/>
      <c r="AV134" s="384"/>
      <c r="AW134" s="384"/>
      <c r="AX134" s="384"/>
      <c r="AY134" s="384"/>
      <c r="AZ134" s="384"/>
      <c r="BA134" s="384"/>
      <c r="BB134" s="384"/>
      <c r="BC134" s="384"/>
      <c r="BD134" s="384"/>
      <c r="BE134" s="384"/>
      <c r="BF134" s="384"/>
      <c r="BG134" s="384"/>
      <c r="BH134" s="384"/>
      <c r="BI134" s="384"/>
      <c r="BJ134" s="384"/>
      <c r="BK134" s="384"/>
      <c r="BL134" s="384"/>
      <c r="BM134" s="384"/>
    </row>
    <row r="135" spans="12:65" s="339" customFormat="1" x14ac:dyDescent="0.25">
      <c r="L135" s="338"/>
      <c r="M135" s="336"/>
      <c r="N135" s="337"/>
      <c r="O135" s="337"/>
      <c r="P135" s="337"/>
      <c r="Q135" s="337"/>
      <c r="R135" s="337"/>
      <c r="S135" s="337"/>
      <c r="T135" s="337"/>
      <c r="U135" s="337"/>
      <c r="V135" s="384"/>
      <c r="W135" s="337"/>
      <c r="X135" s="337"/>
      <c r="Y135" s="337"/>
      <c r="Z135" s="337"/>
      <c r="AA135" s="337"/>
      <c r="AB135" s="337"/>
      <c r="AC135" s="337"/>
      <c r="AD135" s="337"/>
      <c r="AE135" s="384"/>
      <c r="AF135" s="384"/>
      <c r="AG135" s="384"/>
      <c r="AH135" s="384"/>
      <c r="AI135" s="384"/>
      <c r="AJ135" s="384"/>
      <c r="AK135" s="384"/>
      <c r="AL135" s="384"/>
      <c r="AM135" s="384"/>
      <c r="AN135" s="384"/>
      <c r="AO135" s="384"/>
      <c r="AP135" s="384"/>
      <c r="AQ135" s="384"/>
      <c r="AR135" s="384"/>
      <c r="AS135" s="384"/>
      <c r="AT135" s="384"/>
      <c r="AU135" s="384"/>
      <c r="AV135" s="384"/>
      <c r="AW135" s="384"/>
      <c r="AX135" s="384"/>
      <c r="AY135" s="384"/>
      <c r="AZ135" s="384"/>
      <c r="BA135" s="384"/>
      <c r="BB135" s="384"/>
      <c r="BC135" s="384"/>
      <c r="BD135" s="384"/>
      <c r="BE135" s="384"/>
      <c r="BF135" s="384"/>
      <c r="BG135" s="384"/>
      <c r="BH135" s="384"/>
      <c r="BI135" s="384"/>
      <c r="BJ135" s="384"/>
      <c r="BK135" s="384"/>
      <c r="BL135" s="384"/>
      <c r="BM135" s="384"/>
    </row>
    <row r="136" spans="12:65" s="339" customFormat="1" x14ac:dyDescent="0.25">
      <c r="L136" s="338"/>
      <c r="M136" s="336"/>
      <c r="N136" s="337"/>
      <c r="O136" s="337"/>
      <c r="P136" s="337"/>
      <c r="Q136" s="337"/>
      <c r="R136" s="337"/>
      <c r="S136" s="337"/>
      <c r="T136" s="337"/>
      <c r="U136" s="337"/>
      <c r="V136" s="384"/>
      <c r="W136" s="337"/>
      <c r="X136" s="337"/>
      <c r="Y136" s="337"/>
      <c r="Z136" s="337"/>
      <c r="AA136" s="337"/>
      <c r="AB136" s="337"/>
      <c r="AC136" s="337"/>
      <c r="AD136" s="337"/>
      <c r="AE136" s="384"/>
      <c r="AF136" s="384"/>
      <c r="AG136" s="384"/>
      <c r="AH136" s="384"/>
      <c r="AI136" s="384"/>
      <c r="AJ136" s="384"/>
      <c r="AK136" s="384"/>
      <c r="AL136" s="384"/>
      <c r="AM136" s="384"/>
      <c r="AN136" s="384"/>
      <c r="AO136" s="384"/>
      <c r="AP136" s="384"/>
      <c r="AQ136" s="384"/>
      <c r="AR136" s="384"/>
      <c r="AS136" s="384"/>
      <c r="AT136" s="384"/>
      <c r="AU136" s="384"/>
      <c r="AV136" s="384"/>
      <c r="AW136" s="384"/>
      <c r="AX136" s="384"/>
      <c r="AY136" s="384"/>
      <c r="AZ136" s="384"/>
      <c r="BA136" s="384"/>
      <c r="BB136" s="384"/>
      <c r="BC136" s="384"/>
      <c r="BD136" s="384"/>
      <c r="BE136" s="384"/>
      <c r="BF136" s="384"/>
      <c r="BG136" s="384"/>
      <c r="BH136" s="384"/>
      <c r="BI136" s="384"/>
      <c r="BJ136" s="384"/>
      <c r="BK136" s="384"/>
      <c r="BL136" s="384"/>
      <c r="BM136" s="384"/>
    </row>
    <row r="137" spans="12:65" s="339" customFormat="1" x14ac:dyDescent="0.25">
      <c r="L137" s="338"/>
      <c r="M137" s="336"/>
      <c r="N137" s="337"/>
      <c r="O137" s="337"/>
      <c r="P137" s="337"/>
      <c r="Q137" s="337"/>
      <c r="R137" s="337"/>
      <c r="S137" s="337"/>
      <c r="T137" s="337"/>
      <c r="U137" s="337"/>
      <c r="V137" s="384"/>
      <c r="W137" s="337"/>
      <c r="X137" s="337"/>
      <c r="Y137" s="337"/>
      <c r="Z137" s="337"/>
      <c r="AA137" s="337"/>
      <c r="AB137" s="337"/>
      <c r="AC137" s="337"/>
      <c r="AD137" s="337"/>
      <c r="AE137" s="384"/>
      <c r="AF137" s="384"/>
      <c r="AG137" s="384"/>
      <c r="AH137" s="384"/>
      <c r="AI137" s="384"/>
      <c r="AJ137" s="384"/>
      <c r="AK137" s="384"/>
      <c r="AL137" s="384"/>
      <c r="AM137" s="384"/>
      <c r="AN137" s="384"/>
      <c r="AO137" s="384"/>
      <c r="AP137" s="384"/>
      <c r="AQ137" s="384"/>
      <c r="AR137" s="384"/>
      <c r="AS137" s="384"/>
      <c r="AT137" s="384"/>
      <c r="AU137" s="384"/>
      <c r="AV137" s="384"/>
      <c r="AW137" s="384"/>
      <c r="AX137" s="384"/>
      <c r="AY137" s="384"/>
      <c r="AZ137" s="384"/>
      <c r="BA137" s="384"/>
      <c r="BB137" s="384"/>
      <c r="BC137" s="384"/>
      <c r="BD137" s="384"/>
      <c r="BE137" s="384"/>
      <c r="BF137" s="384"/>
      <c r="BG137" s="384"/>
      <c r="BH137" s="384"/>
      <c r="BI137" s="384"/>
      <c r="BJ137" s="384"/>
      <c r="BK137" s="384"/>
      <c r="BL137" s="384"/>
      <c r="BM137" s="384"/>
    </row>
    <row r="138" spans="12:65" s="339" customFormat="1" x14ac:dyDescent="0.25">
      <c r="L138" s="338"/>
      <c r="M138" s="336"/>
      <c r="N138" s="337"/>
      <c r="O138" s="337"/>
      <c r="P138" s="337"/>
      <c r="Q138" s="337"/>
      <c r="R138" s="337"/>
      <c r="S138" s="337"/>
      <c r="T138" s="337"/>
      <c r="U138" s="337"/>
      <c r="V138" s="384"/>
      <c r="W138" s="337"/>
      <c r="X138" s="337"/>
      <c r="Y138" s="337"/>
      <c r="Z138" s="337"/>
      <c r="AA138" s="337"/>
      <c r="AB138" s="337"/>
      <c r="AC138" s="337"/>
      <c r="AD138" s="337"/>
      <c r="AE138" s="384"/>
      <c r="AF138" s="384"/>
      <c r="AG138" s="384"/>
      <c r="AH138" s="384"/>
      <c r="AI138" s="384"/>
      <c r="AJ138" s="384"/>
      <c r="AK138" s="384"/>
      <c r="AL138" s="384"/>
      <c r="AM138" s="384"/>
      <c r="AN138" s="384"/>
      <c r="AO138" s="384"/>
      <c r="AP138" s="384"/>
      <c r="AQ138" s="384"/>
      <c r="AR138" s="384"/>
      <c r="AS138" s="384"/>
      <c r="AT138" s="384"/>
      <c r="AU138" s="384"/>
      <c r="AV138" s="384"/>
      <c r="AW138" s="384"/>
      <c r="AX138" s="384"/>
      <c r="AY138" s="384"/>
      <c r="AZ138" s="384"/>
      <c r="BA138" s="384"/>
      <c r="BB138" s="384"/>
      <c r="BC138" s="384"/>
      <c r="BD138" s="384"/>
      <c r="BE138" s="384"/>
      <c r="BF138" s="384"/>
      <c r="BG138" s="384"/>
      <c r="BH138" s="384"/>
      <c r="BI138" s="384"/>
      <c r="BJ138" s="384"/>
      <c r="BK138" s="384"/>
      <c r="BL138" s="384"/>
      <c r="BM138" s="384"/>
    </row>
    <row r="139" spans="12:65" s="339" customFormat="1" x14ac:dyDescent="0.25">
      <c r="L139" s="338"/>
      <c r="M139" s="336"/>
      <c r="N139" s="337"/>
      <c r="O139" s="337"/>
      <c r="P139" s="337"/>
      <c r="Q139" s="337"/>
      <c r="R139" s="337"/>
      <c r="S139" s="337"/>
      <c r="T139" s="337"/>
      <c r="U139" s="337"/>
      <c r="V139" s="384"/>
      <c r="W139" s="337"/>
      <c r="X139" s="337"/>
      <c r="Y139" s="337"/>
      <c r="Z139" s="337"/>
      <c r="AA139" s="337"/>
      <c r="AB139" s="337"/>
      <c r="AC139" s="337"/>
      <c r="AD139" s="337"/>
      <c r="AE139" s="384"/>
      <c r="AF139" s="384"/>
      <c r="AG139" s="384"/>
      <c r="AH139" s="384"/>
      <c r="AI139" s="384"/>
      <c r="AJ139" s="384"/>
      <c r="AK139" s="384"/>
      <c r="AL139" s="384"/>
      <c r="AM139" s="384"/>
      <c r="AN139" s="384"/>
      <c r="AO139" s="384"/>
      <c r="AP139" s="384"/>
      <c r="AQ139" s="384"/>
      <c r="AR139" s="384"/>
      <c r="AS139" s="384"/>
      <c r="AT139" s="384"/>
      <c r="AU139" s="384"/>
      <c r="AV139" s="384"/>
      <c r="AW139" s="384"/>
      <c r="AX139" s="384"/>
      <c r="AY139" s="384"/>
      <c r="AZ139" s="384"/>
      <c r="BA139" s="384"/>
      <c r="BB139" s="384"/>
      <c r="BC139" s="384"/>
      <c r="BD139" s="384"/>
      <c r="BE139" s="384"/>
      <c r="BF139" s="384"/>
      <c r="BG139" s="384"/>
      <c r="BH139" s="384"/>
      <c r="BI139" s="384"/>
      <c r="BJ139" s="384"/>
      <c r="BK139" s="384"/>
      <c r="BL139" s="384"/>
      <c r="BM139" s="384"/>
    </row>
    <row r="140" spans="12:65" s="339" customFormat="1" x14ac:dyDescent="0.25">
      <c r="L140" s="338"/>
      <c r="M140" s="336"/>
      <c r="N140" s="337"/>
      <c r="O140" s="337"/>
      <c r="P140" s="337"/>
      <c r="Q140" s="337"/>
      <c r="R140" s="337"/>
      <c r="S140" s="337"/>
      <c r="T140" s="337"/>
      <c r="U140" s="337"/>
      <c r="V140" s="384"/>
      <c r="W140" s="337"/>
      <c r="X140" s="337"/>
      <c r="Y140" s="337"/>
      <c r="Z140" s="337"/>
      <c r="AA140" s="337"/>
      <c r="AB140" s="337"/>
      <c r="AC140" s="337"/>
      <c r="AD140" s="337"/>
      <c r="AE140" s="384"/>
      <c r="AF140" s="384"/>
      <c r="AG140" s="384"/>
      <c r="AH140" s="384"/>
      <c r="AI140" s="384"/>
      <c r="AJ140" s="384"/>
      <c r="AK140" s="384"/>
      <c r="AL140" s="384"/>
      <c r="AM140" s="384"/>
      <c r="AN140" s="384"/>
      <c r="AO140" s="384"/>
      <c r="AP140" s="384"/>
      <c r="AQ140" s="384"/>
      <c r="AR140" s="384"/>
      <c r="AS140" s="384"/>
      <c r="AT140" s="384"/>
      <c r="AU140" s="384"/>
      <c r="AV140" s="384"/>
      <c r="AW140" s="384"/>
      <c r="AX140" s="384"/>
      <c r="AY140" s="384"/>
      <c r="AZ140" s="384"/>
      <c r="BA140" s="384"/>
      <c r="BB140" s="384"/>
      <c r="BC140" s="384"/>
      <c r="BD140" s="384"/>
      <c r="BE140" s="384"/>
      <c r="BF140" s="384"/>
      <c r="BG140" s="384"/>
      <c r="BH140" s="384"/>
      <c r="BI140" s="384"/>
      <c r="BJ140" s="384"/>
      <c r="BK140" s="384"/>
      <c r="BL140" s="384"/>
      <c r="BM140" s="384"/>
    </row>
    <row r="141" spans="12:65" s="339" customFormat="1" x14ac:dyDescent="0.25">
      <c r="L141" s="338"/>
      <c r="M141" s="336"/>
      <c r="N141" s="337"/>
      <c r="O141" s="337"/>
      <c r="P141" s="337"/>
      <c r="Q141" s="337"/>
      <c r="R141" s="337"/>
      <c r="S141" s="337"/>
      <c r="T141" s="337"/>
      <c r="U141" s="337"/>
      <c r="V141" s="384"/>
      <c r="W141" s="337"/>
      <c r="X141" s="337"/>
      <c r="Y141" s="337"/>
      <c r="Z141" s="337"/>
      <c r="AA141" s="337"/>
      <c r="AB141" s="337"/>
      <c r="AC141" s="337"/>
      <c r="AD141" s="337"/>
      <c r="AE141" s="384"/>
      <c r="AF141" s="384"/>
      <c r="AG141" s="384"/>
      <c r="AH141" s="384"/>
      <c r="AI141" s="384"/>
      <c r="AJ141" s="384"/>
      <c r="AK141" s="384"/>
      <c r="AL141" s="384"/>
      <c r="AM141" s="384"/>
      <c r="AN141" s="384"/>
      <c r="AO141" s="384"/>
      <c r="AP141" s="384"/>
      <c r="AQ141" s="384"/>
      <c r="AR141" s="384"/>
      <c r="AS141" s="384"/>
      <c r="AT141" s="384"/>
      <c r="AU141" s="384"/>
      <c r="AV141" s="384"/>
      <c r="AW141" s="384"/>
      <c r="AX141" s="384"/>
      <c r="AY141" s="384"/>
      <c r="AZ141" s="384"/>
      <c r="BA141" s="384"/>
      <c r="BB141" s="384"/>
      <c r="BC141" s="384"/>
      <c r="BD141" s="384"/>
      <c r="BE141" s="384"/>
      <c r="BF141" s="384"/>
      <c r="BG141" s="384"/>
      <c r="BH141" s="384"/>
      <c r="BI141" s="384"/>
      <c r="BJ141" s="384"/>
      <c r="BK141" s="384"/>
      <c r="BL141" s="384"/>
      <c r="BM141" s="384"/>
    </row>
    <row r="142" spans="12:65" s="339" customFormat="1" x14ac:dyDescent="0.25">
      <c r="L142" s="338"/>
      <c r="M142" s="336"/>
      <c r="N142" s="337"/>
      <c r="O142" s="337"/>
      <c r="P142" s="337"/>
      <c r="Q142" s="337"/>
      <c r="R142" s="337"/>
      <c r="S142" s="337"/>
      <c r="T142" s="337"/>
      <c r="U142" s="337"/>
      <c r="V142" s="384"/>
      <c r="W142" s="337"/>
      <c r="X142" s="337"/>
      <c r="Y142" s="337"/>
      <c r="Z142" s="337"/>
      <c r="AA142" s="337"/>
      <c r="AB142" s="337"/>
      <c r="AC142" s="337"/>
      <c r="AD142" s="337"/>
      <c r="AE142" s="384"/>
      <c r="AF142" s="384"/>
      <c r="AG142" s="384"/>
      <c r="AH142" s="384"/>
      <c r="AI142" s="384"/>
      <c r="AJ142" s="384"/>
      <c r="AK142" s="384"/>
      <c r="AL142" s="384"/>
      <c r="AM142" s="384"/>
      <c r="AN142" s="384"/>
      <c r="AO142" s="384"/>
      <c r="AP142" s="384"/>
      <c r="AQ142" s="384"/>
      <c r="AR142" s="384"/>
      <c r="AS142" s="384"/>
      <c r="AT142" s="384"/>
      <c r="AU142" s="384"/>
      <c r="AV142" s="384"/>
      <c r="AW142" s="384"/>
      <c r="AX142" s="384"/>
      <c r="AY142" s="384"/>
      <c r="AZ142" s="384"/>
      <c r="BA142" s="384"/>
      <c r="BB142" s="384"/>
      <c r="BC142" s="384"/>
      <c r="BD142" s="384"/>
      <c r="BE142" s="384"/>
      <c r="BF142" s="384"/>
      <c r="BG142" s="384"/>
      <c r="BH142" s="384"/>
      <c r="BI142" s="384"/>
      <c r="BJ142" s="384"/>
      <c r="BK142" s="384"/>
      <c r="BL142" s="384"/>
      <c r="BM142" s="384"/>
    </row>
    <row r="143" spans="12:65" s="339" customFormat="1" x14ac:dyDescent="0.25">
      <c r="L143" s="338"/>
      <c r="M143" s="336"/>
      <c r="N143" s="337"/>
      <c r="O143" s="337"/>
      <c r="P143" s="337"/>
      <c r="Q143" s="337"/>
      <c r="R143" s="337"/>
      <c r="S143" s="337"/>
      <c r="T143" s="337"/>
      <c r="U143" s="337"/>
      <c r="V143" s="384"/>
      <c r="W143" s="337"/>
      <c r="X143" s="337"/>
      <c r="Y143" s="337"/>
      <c r="Z143" s="337"/>
      <c r="AA143" s="337"/>
      <c r="AB143" s="337"/>
      <c r="AC143" s="337"/>
      <c r="AD143" s="337"/>
      <c r="AE143" s="384"/>
      <c r="AF143" s="384"/>
      <c r="AG143" s="384"/>
      <c r="AH143" s="384"/>
      <c r="AI143" s="384"/>
      <c r="AJ143" s="384"/>
      <c r="AK143" s="384"/>
      <c r="AL143" s="384"/>
      <c r="AM143" s="384"/>
      <c r="AN143" s="384"/>
      <c r="AO143" s="384"/>
      <c r="AP143" s="384"/>
      <c r="AQ143" s="384"/>
      <c r="AR143" s="384"/>
      <c r="AS143" s="384"/>
      <c r="AT143" s="384"/>
      <c r="AU143" s="384"/>
      <c r="AV143" s="384"/>
      <c r="AW143" s="384"/>
      <c r="AX143" s="384"/>
      <c r="AY143" s="384"/>
      <c r="AZ143" s="384"/>
      <c r="BA143" s="384"/>
      <c r="BB143" s="384"/>
      <c r="BC143" s="384"/>
      <c r="BD143" s="384"/>
      <c r="BE143" s="384"/>
      <c r="BF143" s="384"/>
      <c r="BG143" s="384"/>
      <c r="BH143" s="384"/>
      <c r="BI143" s="384"/>
      <c r="BJ143" s="384"/>
      <c r="BK143" s="384"/>
      <c r="BL143" s="384"/>
      <c r="BM143" s="384"/>
    </row>
    <row r="144" spans="12:65" s="339" customFormat="1" x14ac:dyDescent="0.25">
      <c r="L144" s="338"/>
      <c r="M144" s="336"/>
      <c r="N144" s="337"/>
      <c r="O144" s="337"/>
      <c r="P144" s="337"/>
      <c r="Q144" s="337"/>
      <c r="R144" s="337"/>
      <c r="S144" s="337"/>
      <c r="T144" s="337"/>
      <c r="U144" s="337"/>
      <c r="V144" s="384"/>
      <c r="W144" s="337"/>
      <c r="X144" s="337"/>
      <c r="Y144" s="337"/>
      <c r="Z144" s="337"/>
      <c r="AA144" s="337"/>
      <c r="AB144" s="337"/>
      <c r="AC144" s="337"/>
      <c r="AD144" s="337"/>
      <c r="AE144" s="384"/>
      <c r="AF144" s="384"/>
      <c r="AG144" s="384"/>
      <c r="AH144" s="384"/>
      <c r="AI144" s="384"/>
      <c r="AJ144" s="384"/>
      <c r="AK144" s="384"/>
      <c r="AL144" s="384"/>
      <c r="AM144" s="384"/>
      <c r="AN144" s="384"/>
      <c r="AO144" s="384"/>
      <c r="AP144" s="384"/>
      <c r="AQ144" s="384"/>
      <c r="AR144" s="384"/>
      <c r="AS144" s="384"/>
      <c r="AT144" s="384"/>
      <c r="AU144" s="384"/>
      <c r="AV144" s="384"/>
      <c r="AW144" s="384"/>
      <c r="AX144" s="384"/>
      <c r="AY144" s="384"/>
      <c r="AZ144" s="384"/>
      <c r="BA144" s="384"/>
      <c r="BB144" s="384"/>
      <c r="BC144" s="384"/>
      <c r="BD144" s="384"/>
      <c r="BE144" s="384"/>
      <c r="BF144" s="384"/>
      <c r="BG144" s="384"/>
      <c r="BH144" s="384"/>
      <c r="BI144" s="384"/>
      <c r="BJ144" s="384"/>
      <c r="BK144" s="384"/>
      <c r="BL144" s="384"/>
      <c r="BM144" s="384"/>
    </row>
    <row r="145" spans="12:65" s="339" customFormat="1" x14ac:dyDescent="0.25">
      <c r="L145" s="338"/>
      <c r="M145" s="336"/>
      <c r="N145" s="337"/>
      <c r="O145" s="337"/>
      <c r="P145" s="337"/>
      <c r="Q145" s="337"/>
      <c r="R145" s="337"/>
      <c r="S145" s="337"/>
      <c r="T145" s="337"/>
      <c r="U145" s="337"/>
      <c r="V145" s="384"/>
      <c r="W145" s="337"/>
      <c r="X145" s="337"/>
      <c r="Y145" s="337"/>
      <c r="Z145" s="337"/>
      <c r="AA145" s="337"/>
      <c r="AB145" s="337"/>
      <c r="AC145" s="337"/>
      <c r="AD145" s="337"/>
      <c r="AE145" s="384"/>
      <c r="AF145" s="384"/>
      <c r="AG145" s="384"/>
      <c r="AH145" s="384"/>
      <c r="AI145" s="384"/>
      <c r="AJ145" s="384"/>
      <c r="AK145" s="384"/>
      <c r="AL145" s="384"/>
      <c r="AM145" s="384"/>
      <c r="AN145" s="384"/>
      <c r="AO145" s="384"/>
      <c r="AP145" s="384"/>
      <c r="AQ145" s="384"/>
      <c r="AR145" s="384"/>
      <c r="AS145" s="384"/>
      <c r="AT145" s="384"/>
      <c r="AU145" s="384"/>
      <c r="AV145" s="384"/>
      <c r="AW145" s="384"/>
      <c r="AX145" s="384"/>
      <c r="AY145" s="384"/>
      <c r="AZ145" s="384"/>
      <c r="BA145" s="384"/>
      <c r="BB145" s="384"/>
      <c r="BC145" s="384"/>
      <c r="BD145" s="384"/>
      <c r="BE145" s="384"/>
      <c r="BF145" s="384"/>
      <c r="BG145" s="384"/>
      <c r="BH145" s="384"/>
      <c r="BI145" s="384"/>
      <c r="BJ145" s="384"/>
      <c r="BK145" s="384"/>
      <c r="BL145" s="384"/>
      <c r="BM145" s="384"/>
    </row>
    <row r="146" spans="12:65" s="339" customFormat="1" x14ac:dyDescent="0.25">
      <c r="L146" s="338"/>
      <c r="M146" s="336"/>
      <c r="N146" s="337"/>
      <c r="O146" s="337"/>
      <c r="P146" s="337"/>
      <c r="Q146" s="337"/>
      <c r="R146" s="337"/>
      <c r="S146" s="337"/>
      <c r="T146" s="337"/>
      <c r="U146" s="337"/>
      <c r="V146" s="384"/>
      <c r="W146" s="337"/>
      <c r="X146" s="337"/>
      <c r="Y146" s="337"/>
      <c r="Z146" s="337"/>
      <c r="AA146" s="337"/>
      <c r="AB146" s="337"/>
      <c r="AC146" s="337"/>
      <c r="AD146" s="337"/>
      <c r="AE146" s="384"/>
      <c r="AF146" s="384"/>
      <c r="AG146" s="384"/>
      <c r="AH146" s="384"/>
      <c r="AI146" s="384"/>
      <c r="AJ146" s="384"/>
      <c r="AK146" s="384"/>
      <c r="AL146" s="384"/>
      <c r="AM146" s="384"/>
      <c r="AN146" s="384"/>
      <c r="AO146" s="384"/>
      <c r="AP146" s="384"/>
      <c r="AQ146" s="384"/>
      <c r="AR146" s="384"/>
      <c r="AS146" s="384"/>
      <c r="AT146" s="384"/>
      <c r="AU146" s="384"/>
      <c r="AV146" s="384"/>
      <c r="AW146" s="384"/>
      <c r="AX146" s="384"/>
      <c r="AY146" s="384"/>
      <c r="AZ146" s="384"/>
      <c r="BA146" s="384"/>
      <c r="BB146" s="384"/>
      <c r="BC146" s="384"/>
      <c r="BD146" s="384"/>
      <c r="BE146" s="384"/>
      <c r="BF146" s="384"/>
      <c r="BG146" s="384"/>
      <c r="BH146" s="384"/>
      <c r="BI146" s="384"/>
      <c r="BJ146" s="384"/>
      <c r="BK146" s="384"/>
      <c r="BL146" s="384"/>
      <c r="BM146" s="384"/>
    </row>
    <row r="147" spans="12:65" s="339" customFormat="1" x14ac:dyDescent="0.25">
      <c r="L147" s="338"/>
      <c r="M147" s="336"/>
      <c r="N147" s="337"/>
      <c r="O147" s="337"/>
      <c r="P147" s="337"/>
      <c r="Q147" s="337"/>
      <c r="R147" s="337"/>
      <c r="S147" s="337"/>
      <c r="T147" s="337"/>
      <c r="U147" s="337"/>
      <c r="V147" s="384"/>
      <c r="W147" s="337"/>
      <c r="X147" s="337"/>
      <c r="Y147" s="337"/>
      <c r="Z147" s="337"/>
      <c r="AA147" s="337"/>
      <c r="AB147" s="337"/>
      <c r="AC147" s="337"/>
      <c r="AD147" s="337"/>
      <c r="AE147" s="384"/>
      <c r="AF147" s="384"/>
      <c r="AG147" s="384"/>
      <c r="AH147" s="384"/>
      <c r="AI147" s="384"/>
      <c r="AJ147" s="384"/>
      <c r="AK147" s="384"/>
      <c r="AL147" s="384"/>
      <c r="AM147" s="384"/>
      <c r="AN147" s="384"/>
      <c r="AO147" s="384"/>
      <c r="AP147" s="384"/>
      <c r="AQ147" s="384"/>
      <c r="AR147" s="384"/>
      <c r="AS147" s="384"/>
      <c r="AT147" s="384"/>
      <c r="AU147" s="384"/>
      <c r="AV147" s="384"/>
      <c r="AW147" s="384"/>
      <c r="AX147" s="384"/>
      <c r="AY147" s="384"/>
      <c r="AZ147" s="384"/>
      <c r="BA147" s="384"/>
      <c r="BB147" s="384"/>
      <c r="BC147" s="384"/>
      <c r="BD147" s="384"/>
      <c r="BE147" s="384"/>
      <c r="BF147" s="384"/>
      <c r="BG147" s="384"/>
      <c r="BH147" s="384"/>
      <c r="BI147" s="384"/>
      <c r="BJ147" s="384"/>
      <c r="BK147" s="384"/>
      <c r="BL147" s="384"/>
      <c r="BM147" s="384"/>
    </row>
    <row r="148" spans="12:65" s="339" customFormat="1" x14ac:dyDescent="0.25">
      <c r="L148" s="338"/>
      <c r="M148" s="336"/>
      <c r="N148" s="337"/>
      <c r="O148" s="337"/>
      <c r="P148" s="337"/>
      <c r="Q148" s="337"/>
      <c r="R148" s="337"/>
      <c r="S148" s="337"/>
      <c r="T148" s="337"/>
      <c r="U148" s="337"/>
      <c r="V148" s="384"/>
      <c r="W148" s="337"/>
      <c r="X148" s="337"/>
      <c r="Y148" s="337"/>
      <c r="Z148" s="337"/>
      <c r="AA148" s="337"/>
      <c r="AB148" s="337"/>
      <c r="AC148" s="337"/>
      <c r="AD148" s="337"/>
      <c r="AE148" s="384"/>
      <c r="AF148" s="384"/>
      <c r="AG148" s="384"/>
      <c r="AH148" s="384"/>
      <c r="AI148" s="384"/>
      <c r="AJ148" s="384"/>
      <c r="AK148" s="384"/>
      <c r="AL148" s="384"/>
      <c r="AM148" s="384"/>
      <c r="AN148" s="384"/>
      <c r="AO148" s="384"/>
      <c r="AP148" s="384"/>
      <c r="AQ148" s="384"/>
      <c r="AR148" s="384"/>
      <c r="AS148" s="384"/>
      <c r="AT148" s="384"/>
      <c r="AU148" s="384"/>
      <c r="AV148" s="384"/>
      <c r="AW148" s="384"/>
      <c r="AX148" s="384"/>
      <c r="AY148" s="384"/>
      <c r="AZ148" s="384"/>
      <c r="BA148" s="384"/>
      <c r="BB148" s="384"/>
      <c r="BC148" s="384"/>
      <c r="BD148" s="384"/>
      <c r="BE148" s="384"/>
      <c r="BF148" s="384"/>
      <c r="BG148" s="384"/>
      <c r="BH148" s="384"/>
      <c r="BI148" s="384"/>
      <c r="BJ148" s="384"/>
      <c r="BK148" s="384"/>
      <c r="BL148" s="384"/>
      <c r="BM148" s="384"/>
    </row>
    <row r="149" spans="12:65" s="339" customFormat="1" x14ac:dyDescent="0.25">
      <c r="L149" s="338"/>
      <c r="M149" s="336"/>
      <c r="N149" s="337"/>
      <c r="O149" s="337"/>
      <c r="P149" s="337"/>
      <c r="Q149" s="337"/>
      <c r="R149" s="337"/>
      <c r="S149" s="337"/>
      <c r="T149" s="337"/>
      <c r="U149" s="337"/>
      <c r="V149" s="384"/>
      <c r="W149" s="337"/>
      <c r="X149" s="337"/>
      <c r="Y149" s="337"/>
      <c r="Z149" s="337"/>
      <c r="AA149" s="337"/>
      <c r="AB149" s="337"/>
      <c r="AC149" s="337"/>
      <c r="AD149" s="337"/>
      <c r="AE149" s="384"/>
      <c r="AF149" s="384"/>
      <c r="AG149" s="384"/>
      <c r="AH149" s="384"/>
      <c r="AI149" s="384"/>
      <c r="AJ149" s="384"/>
      <c r="AK149" s="384"/>
      <c r="AL149" s="384"/>
      <c r="AM149" s="384"/>
      <c r="AN149" s="384"/>
      <c r="AO149" s="384"/>
      <c r="AP149" s="384"/>
      <c r="AQ149" s="384"/>
      <c r="AR149" s="384"/>
      <c r="AS149" s="384"/>
      <c r="AT149" s="384"/>
      <c r="AU149" s="384"/>
      <c r="AV149" s="384"/>
      <c r="AW149" s="384"/>
      <c r="AX149" s="384"/>
      <c r="AY149" s="384"/>
      <c r="AZ149" s="384"/>
      <c r="BA149" s="384"/>
      <c r="BB149" s="384"/>
      <c r="BC149" s="384"/>
      <c r="BD149" s="384"/>
      <c r="BE149" s="384"/>
      <c r="BF149" s="384"/>
      <c r="BG149" s="384"/>
      <c r="BH149" s="384"/>
      <c r="BI149" s="384"/>
      <c r="BJ149" s="384"/>
      <c r="BK149" s="384"/>
      <c r="BL149" s="384"/>
      <c r="BM149" s="384"/>
    </row>
    <row r="150" spans="12:65" s="339" customFormat="1" x14ac:dyDescent="0.25">
      <c r="L150" s="338"/>
      <c r="M150" s="336"/>
      <c r="N150" s="337"/>
      <c r="O150" s="337"/>
      <c r="P150" s="337"/>
      <c r="Q150" s="337"/>
      <c r="R150" s="337"/>
      <c r="S150" s="337"/>
      <c r="T150" s="337"/>
      <c r="U150" s="337"/>
      <c r="V150" s="384"/>
      <c r="W150" s="337"/>
      <c r="X150" s="337"/>
      <c r="Y150" s="337"/>
      <c r="Z150" s="337"/>
      <c r="AA150" s="337"/>
      <c r="AB150" s="337"/>
      <c r="AC150" s="337"/>
      <c r="AD150" s="337"/>
      <c r="AE150" s="384"/>
      <c r="AF150" s="384"/>
      <c r="AG150" s="384"/>
      <c r="AH150" s="384"/>
      <c r="AI150" s="384"/>
      <c r="AJ150" s="384"/>
      <c r="AK150" s="384"/>
      <c r="AL150" s="384"/>
      <c r="AM150" s="384"/>
      <c r="AN150" s="384"/>
      <c r="AO150" s="384"/>
      <c r="AP150" s="384"/>
      <c r="AQ150" s="384"/>
      <c r="AR150" s="384"/>
      <c r="AS150" s="384"/>
      <c r="AT150" s="384"/>
      <c r="AU150" s="384"/>
      <c r="AV150" s="384"/>
      <c r="AW150" s="384"/>
      <c r="AX150" s="384"/>
      <c r="AY150" s="384"/>
      <c r="AZ150" s="384"/>
      <c r="BA150" s="384"/>
      <c r="BB150" s="384"/>
      <c r="BC150" s="384"/>
      <c r="BD150" s="384"/>
      <c r="BE150" s="384"/>
      <c r="BF150" s="384"/>
      <c r="BG150" s="384"/>
      <c r="BH150" s="384"/>
      <c r="BI150" s="384"/>
      <c r="BJ150" s="384"/>
      <c r="BK150" s="384"/>
      <c r="BL150" s="384"/>
      <c r="BM150" s="384"/>
    </row>
    <row r="151" spans="12:65" s="339" customFormat="1" x14ac:dyDescent="0.25">
      <c r="L151" s="338"/>
      <c r="M151" s="336"/>
      <c r="N151" s="337"/>
      <c r="O151" s="337"/>
      <c r="P151" s="337"/>
      <c r="Q151" s="337"/>
      <c r="R151" s="337"/>
      <c r="S151" s="337"/>
      <c r="T151" s="337"/>
      <c r="U151" s="337"/>
      <c r="V151" s="384"/>
      <c r="W151" s="337"/>
      <c r="X151" s="337"/>
      <c r="Y151" s="337"/>
      <c r="Z151" s="337"/>
      <c r="AA151" s="337"/>
      <c r="AB151" s="337"/>
      <c r="AC151" s="337"/>
      <c r="AD151" s="337"/>
      <c r="AE151" s="384"/>
      <c r="AF151" s="384"/>
      <c r="AG151" s="384"/>
      <c r="AH151" s="384"/>
      <c r="AI151" s="384"/>
      <c r="AJ151" s="384"/>
      <c r="AK151" s="384"/>
      <c r="AL151" s="384"/>
      <c r="AM151" s="384"/>
      <c r="AN151" s="384"/>
      <c r="AO151" s="384"/>
      <c r="AP151" s="384"/>
      <c r="AQ151" s="384"/>
      <c r="AR151" s="384"/>
      <c r="AS151" s="384"/>
      <c r="AT151" s="384"/>
      <c r="AU151" s="384"/>
      <c r="AV151" s="384"/>
      <c r="AW151" s="384"/>
      <c r="AX151" s="384"/>
      <c r="AY151" s="384"/>
      <c r="AZ151" s="384"/>
      <c r="BA151" s="384"/>
      <c r="BB151" s="384"/>
      <c r="BC151" s="384"/>
      <c r="BD151" s="384"/>
      <c r="BE151" s="384"/>
      <c r="BF151" s="384"/>
      <c r="BG151" s="384"/>
      <c r="BH151" s="384"/>
      <c r="BI151" s="384"/>
      <c r="BJ151" s="384"/>
      <c r="BK151" s="384"/>
      <c r="BL151" s="384"/>
      <c r="BM151" s="384"/>
    </row>
    <row r="152" spans="12:65" s="339" customFormat="1" x14ac:dyDescent="0.25">
      <c r="L152" s="338"/>
      <c r="M152" s="336"/>
      <c r="N152" s="337"/>
      <c r="O152" s="337"/>
      <c r="P152" s="337"/>
      <c r="Q152" s="337"/>
      <c r="R152" s="337"/>
      <c r="S152" s="337"/>
      <c r="T152" s="337"/>
      <c r="U152" s="337"/>
      <c r="V152" s="384"/>
      <c r="W152" s="337"/>
      <c r="X152" s="337"/>
      <c r="Y152" s="337"/>
      <c r="Z152" s="337"/>
      <c r="AA152" s="337"/>
      <c r="AB152" s="337"/>
      <c r="AC152" s="337"/>
      <c r="AD152" s="337"/>
      <c r="AE152" s="384"/>
      <c r="AF152" s="384"/>
      <c r="AG152" s="384"/>
      <c r="AH152" s="384"/>
      <c r="AI152" s="384"/>
      <c r="AJ152" s="384"/>
      <c r="AK152" s="384"/>
      <c r="AL152" s="384"/>
      <c r="AM152" s="384"/>
      <c r="AN152" s="384"/>
      <c r="AO152" s="384"/>
      <c r="AP152" s="384"/>
      <c r="AQ152" s="384"/>
      <c r="AR152" s="384"/>
      <c r="AS152" s="384"/>
      <c r="AT152" s="384"/>
      <c r="AU152" s="384"/>
      <c r="AV152" s="384"/>
      <c r="AW152" s="384"/>
      <c r="AX152" s="384"/>
      <c r="AY152" s="384"/>
      <c r="AZ152" s="384"/>
      <c r="BA152" s="384"/>
      <c r="BB152" s="384"/>
      <c r="BC152" s="384"/>
      <c r="BD152" s="384"/>
      <c r="BE152" s="384"/>
      <c r="BF152" s="384"/>
      <c r="BG152" s="384"/>
      <c r="BH152" s="384"/>
      <c r="BI152" s="384"/>
      <c r="BJ152" s="384"/>
      <c r="BK152" s="384"/>
      <c r="BL152" s="384"/>
      <c r="BM152" s="384"/>
    </row>
    <row r="153" spans="12:65" s="339" customFormat="1" x14ac:dyDescent="0.25">
      <c r="L153" s="338"/>
      <c r="M153" s="336"/>
      <c r="N153" s="337"/>
      <c r="O153" s="337"/>
      <c r="P153" s="337"/>
      <c r="Q153" s="337"/>
      <c r="R153" s="337"/>
      <c r="S153" s="337"/>
      <c r="T153" s="337"/>
      <c r="U153" s="337"/>
      <c r="V153" s="384"/>
      <c r="W153" s="337"/>
      <c r="X153" s="337"/>
      <c r="Y153" s="337"/>
      <c r="Z153" s="337"/>
      <c r="AA153" s="337"/>
      <c r="AB153" s="337"/>
      <c r="AC153" s="337"/>
      <c r="AD153" s="337"/>
      <c r="AE153" s="384"/>
      <c r="AF153" s="384"/>
      <c r="AG153" s="384"/>
      <c r="AH153" s="384"/>
      <c r="AI153" s="384"/>
      <c r="AJ153" s="384"/>
      <c r="AK153" s="384"/>
      <c r="AL153" s="384"/>
      <c r="AM153" s="384"/>
      <c r="AN153" s="384"/>
      <c r="AO153" s="384"/>
      <c r="AP153" s="384"/>
      <c r="AQ153" s="384"/>
      <c r="AR153" s="384"/>
      <c r="AS153" s="384"/>
      <c r="AT153" s="384"/>
      <c r="AU153" s="384"/>
      <c r="AV153" s="384"/>
      <c r="AW153" s="384"/>
      <c r="AX153" s="384"/>
      <c r="AY153" s="384"/>
      <c r="AZ153" s="384"/>
      <c r="BA153" s="384"/>
      <c r="BB153" s="384"/>
      <c r="BC153" s="384"/>
      <c r="BD153" s="384"/>
      <c r="BE153" s="384"/>
      <c r="BF153" s="384"/>
      <c r="BG153" s="384"/>
      <c r="BH153" s="384"/>
      <c r="BI153" s="384"/>
      <c r="BJ153" s="384"/>
      <c r="BK153" s="384"/>
      <c r="BL153" s="384"/>
      <c r="BM153" s="384"/>
    </row>
    <row r="154" spans="12:65" s="339" customFormat="1" x14ac:dyDescent="0.25">
      <c r="L154" s="338"/>
      <c r="M154" s="336"/>
      <c r="N154" s="337"/>
      <c r="O154" s="337"/>
      <c r="P154" s="337"/>
      <c r="Q154" s="337"/>
      <c r="R154" s="337"/>
      <c r="S154" s="337"/>
      <c r="T154" s="337"/>
      <c r="U154" s="337"/>
      <c r="V154" s="384"/>
      <c r="W154" s="337"/>
      <c r="X154" s="337"/>
      <c r="Y154" s="337"/>
      <c r="Z154" s="337"/>
      <c r="AA154" s="337"/>
      <c r="AB154" s="337"/>
      <c r="AC154" s="337"/>
      <c r="AD154" s="337"/>
      <c r="AE154" s="384"/>
      <c r="AF154" s="384"/>
      <c r="AG154" s="384"/>
      <c r="AH154" s="384"/>
      <c r="AI154" s="384"/>
      <c r="AJ154" s="384"/>
      <c r="AK154" s="384"/>
      <c r="AL154" s="384"/>
      <c r="AM154" s="384"/>
      <c r="AN154" s="384"/>
      <c r="AO154" s="384"/>
      <c r="AP154" s="384"/>
      <c r="AQ154" s="384"/>
      <c r="AR154" s="384"/>
      <c r="AS154" s="384"/>
      <c r="AT154" s="384"/>
      <c r="AU154" s="384"/>
      <c r="AV154" s="384"/>
      <c r="AW154" s="384"/>
      <c r="AX154" s="384"/>
      <c r="AY154" s="384"/>
      <c r="AZ154" s="384"/>
      <c r="BA154" s="384"/>
      <c r="BB154" s="384"/>
      <c r="BC154" s="384"/>
      <c r="BD154" s="384"/>
      <c r="BE154" s="384"/>
      <c r="BF154" s="384"/>
      <c r="BG154" s="384"/>
      <c r="BH154" s="384"/>
      <c r="BI154" s="384"/>
      <c r="BJ154" s="384"/>
      <c r="BK154" s="384"/>
      <c r="BL154" s="384"/>
      <c r="BM154" s="384"/>
    </row>
    <row r="155" spans="12:65" s="339" customFormat="1" x14ac:dyDescent="0.25">
      <c r="L155" s="338"/>
      <c r="M155" s="336"/>
      <c r="N155" s="337"/>
      <c r="O155" s="337"/>
      <c r="P155" s="337"/>
      <c r="Q155" s="337"/>
      <c r="R155" s="337"/>
      <c r="S155" s="337"/>
      <c r="T155" s="337"/>
      <c r="U155" s="337"/>
      <c r="V155" s="384"/>
      <c r="W155" s="337"/>
      <c r="X155" s="337"/>
      <c r="Y155" s="337"/>
      <c r="Z155" s="337"/>
      <c r="AA155" s="337"/>
      <c r="AB155" s="337"/>
      <c r="AC155" s="337"/>
      <c r="AD155" s="337"/>
      <c r="AE155" s="384"/>
      <c r="AF155" s="384"/>
      <c r="AG155" s="384"/>
      <c r="AH155" s="384"/>
      <c r="AI155" s="384"/>
      <c r="AJ155" s="384"/>
      <c r="AK155" s="384"/>
      <c r="AL155" s="384"/>
      <c r="AM155" s="384"/>
      <c r="AN155" s="384"/>
      <c r="AO155" s="384"/>
      <c r="AP155" s="384"/>
      <c r="AQ155" s="384"/>
      <c r="AR155" s="384"/>
      <c r="AS155" s="384"/>
      <c r="AT155" s="384"/>
      <c r="AU155" s="384"/>
      <c r="AV155" s="384"/>
      <c r="AW155" s="384"/>
      <c r="AX155" s="384"/>
      <c r="AY155" s="384"/>
      <c r="AZ155" s="384"/>
      <c r="BA155" s="384"/>
      <c r="BB155" s="384"/>
      <c r="BC155" s="384"/>
      <c r="BD155" s="384"/>
      <c r="BE155" s="384"/>
      <c r="BF155" s="384"/>
      <c r="BG155" s="384"/>
      <c r="BH155" s="384"/>
      <c r="BI155" s="384"/>
      <c r="BJ155" s="384"/>
      <c r="BK155" s="384"/>
      <c r="BL155" s="384"/>
      <c r="BM155" s="384"/>
    </row>
    <row r="156" spans="12:65" s="339" customFormat="1" x14ac:dyDescent="0.25">
      <c r="L156" s="338"/>
      <c r="M156" s="336"/>
      <c r="N156" s="337"/>
      <c r="O156" s="337"/>
      <c r="P156" s="337"/>
      <c r="Q156" s="337"/>
      <c r="R156" s="337"/>
      <c r="S156" s="337"/>
      <c r="T156" s="337"/>
      <c r="U156" s="337"/>
      <c r="V156" s="384"/>
      <c r="W156" s="337"/>
      <c r="X156" s="337"/>
      <c r="Y156" s="337"/>
      <c r="Z156" s="337"/>
      <c r="AA156" s="337"/>
      <c r="AB156" s="337"/>
      <c r="AC156" s="337"/>
      <c r="AD156" s="337"/>
      <c r="AE156" s="384"/>
      <c r="AF156" s="384"/>
      <c r="AG156" s="384"/>
      <c r="AH156" s="384"/>
      <c r="AI156" s="384"/>
      <c r="AJ156" s="384"/>
      <c r="AK156" s="384"/>
      <c r="AL156" s="384"/>
      <c r="AM156" s="384"/>
      <c r="AN156" s="384"/>
      <c r="AO156" s="384"/>
      <c r="AP156" s="384"/>
      <c r="AQ156" s="384"/>
      <c r="AR156" s="384"/>
      <c r="AS156" s="384"/>
      <c r="AT156" s="384"/>
      <c r="AU156" s="384"/>
      <c r="AV156" s="384"/>
      <c r="AW156" s="384"/>
      <c r="AX156" s="384"/>
      <c r="AY156" s="384"/>
      <c r="AZ156" s="384"/>
      <c r="BA156" s="384"/>
      <c r="BB156" s="384"/>
      <c r="BC156" s="384"/>
      <c r="BD156" s="384"/>
      <c r="BE156" s="384"/>
      <c r="BF156" s="384"/>
      <c r="BG156" s="384"/>
      <c r="BH156" s="384"/>
      <c r="BI156" s="384"/>
      <c r="BJ156" s="384"/>
      <c r="BK156" s="384"/>
      <c r="BL156" s="384"/>
      <c r="BM156" s="384"/>
    </row>
    <row r="157" spans="12:65" s="339" customFormat="1" x14ac:dyDescent="0.25">
      <c r="L157" s="338"/>
      <c r="M157" s="336"/>
      <c r="N157" s="337"/>
      <c r="O157" s="337"/>
      <c r="P157" s="337"/>
      <c r="Q157" s="337"/>
      <c r="R157" s="337"/>
      <c r="S157" s="337"/>
      <c r="T157" s="337"/>
      <c r="U157" s="337"/>
      <c r="V157" s="384"/>
      <c r="W157" s="337"/>
      <c r="X157" s="337"/>
      <c r="Y157" s="337"/>
      <c r="Z157" s="337"/>
      <c r="AA157" s="337"/>
      <c r="AB157" s="337"/>
      <c r="AC157" s="337"/>
      <c r="AD157" s="337"/>
      <c r="AE157" s="384"/>
      <c r="AF157" s="384"/>
      <c r="AG157" s="384"/>
      <c r="AH157" s="384"/>
      <c r="AI157" s="384"/>
      <c r="AJ157" s="384"/>
      <c r="AK157" s="384"/>
      <c r="AL157" s="384"/>
      <c r="AM157" s="384"/>
      <c r="AN157" s="384"/>
      <c r="AO157" s="384"/>
      <c r="AP157" s="384"/>
      <c r="AQ157" s="384"/>
      <c r="AR157" s="384"/>
      <c r="AS157" s="384"/>
      <c r="AT157" s="384"/>
      <c r="AU157" s="384"/>
      <c r="AV157" s="384"/>
      <c r="AW157" s="384"/>
      <c r="AX157" s="384"/>
      <c r="AY157" s="384"/>
      <c r="AZ157" s="384"/>
      <c r="BA157" s="384"/>
      <c r="BB157" s="384"/>
      <c r="BC157" s="384"/>
      <c r="BD157" s="384"/>
      <c r="BE157" s="384"/>
      <c r="BF157" s="384"/>
      <c r="BG157" s="384"/>
      <c r="BH157" s="384"/>
      <c r="BI157" s="384"/>
      <c r="BJ157" s="384"/>
      <c r="BK157" s="384"/>
      <c r="BL157" s="384"/>
      <c r="BM157" s="384"/>
    </row>
    <row r="158" spans="12:65" s="339" customFormat="1" x14ac:dyDescent="0.25">
      <c r="L158" s="338"/>
      <c r="M158" s="336"/>
      <c r="N158" s="337"/>
      <c r="O158" s="337"/>
      <c r="P158" s="337"/>
      <c r="Q158" s="337"/>
      <c r="R158" s="337"/>
      <c r="S158" s="337"/>
      <c r="T158" s="337"/>
      <c r="U158" s="337"/>
      <c r="V158" s="384"/>
      <c r="W158" s="337"/>
      <c r="X158" s="337"/>
      <c r="Y158" s="337"/>
      <c r="Z158" s="337"/>
      <c r="AA158" s="337"/>
      <c r="AB158" s="337"/>
      <c r="AC158" s="337"/>
      <c r="AD158" s="337"/>
      <c r="AE158" s="384"/>
      <c r="AF158" s="384"/>
      <c r="AG158" s="384"/>
      <c r="AH158" s="384"/>
      <c r="AI158" s="384"/>
      <c r="AJ158" s="384"/>
      <c r="AK158" s="384"/>
      <c r="AL158" s="384"/>
      <c r="AM158" s="384"/>
      <c r="AN158" s="384"/>
      <c r="AO158" s="384"/>
      <c r="AP158" s="384"/>
      <c r="AQ158" s="384"/>
      <c r="AR158" s="384"/>
      <c r="AS158" s="384"/>
      <c r="AT158" s="384"/>
      <c r="AU158" s="384"/>
      <c r="AV158" s="384"/>
      <c r="AW158" s="384"/>
      <c r="AX158" s="384"/>
      <c r="AY158" s="384"/>
      <c r="AZ158" s="384"/>
      <c r="BA158" s="384"/>
      <c r="BB158" s="384"/>
      <c r="BC158" s="384"/>
      <c r="BD158" s="384"/>
      <c r="BE158" s="384"/>
      <c r="BF158" s="384"/>
      <c r="BG158" s="384"/>
      <c r="BH158" s="384"/>
      <c r="BI158" s="384"/>
      <c r="BJ158" s="384"/>
      <c r="BK158" s="384"/>
      <c r="BL158" s="384"/>
      <c r="BM158" s="384"/>
    </row>
    <row r="159" spans="12:65" s="339" customFormat="1" x14ac:dyDescent="0.25">
      <c r="L159" s="338"/>
      <c r="M159" s="336"/>
      <c r="N159" s="337"/>
      <c r="O159" s="337"/>
      <c r="P159" s="337"/>
      <c r="Q159" s="337"/>
      <c r="R159" s="337"/>
      <c r="S159" s="337"/>
      <c r="T159" s="337"/>
      <c r="U159" s="337"/>
      <c r="V159" s="384"/>
      <c r="W159" s="337"/>
      <c r="X159" s="337"/>
      <c r="Y159" s="337"/>
      <c r="Z159" s="337"/>
      <c r="AA159" s="337"/>
      <c r="AB159" s="337"/>
      <c r="AC159" s="337"/>
      <c r="AD159" s="337"/>
      <c r="AE159" s="384"/>
      <c r="AF159" s="384"/>
      <c r="AG159" s="384"/>
      <c r="AH159" s="384"/>
      <c r="AI159" s="384"/>
      <c r="AJ159" s="384"/>
      <c r="AK159" s="384"/>
      <c r="AL159" s="384"/>
      <c r="AM159" s="384"/>
      <c r="AN159" s="384"/>
      <c r="AO159" s="384"/>
      <c r="AP159" s="384"/>
      <c r="AQ159" s="384"/>
      <c r="AR159" s="384"/>
      <c r="AS159" s="384"/>
      <c r="AT159" s="384"/>
      <c r="AU159" s="384"/>
      <c r="AV159" s="384"/>
      <c r="AW159" s="384"/>
      <c r="AX159" s="384"/>
      <c r="AY159" s="384"/>
      <c r="AZ159" s="384"/>
      <c r="BA159" s="384"/>
      <c r="BB159" s="384"/>
      <c r="BC159" s="384"/>
      <c r="BD159" s="384"/>
      <c r="BE159" s="384"/>
      <c r="BF159" s="384"/>
      <c r="BG159" s="384"/>
      <c r="BH159" s="384"/>
      <c r="BI159" s="384"/>
      <c r="BJ159" s="384"/>
      <c r="BK159" s="384"/>
      <c r="BL159" s="384"/>
      <c r="BM159" s="384"/>
    </row>
    <row r="160" spans="12:65" s="339" customFormat="1" x14ac:dyDescent="0.25">
      <c r="L160" s="338"/>
      <c r="M160" s="336"/>
      <c r="N160" s="337"/>
      <c r="O160" s="337"/>
      <c r="P160" s="337"/>
      <c r="Q160" s="337"/>
      <c r="R160" s="337"/>
      <c r="S160" s="337"/>
      <c r="T160" s="337"/>
      <c r="U160" s="337"/>
      <c r="V160" s="384"/>
      <c r="W160" s="337"/>
      <c r="X160" s="337"/>
      <c r="Y160" s="337"/>
      <c r="Z160" s="337"/>
      <c r="AA160" s="337"/>
      <c r="AB160" s="337"/>
      <c r="AC160" s="337"/>
      <c r="AD160" s="337"/>
      <c r="AE160" s="384"/>
      <c r="AF160" s="384"/>
      <c r="AG160" s="384"/>
      <c r="AH160" s="384"/>
      <c r="AI160" s="384"/>
      <c r="AJ160" s="384"/>
      <c r="AK160" s="384"/>
      <c r="AL160" s="384"/>
      <c r="AM160" s="384"/>
      <c r="AN160" s="384"/>
      <c r="AO160" s="384"/>
      <c r="AP160" s="384"/>
      <c r="AQ160" s="384"/>
      <c r="AR160" s="384"/>
      <c r="AS160" s="384"/>
      <c r="AT160" s="384"/>
      <c r="AU160" s="384"/>
      <c r="AV160" s="384"/>
      <c r="AW160" s="384"/>
      <c r="AX160" s="384"/>
      <c r="AY160" s="384"/>
      <c r="AZ160" s="384"/>
      <c r="BA160" s="384"/>
      <c r="BB160" s="384"/>
      <c r="BC160" s="384"/>
      <c r="BD160" s="384"/>
      <c r="BE160" s="384"/>
      <c r="BF160" s="384"/>
      <c r="BG160" s="384"/>
      <c r="BH160" s="384"/>
      <c r="BI160" s="384"/>
      <c r="BJ160" s="384"/>
      <c r="BK160" s="384"/>
      <c r="BL160" s="384"/>
      <c r="BM160" s="384"/>
    </row>
    <row r="161" spans="12:65" s="339" customFormat="1" x14ac:dyDescent="0.25">
      <c r="L161" s="338"/>
      <c r="M161" s="336"/>
      <c r="N161" s="337"/>
      <c r="O161" s="337"/>
      <c r="P161" s="337"/>
      <c r="Q161" s="337"/>
      <c r="R161" s="337"/>
      <c r="S161" s="337"/>
      <c r="T161" s="337"/>
      <c r="U161" s="337"/>
      <c r="V161" s="384"/>
      <c r="W161" s="337"/>
      <c r="X161" s="337"/>
      <c r="Y161" s="337"/>
      <c r="Z161" s="337"/>
      <c r="AA161" s="337"/>
      <c r="AB161" s="337"/>
      <c r="AC161" s="337"/>
      <c r="AD161" s="337"/>
      <c r="AE161" s="384"/>
      <c r="AF161" s="384"/>
      <c r="AG161" s="384"/>
      <c r="AH161" s="384"/>
      <c r="AI161" s="384"/>
      <c r="AJ161" s="384"/>
      <c r="AK161" s="384"/>
      <c r="AL161" s="384"/>
      <c r="AM161" s="384"/>
      <c r="AN161" s="384"/>
      <c r="AO161" s="384"/>
      <c r="AP161" s="384"/>
      <c r="AQ161" s="384"/>
      <c r="AR161" s="384"/>
      <c r="AS161" s="384"/>
      <c r="AT161" s="384"/>
      <c r="AU161" s="384"/>
      <c r="AV161" s="384"/>
      <c r="AW161" s="384"/>
      <c r="AX161" s="384"/>
      <c r="AY161" s="384"/>
      <c r="AZ161" s="384"/>
      <c r="BA161" s="384"/>
      <c r="BB161" s="384"/>
      <c r="BC161" s="384"/>
      <c r="BD161" s="384"/>
      <c r="BE161" s="384"/>
      <c r="BF161" s="384"/>
      <c r="BG161" s="384"/>
      <c r="BH161" s="384"/>
      <c r="BI161" s="384"/>
      <c r="BJ161" s="384"/>
      <c r="BK161" s="384"/>
      <c r="BL161" s="384"/>
      <c r="BM161" s="384"/>
    </row>
    <row r="162" spans="12:65" s="339" customFormat="1" x14ac:dyDescent="0.25">
      <c r="L162" s="338"/>
      <c r="M162" s="336"/>
      <c r="N162" s="337"/>
      <c r="O162" s="337"/>
      <c r="P162" s="337"/>
      <c r="Q162" s="337"/>
      <c r="R162" s="337"/>
      <c r="S162" s="337"/>
      <c r="T162" s="337"/>
      <c r="U162" s="337"/>
      <c r="V162" s="384"/>
      <c r="W162" s="337"/>
      <c r="X162" s="337"/>
      <c r="Y162" s="337"/>
      <c r="Z162" s="337"/>
      <c r="AA162" s="337"/>
      <c r="AB162" s="337"/>
      <c r="AC162" s="337"/>
      <c r="AD162" s="337"/>
      <c r="AE162" s="384"/>
      <c r="AF162" s="384"/>
      <c r="AG162" s="384"/>
      <c r="AH162" s="384"/>
      <c r="AI162" s="384"/>
      <c r="AJ162" s="384"/>
      <c r="AK162" s="384"/>
      <c r="AL162" s="384"/>
      <c r="AM162" s="384"/>
      <c r="AN162" s="384"/>
      <c r="AO162" s="384"/>
      <c r="AP162" s="384"/>
      <c r="AQ162" s="384"/>
      <c r="AR162" s="384"/>
      <c r="AS162" s="384"/>
      <c r="AT162" s="384"/>
      <c r="AU162" s="384"/>
      <c r="AV162" s="384"/>
      <c r="AW162" s="384"/>
      <c r="AX162" s="384"/>
      <c r="AY162" s="384"/>
      <c r="AZ162" s="384"/>
      <c r="BA162" s="384"/>
      <c r="BB162" s="384"/>
      <c r="BC162" s="384"/>
      <c r="BD162" s="384"/>
      <c r="BE162" s="384"/>
      <c r="BF162" s="384"/>
      <c r="BG162" s="384"/>
      <c r="BH162" s="384"/>
      <c r="BI162" s="384"/>
      <c r="BJ162" s="384"/>
      <c r="BK162" s="384"/>
      <c r="BL162" s="384"/>
      <c r="BM162" s="384"/>
    </row>
    <row r="163" spans="12:65" s="339" customFormat="1" x14ac:dyDescent="0.25">
      <c r="L163" s="338"/>
      <c r="M163" s="336"/>
      <c r="N163" s="337"/>
      <c r="O163" s="337"/>
      <c r="P163" s="337"/>
      <c r="Q163" s="337"/>
      <c r="R163" s="337"/>
      <c r="S163" s="337"/>
      <c r="T163" s="337"/>
      <c r="U163" s="337"/>
      <c r="V163" s="384"/>
      <c r="W163" s="337"/>
      <c r="X163" s="337"/>
      <c r="Y163" s="337"/>
      <c r="Z163" s="337"/>
      <c r="AA163" s="337"/>
      <c r="AB163" s="337"/>
      <c r="AC163" s="337"/>
      <c r="AD163" s="337"/>
      <c r="AE163" s="384"/>
      <c r="AF163" s="384"/>
      <c r="AG163" s="384"/>
      <c r="AH163" s="384"/>
      <c r="AI163" s="384"/>
      <c r="AJ163" s="384"/>
      <c r="AK163" s="384"/>
      <c r="AL163" s="384"/>
      <c r="AM163" s="384"/>
      <c r="AN163" s="384"/>
      <c r="AO163" s="384"/>
      <c r="AP163" s="384"/>
      <c r="AQ163" s="384"/>
      <c r="AR163" s="384"/>
      <c r="AS163" s="384"/>
      <c r="AT163" s="384"/>
      <c r="AU163" s="384"/>
      <c r="AV163" s="384"/>
      <c r="AW163" s="384"/>
      <c r="AX163" s="384"/>
      <c r="AY163" s="384"/>
      <c r="AZ163" s="384"/>
      <c r="BA163" s="384"/>
      <c r="BB163" s="384"/>
      <c r="BC163" s="384"/>
      <c r="BD163" s="384"/>
      <c r="BE163" s="384"/>
      <c r="BF163" s="384"/>
      <c r="BG163" s="384"/>
      <c r="BH163" s="384"/>
      <c r="BI163" s="384"/>
      <c r="BJ163" s="384"/>
      <c r="BK163" s="384"/>
      <c r="BL163" s="384"/>
      <c r="BM163" s="384"/>
    </row>
    <row r="164" spans="12:65" s="339" customFormat="1" x14ac:dyDescent="0.25">
      <c r="L164" s="338"/>
      <c r="M164" s="336"/>
      <c r="N164" s="337"/>
      <c r="O164" s="337"/>
      <c r="P164" s="337"/>
      <c r="Q164" s="337"/>
      <c r="R164" s="337"/>
      <c r="S164" s="337"/>
      <c r="T164" s="337"/>
      <c r="U164" s="337"/>
      <c r="V164" s="384"/>
      <c r="W164" s="337"/>
      <c r="X164" s="337"/>
      <c r="Y164" s="337"/>
      <c r="Z164" s="337"/>
      <c r="AA164" s="337"/>
      <c r="AB164" s="337"/>
      <c r="AC164" s="337"/>
      <c r="AD164" s="337"/>
      <c r="AE164" s="384"/>
      <c r="AF164" s="384"/>
      <c r="AG164" s="384"/>
      <c r="AH164" s="384"/>
      <c r="AI164" s="384"/>
      <c r="AJ164" s="384"/>
      <c r="AK164" s="384"/>
      <c r="AL164" s="384"/>
      <c r="AM164" s="384"/>
      <c r="AN164" s="384"/>
      <c r="AO164" s="384"/>
      <c r="AP164" s="384"/>
      <c r="AQ164" s="384"/>
      <c r="AR164" s="384"/>
      <c r="AS164" s="384"/>
      <c r="AT164" s="384"/>
      <c r="AU164" s="384"/>
      <c r="AV164" s="384"/>
      <c r="AW164" s="384"/>
      <c r="AX164" s="384"/>
      <c r="AY164" s="384"/>
      <c r="AZ164" s="384"/>
      <c r="BA164" s="384"/>
      <c r="BB164" s="384"/>
      <c r="BC164" s="384"/>
      <c r="BD164" s="384"/>
      <c r="BE164" s="384"/>
      <c r="BF164" s="384"/>
      <c r="BG164" s="384"/>
      <c r="BH164" s="384"/>
      <c r="BI164" s="384"/>
      <c r="BJ164" s="384"/>
      <c r="BK164" s="384"/>
      <c r="BL164" s="384"/>
      <c r="BM164" s="384"/>
    </row>
    <row r="165" spans="12:65" s="339" customFormat="1" x14ac:dyDescent="0.25">
      <c r="L165" s="338"/>
      <c r="M165" s="336"/>
      <c r="N165" s="337"/>
      <c r="O165" s="337"/>
      <c r="P165" s="337"/>
      <c r="Q165" s="337"/>
      <c r="R165" s="337"/>
      <c r="S165" s="337"/>
      <c r="T165" s="337"/>
      <c r="U165" s="337"/>
      <c r="V165" s="384"/>
      <c r="W165" s="337"/>
      <c r="X165" s="337"/>
      <c r="Y165" s="337"/>
      <c r="Z165" s="337"/>
      <c r="AA165" s="337"/>
      <c r="AB165" s="337"/>
      <c r="AC165" s="337"/>
      <c r="AD165" s="337"/>
      <c r="AE165" s="384"/>
      <c r="AF165" s="384"/>
      <c r="AG165" s="384"/>
      <c r="AH165" s="384"/>
      <c r="AI165" s="384"/>
      <c r="AJ165" s="384"/>
      <c r="AK165" s="384"/>
      <c r="AL165" s="384"/>
      <c r="AM165" s="384"/>
      <c r="AN165" s="384"/>
      <c r="AO165" s="384"/>
      <c r="AP165" s="384"/>
      <c r="AQ165" s="384"/>
      <c r="AR165" s="384"/>
      <c r="AS165" s="384"/>
      <c r="AT165" s="384"/>
      <c r="AU165" s="384"/>
      <c r="AV165" s="384"/>
      <c r="AW165" s="384"/>
      <c r="AX165" s="384"/>
      <c r="AY165" s="384"/>
      <c r="AZ165" s="384"/>
      <c r="BA165" s="384"/>
      <c r="BB165" s="384"/>
      <c r="BC165" s="384"/>
      <c r="BD165" s="384"/>
      <c r="BE165" s="384"/>
      <c r="BF165" s="384"/>
      <c r="BG165" s="384"/>
      <c r="BH165" s="384"/>
      <c r="BI165" s="384"/>
      <c r="BJ165" s="384"/>
      <c r="BK165" s="384"/>
      <c r="BL165" s="384"/>
      <c r="BM165" s="384"/>
    </row>
    <row r="166" spans="12:65" s="339" customFormat="1" x14ac:dyDescent="0.25">
      <c r="L166" s="338"/>
      <c r="M166" s="336"/>
      <c r="N166" s="337"/>
      <c r="O166" s="337"/>
      <c r="P166" s="337"/>
      <c r="Q166" s="337"/>
      <c r="R166" s="337"/>
      <c r="S166" s="337"/>
      <c r="T166" s="337"/>
      <c r="U166" s="337"/>
      <c r="V166" s="384"/>
      <c r="W166" s="337"/>
      <c r="X166" s="337"/>
      <c r="Y166" s="337"/>
      <c r="Z166" s="337"/>
      <c r="AA166" s="337"/>
      <c r="AB166" s="337"/>
      <c r="AC166" s="337"/>
      <c r="AD166" s="337"/>
      <c r="AE166" s="384"/>
      <c r="AF166" s="384"/>
      <c r="AG166" s="384"/>
      <c r="AH166" s="384"/>
      <c r="AI166" s="384"/>
      <c r="AJ166" s="384"/>
      <c r="AK166" s="384"/>
      <c r="AL166" s="384"/>
      <c r="AM166" s="384"/>
      <c r="AN166" s="384"/>
      <c r="AO166" s="384"/>
      <c r="AP166" s="384"/>
      <c r="AQ166" s="384"/>
      <c r="AR166" s="384"/>
      <c r="AS166" s="384"/>
      <c r="AT166" s="384"/>
      <c r="AU166" s="384"/>
      <c r="AV166" s="384"/>
      <c r="AW166" s="384"/>
      <c r="AX166" s="384"/>
      <c r="AY166" s="384"/>
      <c r="AZ166" s="384"/>
      <c r="BA166" s="384"/>
      <c r="BB166" s="384"/>
      <c r="BC166" s="384"/>
      <c r="BD166" s="384"/>
      <c r="BE166" s="384"/>
      <c r="BF166" s="384"/>
      <c r="BG166" s="384"/>
      <c r="BH166" s="384"/>
      <c r="BI166" s="384"/>
      <c r="BJ166" s="384"/>
      <c r="BK166" s="384"/>
      <c r="BL166" s="384"/>
      <c r="BM166" s="384"/>
    </row>
    <row r="167" spans="12:65" s="339" customFormat="1" x14ac:dyDescent="0.25">
      <c r="L167" s="338"/>
      <c r="M167" s="336"/>
      <c r="N167" s="337"/>
      <c r="O167" s="337"/>
      <c r="P167" s="337"/>
      <c r="Q167" s="337"/>
      <c r="R167" s="337"/>
      <c r="S167" s="337"/>
      <c r="T167" s="337"/>
      <c r="U167" s="337"/>
      <c r="V167" s="384"/>
      <c r="W167" s="337"/>
      <c r="X167" s="337"/>
      <c r="Y167" s="337"/>
      <c r="Z167" s="337"/>
      <c r="AA167" s="337"/>
      <c r="AB167" s="337"/>
      <c r="AC167" s="337"/>
      <c r="AD167" s="337"/>
      <c r="AE167" s="384"/>
      <c r="AF167" s="384"/>
      <c r="AG167" s="384"/>
      <c r="AH167" s="384"/>
      <c r="AI167" s="384"/>
      <c r="AJ167" s="384"/>
      <c r="AK167" s="384"/>
      <c r="AL167" s="384"/>
      <c r="AM167" s="384"/>
      <c r="AN167" s="384"/>
      <c r="AO167" s="384"/>
      <c r="AP167" s="384"/>
      <c r="AQ167" s="384"/>
      <c r="AR167" s="384"/>
      <c r="AS167" s="384"/>
      <c r="AT167" s="384"/>
      <c r="AU167" s="384"/>
      <c r="AV167" s="384"/>
      <c r="AW167" s="384"/>
      <c r="AX167" s="384"/>
      <c r="AY167" s="384"/>
      <c r="AZ167" s="384"/>
      <c r="BA167" s="384"/>
      <c r="BB167" s="384"/>
      <c r="BC167" s="384"/>
      <c r="BD167" s="384"/>
      <c r="BE167" s="384"/>
      <c r="BF167" s="384"/>
      <c r="BG167" s="384"/>
      <c r="BH167" s="384"/>
      <c r="BI167" s="384"/>
      <c r="BJ167" s="384"/>
      <c r="BK167" s="384"/>
      <c r="BL167" s="384"/>
      <c r="BM167" s="384"/>
    </row>
    <row r="168" spans="12:65" s="339" customFormat="1" x14ac:dyDescent="0.25">
      <c r="L168" s="338"/>
      <c r="M168" s="336"/>
      <c r="N168" s="337"/>
      <c r="O168" s="337"/>
      <c r="P168" s="337"/>
      <c r="Q168" s="337"/>
      <c r="R168" s="337"/>
      <c r="S168" s="337"/>
      <c r="T168" s="337"/>
      <c r="U168" s="337"/>
      <c r="V168" s="384"/>
      <c r="W168" s="337"/>
      <c r="X168" s="337"/>
      <c r="Y168" s="337"/>
      <c r="Z168" s="337"/>
      <c r="AA168" s="337"/>
      <c r="AB168" s="337"/>
      <c r="AC168" s="337"/>
      <c r="AD168" s="337"/>
      <c r="AE168" s="384"/>
      <c r="AF168" s="384"/>
      <c r="AG168" s="384"/>
      <c r="AH168" s="384"/>
      <c r="AI168" s="384"/>
      <c r="AJ168" s="384"/>
      <c r="AK168" s="384"/>
      <c r="AL168" s="384"/>
      <c r="AM168" s="384"/>
      <c r="AN168" s="384"/>
      <c r="AO168" s="384"/>
      <c r="AP168" s="384"/>
      <c r="AQ168" s="384"/>
      <c r="AR168" s="384"/>
      <c r="AS168" s="384"/>
      <c r="AT168" s="384"/>
      <c r="AU168" s="384"/>
      <c r="AV168" s="384"/>
      <c r="AW168" s="384"/>
      <c r="AX168" s="384"/>
      <c r="AY168" s="384"/>
      <c r="AZ168" s="384"/>
      <c r="BA168" s="384"/>
      <c r="BB168" s="384"/>
      <c r="BC168" s="384"/>
      <c r="BD168" s="384"/>
      <c r="BE168" s="384"/>
      <c r="BF168" s="384"/>
      <c r="BG168" s="384"/>
      <c r="BH168" s="384"/>
      <c r="BI168" s="384"/>
      <c r="BJ168" s="384"/>
      <c r="BK168" s="384"/>
      <c r="BL168" s="384"/>
      <c r="BM168" s="384"/>
    </row>
    <row r="169" spans="12:65" s="339" customFormat="1" x14ac:dyDescent="0.25">
      <c r="L169" s="338"/>
      <c r="M169" s="336"/>
      <c r="N169" s="337"/>
      <c r="O169" s="337"/>
      <c r="P169" s="337"/>
      <c r="Q169" s="337"/>
      <c r="R169" s="337"/>
      <c r="S169" s="337"/>
      <c r="T169" s="337"/>
      <c r="U169" s="337"/>
      <c r="V169" s="384"/>
      <c r="W169" s="337"/>
      <c r="X169" s="337"/>
      <c r="Y169" s="337"/>
      <c r="Z169" s="337"/>
      <c r="AA169" s="337"/>
      <c r="AB169" s="337"/>
      <c r="AC169" s="337"/>
      <c r="AD169" s="337"/>
      <c r="AE169" s="384"/>
      <c r="AF169" s="384"/>
      <c r="AG169" s="384"/>
      <c r="AH169" s="384"/>
      <c r="AI169" s="384"/>
      <c r="AJ169" s="384"/>
      <c r="AK169" s="384"/>
      <c r="AL169" s="384"/>
      <c r="AM169" s="384"/>
      <c r="AN169" s="384"/>
      <c r="AO169" s="384"/>
      <c r="AP169" s="384"/>
      <c r="AQ169" s="384"/>
      <c r="AR169" s="384"/>
      <c r="AS169" s="384"/>
      <c r="AT169" s="384"/>
      <c r="AU169" s="384"/>
      <c r="AV169" s="384"/>
      <c r="AW169" s="384"/>
      <c r="AX169" s="384"/>
      <c r="AY169" s="384"/>
      <c r="AZ169" s="384"/>
      <c r="BA169" s="384"/>
      <c r="BB169" s="384"/>
      <c r="BC169" s="384"/>
      <c r="BD169" s="384"/>
      <c r="BE169" s="384"/>
      <c r="BF169" s="384"/>
      <c r="BG169" s="384"/>
      <c r="BH169" s="384"/>
      <c r="BI169" s="384"/>
      <c r="BJ169" s="384"/>
      <c r="BK169" s="384"/>
      <c r="BL169" s="384"/>
      <c r="BM169" s="384"/>
    </row>
    <row r="170" spans="12:65" s="339" customFormat="1" x14ac:dyDescent="0.25">
      <c r="L170" s="338"/>
      <c r="M170" s="336"/>
      <c r="N170" s="337"/>
      <c r="O170" s="337"/>
      <c r="P170" s="337"/>
      <c r="Q170" s="337"/>
      <c r="R170" s="337"/>
      <c r="S170" s="337"/>
      <c r="T170" s="337"/>
      <c r="U170" s="337"/>
      <c r="V170" s="384"/>
      <c r="W170" s="337"/>
      <c r="X170" s="337"/>
      <c r="Y170" s="337"/>
      <c r="Z170" s="337"/>
      <c r="AA170" s="337"/>
      <c r="AB170" s="337"/>
      <c r="AC170" s="337"/>
      <c r="AD170" s="337"/>
      <c r="AE170" s="384"/>
      <c r="AF170" s="384"/>
      <c r="AG170" s="384"/>
      <c r="AH170" s="384"/>
      <c r="AI170" s="384"/>
      <c r="AJ170" s="384"/>
      <c r="AK170" s="384"/>
      <c r="AL170" s="384"/>
      <c r="AM170" s="384"/>
      <c r="AN170" s="384"/>
      <c r="AO170" s="384"/>
      <c r="AP170" s="384"/>
      <c r="AQ170" s="384"/>
      <c r="AR170" s="384"/>
      <c r="AS170" s="384"/>
      <c r="AT170" s="384"/>
      <c r="AU170" s="384"/>
      <c r="AV170" s="384"/>
      <c r="AW170" s="384"/>
      <c r="AX170" s="384"/>
      <c r="AY170" s="384"/>
      <c r="AZ170" s="384"/>
      <c r="BA170" s="384"/>
      <c r="BB170" s="384"/>
      <c r="BC170" s="384"/>
      <c r="BD170" s="384"/>
      <c r="BE170" s="384"/>
      <c r="BF170" s="384"/>
      <c r="BG170" s="384"/>
      <c r="BH170" s="384"/>
      <c r="BI170" s="384"/>
      <c r="BJ170" s="384"/>
      <c r="BK170" s="384"/>
      <c r="BL170" s="384"/>
      <c r="BM170" s="384"/>
    </row>
    <row r="171" spans="12:65" s="339" customFormat="1" x14ac:dyDescent="0.25">
      <c r="L171" s="338"/>
      <c r="M171" s="336"/>
      <c r="N171" s="337"/>
      <c r="O171" s="337"/>
      <c r="P171" s="337"/>
      <c r="Q171" s="337"/>
      <c r="R171" s="337"/>
      <c r="S171" s="337"/>
      <c r="T171" s="337"/>
      <c r="U171" s="337"/>
      <c r="V171" s="384"/>
      <c r="W171" s="337"/>
      <c r="X171" s="337"/>
      <c r="Y171" s="337"/>
      <c r="Z171" s="337"/>
      <c r="AA171" s="337"/>
      <c r="AB171" s="337"/>
      <c r="AC171" s="337"/>
      <c r="AD171" s="337"/>
      <c r="AE171" s="384"/>
      <c r="AF171" s="384"/>
      <c r="AG171" s="384"/>
      <c r="AH171" s="384"/>
      <c r="AI171" s="384"/>
      <c r="AJ171" s="384"/>
      <c r="AK171" s="384"/>
      <c r="AL171" s="384"/>
      <c r="AM171" s="384"/>
      <c r="AN171" s="384"/>
      <c r="AO171" s="384"/>
      <c r="AP171" s="384"/>
      <c r="AQ171" s="384"/>
      <c r="AR171" s="384"/>
      <c r="AS171" s="384"/>
      <c r="AT171" s="384"/>
      <c r="AU171" s="384"/>
      <c r="AV171" s="384"/>
      <c r="AW171" s="384"/>
      <c r="AX171" s="384"/>
      <c r="AY171" s="384"/>
      <c r="AZ171" s="384"/>
      <c r="BA171" s="384"/>
      <c r="BB171" s="384"/>
      <c r="BC171" s="384"/>
      <c r="BD171" s="384"/>
      <c r="BE171" s="384"/>
      <c r="BF171" s="384"/>
      <c r="BG171" s="384"/>
      <c r="BH171" s="384"/>
      <c r="BI171" s="384"/>
      <c r="BJ171" s="384"/>
      <c r="BK171" s="384"/>
      <c r="BL171" s="384"/>
      <c r="BM171" s="384"/>
    </row>
    <row r="172" spans="12:65" s="339" customFormat="1" x14ac:dyDescent="0.25">
      <c r="L172" s="338"/>
      <c r="M172" s="336"/>
      <c r="N172" s="337"/>
      <c r="O172" s="337"/>
      <c r="P172" s="337"/>
      <c r="Q172" s="337"/>
      <c r="R172" s="337"/>
      <c r="S172" s="337"/>
      <c r="T172" s="337"/>
      <c r="U172" s="337"/>
      <c r="V172" s="384"/>
      <c r="W172" s="337"/>
      <c r="X172" s="337"/>
      <c r="Y172" s="337"/>
      <c r="Z172" s="337"/>
      <c r="AA172" s="337"/>
      <c r="AB172" s="337"/>
      <c r="AC172" s="337"/>
      <c r="AD172" s="337"/>
      <c r="AE172" s="384"/>
      <c r="AF172" s="384"/>
      <c r="AG172" s="384"/>
      <c r="AH172" s="384"/>
      <c r="AI172" s="384"/>
      <c r="AJ172" s="384"/>
      <c r="AK172" s="384"/>
      <c r="AL172" s="384"/>
      <c r="AM172" s="384"/>
      <c r="AN172" s="384"/>
      <c r="AO172" s="384"/>
      <c r="AP172" s="384"/>
      <c r="AQ172" s="384"/>
      <c r="AR172" s="384"/>
      <c r="AS172" s="384"/>
      <c r="AT172" s="384"/>
      <c r="AU172" s="384"/>
      <c r="AV172" s="384"/>
      <c r="AW172" s="384"/>
      <c r="AX172" s="384"/>
      <c r="AY172" s="384"/>
      <c r="AZ172" s="384"/>
      <c r="BA172" s="384"/>
      <c r="BB172" s="384"/>
      <c r="BC172" s="384"/>
      <c r="BD172" s="384"/>
      <c r="BE172" s="384"/>
      <c r="BF172" s="384"/>
      <c r="BG172" s="384"/>
      <c r="BH172" s="384"/>
      <c r="BI172" s="384"/>
      <c r="BJ172" s="384"/>
      <c r="BK172" s="384"/>
      <c r="BL172" s="384"/>
      <c r="BM172" s="384"/>
    </row>
    <row r="173" spans="12:65" s="339" customFormat="1" x14ac:dyDescent="0.25">
      <c r="L173" s="338"/>
      <c r="M173" s="336"/>
      <c r="N173" s="337"/>
      <c r="O173" s="337"/>
      <c r="P173" s="337"/>
      <c r="Q173" s="337"/>
      <c r="R173" s="337"/>
      <c r="S173" s="337"/>
      <c r="T173" s="337"/>
      <c r="U173" s="337"/>
      <c r="V173" s="384"/>
      <c r="W173" s="337"/>
      <c r="X173" s="337"/>
      <c r="Y173" s="337"/>
      <c r="Z173" s="337"/>
      <c r="AA173" s="337"/>
      <c r="AB173" s="337"/>
      <c r="AC173" s="337"/>
      <c r="AD173" s="337"/>
      <c r="AE173" s="384"/>
      <c r="AF173" s="384"/>
      <c r="AG173" s="384"/>
      <c r="AH173" s="384"/>
      <c r="AI173" s="384"/>
      <c r="AJ173" s="384"/>
      <c r="AK173" s="384"/>
      <c r="AL173" s="384"/>
      <c r="AM173" s="384"/>
      <c r="AN173" s="384"/>
      <c r="AO173" s="384"/>
      <c r="AP173" s="384"/>
      <c r="AQ173" s="384"/>
      <c r="AR173" s="384"/>
      <c r="AS173" s="384"/>
      <c r="AT173" s="384"/>
      <c r="AU173" s="384"/>
      <c r="AV173" s="384"/>
      <c r="AW173" s="384"/>
      <c r="AX173" s="384"/>
      <c r="AY173" s="384"/>
      <c r="AZ173" s="384"/>
      <c r="BA173" s="384"/>
      <c r="BB173" s="384"/>
      <c r="BC173" s="384"/>
      <c r="BD173" s="384"/>
      <c r="BE173" s="384"/>
      <c r="BF173" s="384"/>
      <c r="BG173" s="384"/>
      <c r="BH173" s="384"/>
      <c r="BI173" s="384"/>
      <c r="BJ173" s="384"/>
      <c r="BK173" s="384"/>
      <c r="BL173" s="384"/>
      <c r="BM173" s="384"/>
    </row>
    <row r="174" spans="12:65" s="339" customFormat="1" x14ac:dyDescent="0.25">
      <c r="L174" s="338"/>
      <c r="M174" s="336"/>
      <c r="N174" s="337"/>
      <c r="O174" s="337"/>
      <c r="P174" s="337"/>
      <c r="Q174" s="337"/>
      <c r="R174" s="337"/>
      <c r="S174" s="337"/>
      <c r="T174" s="337"/>
      <c r="U174" s="337"/>
      <c r="V174" s="384"/>
      <c r="W174" s="337"/>
      <c r="X174" s="337"/>
      <c r="Y174" s="337"/>
      <c r="Z174" s="337"/>
      <c r="AA174" s="337"/>
      <c r="AB174" s="337"/>
      <c r="AC174" s="337"/>
      <c r="AD174" s="337"/>
      <c r="AE174" s="384"/>
      <c r="AF174" s="384"/>
      <c r="AG174" s="384"/>
      <c r="AH174" s="384"/>
      <c r="AI174" s="384"/>
      <c r="AJ174" s="384"/>
      <c r="AK174" s="384"/>
      <c r="AL174" s="384"/>
      <c r="AM174" s="384"/>
      <c r="AN174" s="384"/>
      <c r="AO174" s="384"/>
      <c r="AP174" s="384"/>
      <c r="AQ174" s="384"/>
      <c r="AR174" s="384"/>
      <c r="AS174" s="384"/>
      <c r="AT174" s="384"/>
      <c r="AU174" s="384"/>
      <c r="AV174" s="384"/>
      <c r="AW174" s="384"/>
      <c r="AX174" s="384"/>
      <c r="AY174" s="384"/>
      <c r="AZ174" s="384"/>
      <c r="BA174" s="384"/>
      <c r="BB174" s="384"/>
      <c r="BC174" s="384"/>
      <c r="BD174" s="384"/>
      <c r="BE174" s="384"/>
      <c r="BF174" s="384"/>
      <c r="BG174" s="384"/>
      <c r="BH174" s="384"/>
      <c r="BI174" s="384"/>
      <c r="BJ174" s="384"/>
      <c r="BK174" s="384"/>
      <c r="BL174" s="384"/>
      <c r="BM174" s="384"/>
    </row>
    <row r="175" spans="12:65" s="339" customFormat="1" x14ac:dyDescent="0.25">
      <c r="L175" s="338"/>
      <c r="M175" s="336"/>
      <c r="N175" s="337"/>
      <c r="O175" s="337"/>
      <c r="P175" s="337"/>
      <c r="Q175" s="337"/>
      <c r="R175" s="337"/>
      <c r="S175" s="337"/>
      <c r="T175" s="337"/>
      <c r="U175" s="337"/>
      <c r="V175" s="384"/>
      <c r="W175" s="337"/>
      <c r="X175" s="337"/>
      <c r="Y175" s="337"/>
      <c r="Z175" s="337"/>
      <c r="AA175" s="337"/>
      <c r="AB175" s="337"/>
      <c r="AC175" s="337"/>
      <c r="AD175" s="337"/>
      <c r="AE175" s="384"/>
      <c r="AF175" s="384"/>
      <c r="AG175" s="384"/>
      <c r="AH175" s="384"/>
      <c r="AI175" s="384"/>
      <c r="AJ175" s="384"/>
      <c r="AK175" s="384"/>
      <c r="AL175" s="384"/>
      <c r="AM175" s="384"/>
      <c r="AN175" s="384"/>
      <c r="AO175" s="384"/>
      <c r="AP175" s="384"/>
      <c r="AQ175" s="384"/>
      <c r="AR175" s="384"/>
      <c r="AS175" s="384"/>
      <c r="AT175" s="384"/>
      <c r="AU175" s="384"/>
      <c r="AV175" s="384"/>
      <c r="AW175" s="384"/>
      <c r="AX175" s="384"/>
      <c r="AY175" s="384"/>
      <c r="AZ175" s="384"/>
      <c r="BA175" s="384"/>
      <c r="BB175" s="384"/>
      <c r="BC175" s="384"/>
      <c r="BD175" s="384"/>
      <c r="BE175" s="384"/>
      <c r="BF175" s="384"/>
      <c r="BG175" s="384"/>
      <c r="BH175" s="384"/>
      <c r="BI175" s="384"/>
      <c r="BJ175" s="384"/>
      <c r="BK175" s="384"/>
      <c r="BL175" s="384"/>
      <c r="BM175" s="384"/>
    </row>
    <row r="176" spans="12:65" s="339" customFormat="1" x14ac:dyDescent="0.25">
      <c r="L176" s="338"/>
      <c r="M176" s="336"/>
      <c r="N176" s="337"/>
      <c r="O176" s="337"/>
      <c r="P176" s="337"/>
      <c r="Q176" s="337"/>
      <c r="R176" s="337"/>
      <c r="S176" s="337"/>
      <c r="T176" s="337"/>
      <c r="U176" s="337"/>
      <c r="V176" s="384"/>
      <c r="W176" s="337"/>
      <c r="X176" s="337"/>
      <c r="Y176" s="337"/>
      <c r="Z176" s="337"/>
      <c r="AA176" s="337"/>
      <c r="AB176" s="337"/>
      <c r="AC176" s="337"/>
      <c r="AD176" s="337"/>
      <c r="AE176" s="384"/>
      <c r="AF176" s="384"/>
      <c r="AG176" s="384"/>
      <c r="AH176" s="384"/>
      <c r="AI176" s="384"/>
      <c r="AJ176" s="384"/>
      <c r="AK176" s="384"/>
      <c r="AL176" s="384"/>
      <c r="AM176" s="384"/>
      <c r="AN176" s="384"/>
      <c r="AO176" s="384"/>
      <c r="AP176" s="384"/>
      <c r="AQ176" s="384"/>
      <c r="AR176" s="384"/>
      <c r="AS176" s="384"/>
      <c r="AT176" s="384"/>
      <c r="AU176" s="384"/>
      <c r="AV176" s="384"/>
      <c r="AW176" s="384"/>
      <c r="AX176" s="384"/>
      <c r="AY176" s="384"/>
      <c r="AZ176" s="384"/>
      <c r="BA176" s="384"/>
      <c r="BB176" s="384"/>
      <c r="BC176" s="384"/>
      <c r="BD176" s="384"/>
      <c r="BE176" s="384"/>
      <c r="BF176" s="384"/>
      <c r="BG176" s="384"/>
      <c r="BH176" s="384"/>
      <c r="BI176" s="384"/>
      <c r="BJ176" s="384"/>
      <c r="BK176" s="384"/>
      <c r="BL176" s="384"/>
      <c r="BM176" s="384"/>
    </row>
    <row r="177" spans="12:65" s="339" customFormat="1" x14ac:dyDescent="0.25">
      <c r="L177" s="338"/>
      <c r="M177" s="336"/>
      <c r="N177" s="337"/>
      <c r="O177" s="337"/>
      <c r="P177" s="337"/>
      <c r="Q177" s="337"/>
      <c r="R177" s="337"/>
      <c r="S177" s="337"/>
      <c r="T177" s="337"/>
      <c r="U177" s="337"/>
      <c r="V177" s="384"/>
      <c r="W177" s="337"/>
      <c r="X177" s="337"/>
      <c r="Y177" s="337"/>
      <c r="Z177" s="337"/>
      <c r="AA177" s="337"/>
      <c r="AB177" s="337"/>
      <c r="AC177" s="337"/>
      <c r="AD177" s="337"/>
      <c r="AE177" s="384"/>
      <c r="AF177" s="384"/>
      <c r="AG177" s="384"/>
      <c r="AH177" s="384"/>
      <c r="AI177" s="384"/>
      <c r="AJ177" s="384"/>
      <c r="AK177" s="384"/>
      <c r="AL177" s="384"/>
      <c r="AM177" s="384"/>
      <c r="AN177" s="384"/>
      <c r="AO177" s="384"/>
      <c r="AP177" s="384"/>
      <c r="AQ177" s="384"/>
      <c r="AR177" s="384"/>
      <c r="AS177" s="384"/>
      <c r="AT177" s="384"/>
      <c r="AU177" s="384"/>
      <c r="AV177" s="384"/>
      <c r="AW177" s="384"/>
      <c r="AX177" s="384"/>
      <c r="AY177" s="384"/>
      <c r="AZ177" s="384"/>
      <c r="BA177" s="384"/>
      <c r="BB177" s="384"/>
      <c r="BC177" s="384"/>
      <c r="BD177" s="384"/>
      <c r="BE177" s="384"/>
      <c r="BF177" s="384"/>
      <c r="BG177" s="384"/>
      <c r="BH177" s="384"/>
      <c r="BI177" s="384"/>
      <c r="BJ177" s="384"/>
      <c r="BK177" s="384"/>
      <c r="BL177" s="384"/>
      <c r="BM177" s="384"/>
    </row>
    <row r="178" spans="12:65" s="339" customFormat="1" x14ac:dyDescent="0.25">
      <c r="L178" s="338"/>
      <c r="M178" s="336"/>
      <c r="N178" s="337"/>
      <c r="O178" s="337"/>
      <c r="P178" s="337"/>
      <c r="Q178" s="337"/>
      <c r="R178" s="337"/>
      <c r="S178" s="337"/>
      <c r="T178" s="337"/>
      <c r="U178" s="337"/>
      <c r="V178" s="384"/>
      <c r="W178" s="337"/>
      <c r="X178" s="337"/>
      <c r="Y178" s="337"/>
      <c r="Z178" s="337"/>
      <c r="AA178" s="337"/>
      <c r="AB178" s="337"/>
      <c r="AC178" s="337"/>
      <c r="AD178" s="337"/>
      <c r="AE178" s="384"/>
      <c r="AF178" s="384"/>
      <c r="AG178" s="384"/>
      <c r="AH178" s="384"/>
      <c r="AI178" s="384"/>
      <c r="AJ178" s="384"/>
      <c r="AK178" s="384"/>
      <c r="AL178" s="384"/>
      <c r="AM178" s="384"/>
      <c r="AN178" s="384"/>
      <c r="AO178" s="384"/>
      <c r="AP178" s="384"/>
      <c r="AQ178" s="384"/>
      <c r="AR178" s="384"/>
      <c r="AS178" s="384"/>
      <c r="AT178" s="384"/>
      <c r="AU178" s="384"/>
      <c r="AV178" s="384"/>
      <c r="AW178" s="384"/>
      <c r="AX178" s="384"/>
      <c r="AY178" s="384"/>
      <c r="AZ178" s="384"/>
      <c r="BA178" s="384"/>
      <c r="BB178" s="384"/>
      <c r="BC178" s="384"/>
      <c r="BD178" s="384"/>
      <c r="BE178" s="384"/>
      <c r="BF178" s="384"/>
      <c r="BG178" s="384"/>
      <c r="BH178" s="384"/>
      <c r="BI178" s="384"/>
      <c r="BJ178" s="384"/>
      <c r="BK178" s="384"/>
      <c r="BL178" s="384"/>
      <c r="BM178" s="384"/>
    </row>
    <row r="179" spans="12:65" s="339" customFormat="1" x14ac:dyDescent="0.25">
      <c r="L179" s="338"/>
      <c r="M179" s="336"/>
      <c r="N179" s="337"/>
      <c r="O179" s="337"/>
      <c r="P179" s="337"/>
      <c r="Q179" s="337"/>
      <c r="R179" s="337"/>
      <c r="S179" s="337"/>
      <c r="T179" s="337"/>
      <c r="U179" s="337"/>
      <c r="V179" s="384"/>
      <c r="W179" s="337"/>
      <c r="X179" s="337"/>
      <c r="Y179" s="337"/>
      <c r="Z179" s="337"/>
      <c r="AA179" s="337"/>
      <c r="AB179" s="337"/>
      <c r="AC179" s="337"/>
      <c r="AD179" s="337"/>
      <c r="AE179" s="384"/>
      <c r="AF179" s="384"/>
      <c r="AG179" s="384"/>
      <c r="AH179" s="384"/>
      <c r="AI179" s="384"/>
      <c r="AJ179" s="384"/>
      <c r="AK179" s="384"/>
      <c r="AL179" s="384"/>
      <c r="AM179" s="384"/>
      <c r="AN179" s="384"/>
      <c r="AO179" s="384"/>
      <c r="AP179" s="384"/>
      <c r="AQ179" s="384"/>
      <c r="AR179" s="384"/>
      <c r="AS179" s="384"/>
      <c r="AT179" s="384"/>
      <c r="AU179" s="384"/>
      <c r="AV179" s="384"/>
      <c r="AW179" s="384"/>
      <c r="AX179" s="384"/>
      <c r="AY179" s="384"/>
      <c r="AZ179" s="384"/>
      <c r="BA179" s="384"/>
      <c r="BB179" s="384"/>
      <c r="BC179" s="384"/>
      <c r="BD179" s="384"/>
      <c r="BE179" s="384"/>
      <c r="BF179" s="384"/>
      <c r="BG179" s="384"/>
      <c r="BH179" s="384"/>
      <c r="BI179" s="384"/>
      <c r="BJ179" s="384"/>
      <c r="BK179" s="384"/>
      <c r="BL179" s="384"/>
      <c r="BM179" s="384"/>
    </row>
    <row r="180" spans="12:65" s="339" customFormat="1" x14ac:dyDescent="0.25">
      <c r="L180" s="338"/>
      <c r="M180" s="336"/>
      <c r="N180" s="337"/>
      <c r="O180" s="337"/>
      <c r="P180" s="337"/>
      <c r="Q180" s="337"/>
      <c r="R180" s="337"/>
      <c r="S180" s="337"/>
      <c r="T180" s="337"/>
      <c r="U180" s="337"/>
      <c r="V180" s="384"/>
      <c r="W180" s="337"/>
      <c r="X180" s="337"/>
      <c r="Y180" s="337"/>
      <c r="Z180" s="337"/>
      <c r="AA180" s="337"/>
      <c r="AB180" s="337"/>
      <c r="AC180" s="337"/>
      <c r="AD180" s="337"/>
      <c r="AE180" s="384"/>
      <c r="AF180" s="384"/>
      <c r="AG180" s="384"/>
      <c r="AH180" s="384"/>
      <c r="AI180" s="384"/>
      <c r="AJ180" s="384"/>
      <c r="AK180" s="384"/>
      <c r="AL180" s="384"/>
      <c r="AM180" s="384"/>
      <c r="AN180" s="384"/>
      <c r="AO180" s="384"/>
      <c r="AP180" s="384"/>
      <c r="AQ180" s="384"/>
      <c r="AR180" s="384"/>
      <c r="AS180" s="384"/>
      <c r="AT180" s="384"/>
      <c r="AU180" s="384"/>
      <c r="AV180" s="384"/>
      <c r="AW180" s="384"/>
      <c r="AX180" s="384"/>
      <c r="AY180" s="384"/>
      <c r="AZ180" s="384"/>
      <c r="BA180" s="384"/>
      <c r="BB180" s="384"/>
      <c r="BC180" s="384"/>
      <c r="BD180" s="384"/>
      <c r="BE180" s="384"/>
      <c r="BF180" s="384"/>
      <c r="BG180" s="384"/>
      <c r="BH180" s="384"/>
      <c r="BI180" s="384"/>
      <c r="BJ180" s="384"/>
      <c r="BK180" s="384"/>
      <c r="BL180" s="384"/>
      <c r="BM180" s="384"/>
    </row>
    <row r="181" spans="12:65" s="339" customFormat="1" x14ac:dyDescent="0.25">
      <c r="L181" s="338"/>
      <c r="M181" s="336"/>
      <c r="N181" s="337"/>
      <c r="O181" s="337"/>
      <c r="P181" s="337"/>
      <c r="Q181" s="337"/>
      <c r="R181" s="337"/>
      <c r="S181" s="337"/>
      <c r="T181" s="337"/>
      <c r="U181" s="337"/>
      <c r="V181" s="384"/>
      <c r="W181" s="337"/>
      <c r="X181" s="337"/>
      <c r="Y181" s="337"/>
      <c r="Z181" s="337"/>
      <c r="AA181" s="337"/>
      <c r="AB181" s="337"/>
      <c r="AC181" s="337"/>
      <c r="AD181" s="337"/>
      <c r="AE181" s="384"/>
      <c r="AF181" s="384"/>
      <c r="AG181" s="384"/>
      <c r="AH181" s="384"/>
      <c r="AI181" s="384"/>
      <c r="AJ181" s="384"/>
      <c r="AK181" s="384"/>
      <c r="AL181" s="384"/>
      <c r="AM181" s="384"/>
      <c r="AN181" s="384"/>
      <c r="AO181" s="384"/>
      <c r="AP181" s="384"/>
      <c r="AQ181" s="384"/>
      <c r="AR181" s="384"/>
      <c r="AS181" s="384"/>
      <c r="AT181" s="384"/>
      <c r="AU181" s="384"/>
      <c r="AV181" s="384"/>
      <c r="AW181" s="384"/>
      <c r="AX181" s="384"/>
      <c r="AY181" s="384"/>
      <c r="AZ181" s="384"/>
      <c r="BA181" s="384"/>
      <c r="BB181" s="384"/>
      <c r="BC181" s="384"/>
      <c r="BD181" s="384"/>
      <c r="BE181" s="384"/>
      <c r="BF181" s="384"/>
      <c r="BG181" s="384"/>
      <c r="BH181" s="384"/>
      <c r="BI181" s="384"/>
      <c r="BJ181" s="384"/>
      <c r="BK181" s="384"/>
      <c r="BL181" s="384"/>
      <c r="BM181" s="384"/>
    </row>
    <row r="182" spans="12:65" s="339" customFormat="1" x14ac:dyDescent="0.25">
      <c r="L182" s="338"/>
      <c r="M182" s="336"/>
      <c r="N182" s="337"/>
      <c r="O182" s="337"/>
      <c r="P182" s="337"/>
      <c r="Q182" s="337"/>
      <c r="R182" s="337"/>
      <c r="S182" s="337"/>
      <c r="T182" s="337"/>
      <c r="U182" s="337"/>
      <c r="V182" s="384"/>
      <c r="W182" s="337"/>
      <c r="X182" s="337"/>
      <c r="Y182" s="337"/>
      <c r="Z182" s="337"/>
      <c r="AA182" s="337"/>
      <c r="AB182" s="337"/>
      <c r="AC182" s="337"/>
      <c r="AD182" s="337"/>
      <c r="AE182" s="384"/>
      <c r="AF182" s="384"/>
      <c r="AG182" s="384"/>
      <c r="AH182" s="384"/>
      <c r="AI182" s="384"/>
      <c r="AJ182" s="384"/>
      <c r="AK182" s="384"/>
      <c r="AL182" s="384"/>
      <c r="AM182" s="384"/>
      <c r="AN182" s="384"/>
      <c r="AO182" s="384"/>
      <c r="AP182" s="384"/>
      <c r="AQ182" s="384"/>
      <c r="AR182" s="384"/>
      <c r="AS182" s="384"/>
      <c r="AT182" s="384"/>
      <c r="AU182" s="384"/>
      <c r="AV182" s="384"/>
      <c r="AW182" s="384"/>
      <c r="AX182" s="384"/>
      <c r="AY182" s="384"/>
      <c r="AZ182" s="384"/>
      <c r="BA182" s="384"/>
      <c r="BB182" s="384"/>
      <c r="BC182" s="384"/>
      <c r="BD182" s="384"/>
      <c r="BE182" s="384"/>
      <c r="BF182" s="384"/>
      <c r="BG182" s="384"/>
      <c r="BH182" s="384"/>
      <c r="BI182" s="384"/>
      <c r="BJ182" s="384"/>
      <c r="BK182" s="384"/>
      <c r="BL182" s="384"/>
      <c r="BM182" s="384"/>
    </row>
    <row r="183" spans="12:65" s="339" customFormat="1" x14ac:dyDescent="0.25">
      <c r="L183" s="338"/>
      <c r="M183" s="336"/>
      <c r="N183" s="337"/>
      <c r="O183" s="337"/>
      <c r="P183" s="337"/>
      <c r="Q183" s="337"/>
      <c r="R183" s="337"/>
      <c r="S183" s="337"/>
      <c r="T183" s="337"/>
      <c r="U183" s="337"/>
      <c r="V183" s="384"/>
      <c r="W183" s="337"/>
      <c r="X183" s="337"/>
      <c r="Y183" s="337"/>
      <c r="Z183" s="337"/>
      <c r="AA183" s="337"/>
      <c r="AB183" s="337"/>
      <c r="AC183" s="337"/>
      <c r="AD183" s="337"/>
      <c r="AE183" s="384"/>
      <c r="AF183" s="384"/>
      <c r="AG183" s="384"/>
      <c r="AH183" s="384"/>
      <c r="AI183" s="384"/>
      <c r="AJ183" s="384"/>
      <c r="AK183" s="384"/>
      <c r="AL183" s="384"/>
      <c r="AM183" s="384"/>
      <c r="AN183" s="384"/>
      <c r="AO183" s="384"/>
      <c r="AP183" s="384"/>
      <c r="AQ183" s="384"/>
      <c r="AR183" s="384"/>
      <c r="AS183" s="384"/>
      <c r="AT183" s="384"/>
      <c r="AU183" s="384"/>
      <c r="AV183" s="384"/>
      <c r="AW183" s="384"/>
      <c r="AX183" s="384"/>
      <c r="AY183" s="384"/>
      <c r="AZ183" s="384"/>
      <c r="BA183" s="384"/>
      <c r="BB183" s="384"/>
      <c r="BC183" s="384"/>
      <c r="BD183" s="384"/>
      <c r="BE183" s="384"/>
      <c r="BF183" s="384"/>
      <c r="BG183" s="384"/>
      <c r="BH183" s="384"/>
      <c r="BI183" s="384"/>
      <c r="BJ183" s="384"/>
      <c r="BK183" s="384"/>
      <c r="BL183" s="384"/>
      <c r="BM183" s="384"/>
    </row>
    <row r="184" spans="12:65" s="339" customFormat="1" x14ac:dyDescent="0.25">
      <c r="L184" s="338"/>
      <c r="M184" s="336"/>
      <c r="N184" s="337"/>
      <c r="O184" s="337"/>
      <c r="P184" s="337"/>
      <c r="Q184" s="337"/>
      <c r="R184" s="337"/>
      <c r="S184" s="337"/>
      <c r="T184" s="337"/>
      <c r="U184" s="337"/>
      <c r="V184" s="384"/>
      <c r="W184" s="337"/>
      <c r="X184" s="337"/>
      <c r="Y184" s="337"/>
      <c r="Z184" s="337"/>
      <c r="AA184" s="337"/>
      <c r="AB184" s="337"/>
      <c r="AC184" s="337"/>
      <c r="AD184" s="337"/>
      <c r="AE184" s="384"/>
      <c r="AF184" s="384"/>
      <c r="AG184" s="384"/>
      <c r="AH184" s="384"/>
      <c r="AI184" s="384"/>
      <c r="AJ184" s="384"/>
      <c r="AK184" s="384"/>
      <c r="AL184" s="384"/>
      <c r="AM184" s="384"/>
      <c r="AN184" s="384"/>
      <c r="AO184" s="384"/>
      <c r="AP184" s="384"/>
      <c r="AQ184" s="384"/>
      <c r="AR184" s="384"/>
      <c r="AS184" s="384"/>
      <c r="AT184" s="384"/>
      <c r="AU184" s="384"/>
      <c r="AV184" s="384"/>
      <c r="AW184" s="384"/>
      <c r="AX184" s="384"/>
      <c r="AY184" s="384"/>
      <c r="AZ184" s="384"/>
      <c r="BA184" s="384"/>
      <c r="BB184" s="384"/>
      <c r="BC184" s="384"/>
      <c r="BD184" s="384"/>
      <c r="BE184" s="384"/>
      <c r="BF184" s="384"/>
      <c r="BG184" s="384"/>
      <c r="BH184" s="384"/>
      <c r="BI184" s="384"/>
      <c r="BJ184" s="384"/>
      <c r="BK184" s="384"/>
      <c r="BL184" s="384"/>
      <c r="BM184" s="384"/>
    </row>
    <row r="185" spans="12:65" s="339" customFormat="1" x14ac:dyDescent="0.25">
      <c r="L185" s="338"/>
      <c r="M185" s="336"/>
      <c r="N185" s="337"/>
      <c r="O185" s="337"/>
      <c r="P185" s="337"/>
      <c r="Q185" s="337"/>
      <c r="R185" s="337"/>
      <c r="S185" s="337"/>
      <c r="T185" s="337"/>
      <c r="U185" s="337"/>
      <c r="V185" s="384"/>
      <c r="W185" s="337"/>
      <c r="X185" s="337"/>
      <c r="Y185" s="337"/>
      <c r="Z185" s="337"/>
      <c r="AA185" s="337"/>
      <c r="AB185" s="337"/>
      <c r="AC185" s="337"/>
      <c r="AD185" s="337"/>
      <c r="AE185" s="384"/>
      <c r="AF185" s="384"/>
      <c r="AG185" s="384"/>
      <c r="AH185" s="384"/>
      <c r="AI185" s="384"/>
      <c r="AJ185" s="384"/>
      <c r="AK185" s="384"/>
      <c r="AL185" s="384"/>
      <c r="AM185" s="384"/>
      <c r="AN185" s="384"/>
      <c r="AO185" s="384"/>
      <c r="AP185" s="384"/>
      <c r="AQ185" s="384"/>
      <c r="AR185" s="384"/>
      <c r="AS185" s="384"/>
      <c r="AT185" s="384"/>
      <c r="AU185" s="384"/>
      <c r="AV185" s="384"/>
      <c r="AW185" s="384"/>
      <c r="AX185" s="384"/>
      <c r="AY185" s="384"/>
      <c r="AZ185" s="384"/>
      <c r="BA185" s="384"/>
      <c r="BB185" s="384"/>
      <c r="BC185" s="384"/>
      <c r="BD185" s="384"/>
      <c r="BE185" s="384"/>
      <c r="BF185" s="384"/>
      <c r="BG185" s="384"/>
      <c r="BH185" s="384"/>
      <c r="BI185" s="384"/>
      <c r="BJ185" s="384"/>
      <c r="BK185" s="384"/>
      <c r="BL185" s="384"/>
      <c r="BM185" s="384"/>
    </row>
    <row r="186" spans="12:65" s="339" customFormat="1" x14ac:dyDescent="0.25">
      <c r="L186" s="338"/>
      <c r="M186" s="336"/>
      <c r="N186" s="337"/>
      <c r="O186" s="337"/>
      <c r="P186" s="337"/>
      <c r="Q186" s="337"/>
      <c r="R186" s="337"/>
      <c r="S186" s="337"/>
      <c r="T186" s="337"/>
      <c r="U186" s="337"/>
      <c r="V186" s="384"/>
      <c r="W186" s="337"/>
      <c r="X186" s="337"/>
      <c r="Y186" s="337"/>
      <c r="Z186" s="337"/>
      <c r="AA186" s="337"/>
      <c r="AB186" s="337"/>
      <c r="AC186" s="337"/>
      <c r="AD186" s="337"/>
      <c r="AE186" s="384"/>
      <c r="AF186" s="384"/>
      <c r="AG186" s="384"/>
      <c r="AH186" s="384"/>
      <c r="AI186" s="384"/>
      <c r="AJ186" s="384"/>
      <c r="AK186" s="384"/>
      <c r="AL186" s="384"/>
      <c r="AM186" s="384"/>
      <c r="AN186" s="384"/>
      <c r="AO186" s="384"/>
      <c r="AP186" s="384"/>
      <c r="AQ186" s="384"/>
      <c r="AR186" s="384"/>
      <c r="AS186" s="384"/>
      <c r="AT186" s="384"/>
      <c r="AU186" s="384"/>
      <c r="AV186" s="384"/>
      <c r="AW186" s="384"/>
      <c r="AX186" s="384"/>
      <c r="AY186" s="384"/>
      <c r="AZ186" s="384"/>
      <c r="BA186" s="384"/>
      <c r="BB186" s="384"/>
      <c r="BC186" s="384"/>
      <c r="BD186" s="384"/>
      <c r="BE186" s="384"/>
      <c r="BF186" s="384"/>
      <c r="BG186" s="384"/>
      <c r="BH186" s="384"/>
      <c r="BI186" s="384"/>
      <c r="BJ186" s="384"/>
      <c r="BK186" s="384"/>
      <c r="BL186" s="384"/>
      <c r="BM186" s="384"/>
    </row>
    <row r="187" spans="12:65" s="339" customFormat="1" x14ac:dyDescent="0.25">
      <c r="L187" s="338"/>
      <c r="M187" s="336"/>
      <c r="N187" s="337"/>
      <c r="O187" s="337"/>
      <c r="P187" s="337"/>
      <c r="Q187" s="337"/>
      <c r="R187" s="337"/>
      <c r="S187" s="337"/>
      <c r="T187" s="337"/>
      <c r="U187" s="337"/>
      <c r="V187" s="384"/>
      <c r="W187" s="337"/>
      <c r="X187" s="337"/>
      <c r="Y187" s="337"/>
      <c r="Z187" s="337"/>
      <c r="AA187" s="337"/>
      <c r="AB187" s="337"/>
      <c r="AC187" s="337"/>
      <c r="AD187" s="337"/>
      <c r="AE187" s="384"/>
      <c r="AF187" s="384"/>
      <c r="AG187" s="384"/>
      <c r="AH187" s="384"/>
      <c r="AI187" s="384"/>
      <c r="AJ187" s="384"/>
      <c r="AK187" s="384"/>
      <c r="AL187" s="384"/>
      <c r="AM187" s="384"/>
      <c r="AN187" s="384"/>
      <c r="AO187" s="384"/>
      <c r="AP187" s="384"/>
      <c r="AQ187" s="384"/>
      <c r="AR187" s="384"/>
      <c r="AS187" s="384"/>
      <c r="AT187" s="384"/>
      <c r="AU187" s="384"/>
      <c r="AV187" s="384"/>
      <c r="AW187" s="384"/>
      <c r="AX187" s="384"/>
      <c r="AY187" s="384"/>
      <c r="AZ187" s="384"/>
      <c r="BA187" s="384"/>
      <c r="BB187" s="384"/>
      <c r="BC187" s="384"/>
      <c r="BD187" s="384"/>
      <c r="BE187" s="384"/>
      <c r="BF187" s="384"/>
      <c r="BG187" s="384"/>
      <c r="BH187" s="384"/>
      <c r="BI187" s="384"/>
      <c r="BJ187" s="384"/>
      <c r="BK187" s="384"/>
      <c r="BL187" s="384"/>
      <c r="BM187" s="384"/>
    </row>
    <row r="188" spans="12:65" s="339" customFormat="1" x14ac:dyDescent="0.25">
      <c r="L188" s="338"/>
      <c r="M188" s="336"/>
      <c r="N188" s="337"/>
      <c r="O188" s="337"/>
      <c r="P188" s="337"/>
      <c r="Q188" s="337"/>
      <c r="R188" s="337"/>
      <c r="S188" s="337"/>
      <c r="T188" s="337"/>
      <c r="U188" s="337"/>
      <c r="V188" s="384"/>
      <c r="W188" s="337"/>
      <c r="X188" s="337"/>
      <c r="Y188" s="337"/>
      <c r="Z188" s="337"/>
      <c r="AA188" s="337"/>
      <c r="AB188" s="337"/>
      <c r="AC188" s="337"/>
      <c r="AD188" s="337"/>
      <c r="AE188" s="384"/>
      <c r="AF188" s="384"/>
      <c r="AG188" s="384"/>
      <c r="AH188" s="384"/>
      <c r="AI188" s="384"/>
      <c r="AJ188" s="384"/>
      <c r="AK188" s="384"/>
      <c r="AL188" s="384"/>
      <c r="AM188" s="384"/>
      <c r="AN188" s="384"/>
      <c r="AO188" s="384"/>
      <c r="AP188" s="384"/>
      <c r="AQ188" s="384"/>
      <c r="AR188" s="384"/>
      <c r="AS188" s="384"/>
      <c r="AT188" s="384"/>
      <c r="AU188" s="384"/>
      <c r="AV188" s="384"/>
      <c r="AW188" s="384"/>
      <c r="AX188" s="384"/>
      <c r="AY188" s="384"/>
      <c r="AZ188" s="384"/>
      <c r="BA188" s="384"/>
      <c r="BB188" s="384"/>
      <c r="BC188" s="384"/>
      <c r="BD188" s="384"/>
      <c r="BE188" s="384"/>
      <c r="BF188" s="384"/>
      <c r="BG188" s="384"/>
      <c r="BH188" s="384"/>
      <c r="BI188" s="384"/>
      <c r="BJ188" s="384"/>
      <c r="BK188" s="384"/>
      <c r="BL188" s="384"/>
      <c r="BM188" s="384"/>
    </row>
    <row r="189" spans="12:65" s="339" customFormat="1" x14ac:dyDescent="0.25">
      <c r="L189" s="338"/>
      <c r="M189" s="336"/>
      <c r="N189" s="337"/>
      <c r="O189" s="337"/>
      <c r="P189" s="337"/>
      <c r="Q189" s="337"/>
      <c r="R189" s="337"/>
      <c r="S189" s="337"/>
      <c r="T189" s="337"/>
      <c r="U189" s="337"/>
      <c r="V189" s="384"/>
      <c r="W189" s="337"/>
      <c r="X189" s="337"/>
      <c r="Y189" s="337"/>
      <c r="Z189" s="337"/>
      <c r="AA189" s="337"/>
      <c r="AB189" s="337"/>
      <c r="AC189" s="337"/>
      <c r="AD189" s="337"/>
      <c r="AE189" s="384"/>
      <c r="AF189" s="384"/>
      <c r="AG189" s="384"/>
      <c r="AH189" s="384"/>
      <c r="AI189" s="384"/>
      <c r="AJ189" s="384"/>
      <c r="AK189" s="384"/>
      <c r="AL189" s="384"/>
      <c r="AM189" s="384"/>
      <c r="AN189" s="384"/>
      <c r="AO189" s="384"/>
      <c r="AP189" s="384"/>
      <c r="AQ189" s="384"/>
      <c r="AR189" s="384"/>
      <c r="AS189" s="384"/>
      <c r="AT189" s="384"/>
      <c r="AU189" s="384"/>
      <c r="AV189" s="384"/>
      <c r="AW189" s="384"/>
      <c r="AX189" s="384"/>
      <c r="AY189" s="384"/>
      <c r="AZ189" s="384"/>
      <c r="BA189" s="384"/>
      <c r="BB189" s="384"/>
      <c r="BC189" s="384"/>
      <c r="BD189" s="384"/>
      <c r="BE189" s="384"/>
      <c r="BF189" s="384"/>
      <c r="BG189" s="384"/>
      <c r="BH189" s="384"/>
      <c r="BI189" s="384"/>
      <c r="BJ189" s="384"/>
      <c r="BK189" s="384"/>
      <c r="BL189" s="384"/>
      <c r="BM189" s="384"/>
    </row>
    <row r="190" spans="12:65" s="339" customFormat="1" x14ac:dyDescent="0.25">
      <c r="L190" s="338"/>
      <c r="M190" s="336"/>
      <c r="N190" s="337"/>
      <c r="O190" s="337"/>
      <c r="P190" s="337"/>
      <c r="Q190" s="337"/>
      <c r="R190" s="337"/>
      <c r="S190" s="337"/>
      <c r="T190" s="337"/>
      <c r="U190" s="337"/>
      <c r="V190" s="384"/>
      <c r="W190" s="337"/>
      <c r="X190" s="337"/>
      <c r="Y190" s="337"/>
      <c r="Z190" s="337"/>
      <c r="AA190" s="337"/>
      <c r="AB190" s="337"/>
      <c r="AC190" s="337"/>
      <c r="AD190" s="337"/>
      <c r="AE190" s="384"/>
      <c r="AF190" s="384"/>
      <c r="AG190" s="384"/>
      <c r="AH190" s="384"/>
      <c r="AI190" s="384"/>
      <c r="AJ190" s="384"/>
      <c r="AK190" s="384"/>
      <c r="AL190" s="384"/>
      <c r="AM190" s="384"/>
      <c r="AN190" s="384"/>
      <c r="AO190" s="384"/>
      <c r="AP190" s="384"/>
      <c r="AQ190" s="384"/>
      <c r="AR190" s="384"/>
      <c r="AS190" s="384"/>
      <c r="AT190" s="384"/>
      <c r="AU190" s="384"/>
      <c r="AV190" s="384"/>
      <c r="AW190" s="384"/>
      <c r="AX190" s="384"/>
      <c r="AY190" s="384"/>
      <c r="AZ190" s="384"/>
      <c r="BA190" s="384"/>
      <c r="BB190" s="384"/>
      <c r="BC190" s="384"/>
      <c r="BD190" s="384"/>
      <c r="BE190" s="384"/>
      <c r="BF190" s="384"/>
      <c r="BG190" s="384"/>
      <c r="BH190" s="384"/>
      <c r="BI190" s="384"/>
      <c r="BJ190" s="384"/>
      <c r="BK190" s="384"/>
      <c r="BL190" s="384"/>
      <c r="BM190" s="384"/>
    </row>
    <row r="191" spans="12:65" s="339" customFormat="1" x14ac:dyDescent="0.25">
      <c r="L191" s="338"/>
      <c r="M191" s="336"/>
      <c r="N191" s="337"/>
      <c r="O191" s="337"/>
      <c r="P191" s="337"/>
      <c r="Q191" s="337"/>
      <c r="R191" s="337"/>
      <c r="S191" s="337"/>
      <c r="T191" s="337"/>
      <c r="U191" s="337"/>
      <c r="V191" s="384"/>
      <c r="W191" s="337"/>
      <c r="X191" s="337"/>
      <c r="Y191" s="337"/>
      <c r="Z191" s="337"/>
      <c r="AA191" s="337"/>
      <c r="AB191" s="337"/>
      <c r="AC191" s="337"/>
      <c r="AD191" s="337"/>
      <c r="AE191" s="384"/>
      <c r="AF191" s="384"/>
      <c r="AG191" s="384"/>
      <c r="AH191" s="384"/>
      <c r="AI191" s="384"/>
      <c r="AJ191" s="384"/>
      <c r="AK191" s="384"/>
      <c r="AL191" s="384"/>
      <c r="AM191" s="384"/>
      <c r="AN191" s="384"/>
      <c r="AO191" s="384"/>
      <c r="AP191" s="384"/>
      <c r="AQ191" s="384"/>
      <c r="AR191" s="384"/>
      <c r="AS191" s="384"/>
      <c r="AT191" s="384"/>
      <c r="AU191" s="384"/>
      <c r="AV191" s="384"/>
      <c r="AW191" s="384"/>
      <c r="AX191" s="384"/>
      <c r="AY191" s="384"/>
      <c r="AZ191" s="384"/>
      <c r="BA191" s="384"/>
      <c r="BB191" s="384"/>
      <c r="BC191" s="384"/>
      <c r="BD191" s="384"/>
      <c r="BE191" s="384"/>
      <c r="BF191" s="384"/>
      <c r="BG191" s="384"/>
      <c r="BH191" s="384"/>
      <c r="BI191" s="384"/>
      <c r="BJ191" s="384"/>
      <c r="BK191" s="384"/>
      <c r="BL191" s="384"/>
      <c r="BM191" s="384"/>
    </row>
    <row r="192" spans="12:65" s="339" customFormat="1" x14ac:dyDescent="0.25">
      <c r="L192" s="338"/>
      <c r="M192" s="336"/>
      <c r="N192" s="337"/>
      <c r="O192" s="337"/>
      <c r="P192" s="337"/>
      <c r="Q192" s="337"/>
      <c r="R192" s="337"/>
      <c r="S192" s="337"/>
      <c r="T192" s="337"/>
      <c r="U192" s="337"/>
      <c r="V192" s="384"/>
      <c r="W192" s="337"/>
      <c r="X192" s="337"/>
      <c r="Y192" s="337"/>
      <c r="Z192" s="337"/>
      <c r="AA192" s="337"/>
      <c r="AB192" s="337"/>
      <c r="AC192" s="337"/>
      <c r="AD192" s="337"/>
      <c r="AE192" s="384"/>
      <c r="AF192" s="384"/>
      <c r="AG192" s="384"/>
      <c r="AH192" s="384"/>
      <c r="AI192" s="384"/>
      <c r="AJ192" s="384"/>
      <c r="AK192" s="384"/>
      <c r="AL192" s="384"/>
      <c r="AM192" s="384"/>
      <c r="AN192" s="384"/>
      <c r="AO192" s="384"/>
      <c r="AP192" s="384"/>
      <c r="AQ192" s="384"/>
      <c r="AR192" s="384"/>
      <c r="AS192" s="384"/>
      <c r="AT192" s="384"/>
      <c r="AU192" s="384"/>
      <c r="AV192" s="384"/>
      <c r="AW192" s="384"/>
      <c r="AX192" s="384"/>
      <c r="AY192" s="384"/>
      <c r="AZ192" s="384"/>
      <c r="BA192" s="384"/>
      <c r="BB192" s="384"/>
      <c r="BC192" s="384"/>
      <c r="BD192" s="384"/>
      <c r="BE192" s="384"/>
      <c r="BF192" s="384"/>
      <c r="BG192" s="384"/>
      <c r="BH192" s="384"/>
      <c r="BI192" s="384"/>
      <c r="BJ192" s="384"/>
      <c r="BK192" s="384"/>
      <c r="BL192" s="384"/>
      <c r="BM192" s="384"/>
    </row>
    <row r="193" spans="12:65" s="339" customFormat="1" x14ac:dyDescent="0.25">
      <c r="L193" s="338"/>
      <c r="M193" s="336"/>
      <c r="N193" s="337"/>
      <c r="O193" s="337"/>
      <c r="P193" s="337"/>
      <c r="Q193" s="337"/>
      <c r="R193" s="337"/>
      <c r="S193" s="337"/>
      <c r="T193" s="337"/>
      <c r="U193" s="337"/>
      <c r="V193" s="384"/>
      <c r="W193" s="337"/>
      <c r="X193" s="337"/>
      <c r="Y193" s="337"/>
      <c r="Z193" s="337"/>
      <c r="AA193" s="337"/>
      <c r="AB193" s="337"/>
      <c r="AC193" s="337"/>
      <c r="AD193" s="337"/>
      <c r="AE193" s="384"/>
      <c r="AF193" s="384"/>
      <c r="AG193" s="384"/>
      <c r="AH193" s="384"/>
      <c r="AI193" s="384"/>
      <c r="AJ193" s="384"/>
      <c r="AK193" s="384"/>
      <c r="AL193" s="384"/>
      <c r="AM193" s="384"/>
      <c r="AN193" s="384"/>
      <c r="AO193" s="384"/>
      <c r="AP193" s="384"/>
      <c r="AQ193" s="384"/>
      <c r="AR193" s="384"/>
      <c r="AS193" s="384"/>
      <c r="AT193" s="384"/>
      <c r="AU193" s="384"/>
      <c r="AV193" s="384"/>
      <c r="AW193" s="384"/>
      <c r="AX193" s="384"/>
      <c r="AY193" s="384"/>
      <c r="AZ193" s="384"/>
      <c r="BA193" s="384"/>
      <c r="BB193" s="384"/>
      <c r="BC193" s="384"/>
      <c r="BD193" s="384"/>
      <c r="BE193" s="384"/>
      <c r="BF193" s="384"/>
      <c r="BG193" s="384"/>
      <c r="BH193" s="384"/>
      <c r="BI193" s="384"/>
      <c r="BJ193" s="384"/>
      <c r="BK193" s="384"/>
      <c r="BL193" s="384"/>
      <c r="BM193" s="384"/>
    </row>
    <row r="194" spans="12:65" s="339" customFormat="1" x14ac:dyDescent="0.25">
      <c r="L194" s="338"/>
      <c r="M194" s="336"/>
      <c r="N194" s="337"/>
      <c r="O194" s="337"/>
      <c r="P194" s="337"/>
      <c r="Q194" s="337"/>
      <c r="R194" s="337"/>
      <c r="S194" s="337"/>
      <c r="T194" s="337"/>
      <c r="U194" s="337"/>
      <c r="V194" s="384"/>
      <c r="W194" s="337"/>
      <c r="X194" s="337"/>
      <c r="Y194" s="337"/>
      <c r="Z194" s="337"/>
      <c r="AA194" s="337"/>
      <c r="AB194" s="337"/>
      <c r="AC194" s="337"/>
      <c r="AD194" s="337"/>
      <c r="AE194" s="384"/>
      <c r="AF194" s="384"/>
      <c r="AG194" s="384"/>
      <c r="AH194" s="384"/>
      <c r="AI194" s="384"/>
      <c r="AJ194" s="384"/>
      <c r="AK194" s="384"/>
      <c r="AL194" s="384"/>
      <c r="AM194" s="384"/>
      <c r="AN194" s="384"/>
      <c r="AO194" s="384"/>
      <c r="AP194" s="384"/>
      <c r="AQ194" s="384"/>
      <c r="AR194" s="384"/>
      <c r="AS194" s="384"/>
      <c r="AT194" s="384"/>
      <c r="AU194" s="384"/>
      <c r="AV194" s="384"/>
      <c r="AW194" s="384"/>
      <c r="AX194" s="384"/>
      <c r="AY194" s="384"/>
      <c r="AZ194" s="384"/>
      <c r="BA194" s="384"/>
      <c r="BB194" s="384"/>
      <c r="BC194" s="384"/>
      <c r="BD194" s="384"/>
      <c r="BE194" s="384"/>
      <c r="BF194" s="384"/>
      <c r="BG194" s="384"/>
      <c r="BH194" s="384"/>
      <c r="BI194" s="384"/>
      <c r="BJ194" s="384"/>
      <c r="BK194" s="384"/>
      <c r="BL194" s="384"/>
      <c r="BM194" s="384"/>
    </row>
    <row r="195" spans="12:65" s="339" customFormat="1" x14ac:dyDescent="0.25">
      <c r="L195" s="338"/>
      <c r="M195" s="336"/>
      <c r="N195" s="337"/>
      <c r="O195" s="337"/>
      <c r="P195" s="337"/>
      <c r="Q195" s="337"/>
      <c r="R195" s="337"/>
      <c r="S195" s="337"/>
      <c r="T195" s="337"/>
      <c r="U195" s="337"/>
      <c r="V195" s="384"/>
      <c r="W195" s="337"/>
      <c r="X195" s="337"/>
      <c r="Y195" s="337"/>
      <c r="Z195" s="337"/>
      <c r="AA195" s="337"/>
      <c r="AB195" s="337"/>
      <c r="AC195" s="337"/>
      <c r="AD195" s="337"/>
      <c r="AE195" s="384"/>
      <c r="AF195" s="384"/>
      <c r="AG195" s="384"/>
      <c r="AH195" s="384"/>
      <c r="AI195" s="384"/>
      <c r="AJ195" s="384"/>
      <c r="AK195" s="384"/>
      <c r="AL195" s="384"/>
      <c r="AM195" s="384"/>
      <c r="AN195" s="384"/>
      <c r="AO195" s="384"/>
      <c r="AP195" s="384"/>
      <c r="AQ195" s="384"/>
      <c r="AR195" s="384"/>
      <c r="AS195" s="384"/>
      <c r="AT195" s="384"/>
      <c r="AU195" s="384"/>
      <c r="AV195" s="384"/>
      <c r="AW195" s="384"/>
      <c r="AX195" s="384"/>
      <c r="AY195" s="384"/>
      <c r="AZ195" s="384"/>
      <c r="BA195" s="384"/>
      <c r="BB195" s="384"/>
      <c r="BC195" s="384"/>
      <c r="BD195" s="384"/>
      <c r="BE195" s="384"/>
      <c r="BF195" s="384"/>
      <c r="BG195" s="384"/>
      <c r="BH195" s="384"/>
      <c r="BI195" s="384"/>
      <c r="BJ195" s="384"/>
      <c r="BK195" s="384"/>
      <c r="BL195" s="384"/>
      <c r="BM195" s="384"/>
    </row>
    <row r="196" spans="12:65" s="339" customFormat="1" x14ac:dyDescent="0.25">
      <c r="L196" s="338"/>
      <c r="M196" s="336"/>
      <c r="N196" s="337"/>
      <c r="O196" s="337"/>
      <c r="P196" s="337"/>
      <c r="Q196" s="337"/>
      <c r="R196" s="337"/>
      <c r="S196" s="337"/>
      <c r="T196" s="337"/>
      <c r="U196" s="337"/>
      <c r="V196" s="384"/>
      <c r="W196" s="337"/>
      <c r="X196" s="337"/>
      <c r="Y196" s="337"/>
      <c r="Z196" s="337"/>
      <c r="AA196" s="337"/>
      <c r="AB196" s="337"/>
      <c r="AC196" s="337"/>
      <c r="AD196" s="337"/>
      <c r="AE196" s="384"/>
      <c r="AF196" s="384"/>
      <c r="AG196" s="384"/>
      <c r="AH196" s="384"/>
      <c r="AI196" s="384"/>
      <c r="AJ196" s="384"/>
      <c r="AK196" s="384"/>
      <c r="AL196" s="384"/>
      <c r="AM196" s="384"/>
      <c r="AN196" s="384"/>
      <c r="AO196" s="384"/>
      <c r="AP196" s="384"/>
      <c r="AQ196" s="384"/>
      <c r="AR196" s="384"/>
      <c r="AS196" s="384"/>
      <c r="AT196" s="384"/>
      <c r="AU196" s="384"/>
      <c r="AV196" s="384"/>
      <c r="AW196" s="384"/>
      <c r="AX196" s="384"/>
      <c r="AY196" s="384"/>
      <c r="AZ196" s="384"/>
      <c r="BA196" s="384"/>
      <c r="BB196" s="384"/>
      <c r="BC196" s="384"/>
      <c r="BD196" s="384"/>
      <c r="BE196" s="384"/>
      <c r="BF196" s="384"/>
      <c r="BG196" s="384"/>
      <c r="BH196" s="384"/>
      <c r="BI196" s="384"/>
      <c r="BJ196" s="384"/>
      <c r="BK196" s="384"/>
      <c r="BL196" s="384"/>
      <c r="BM196" s="384"/>
    </row>
    <row r="197" spans="12:65" s="339" customFormat="1" x14ac:dyDescent="0.25">
      <c r="L197" s="338"/>
      <c r="M197" s="336"/>
      <c r="N197" s="337"/>
      <c r="O197" s="337"/>
      <c r="P197" s="337"/>
      <c r="Q197" s="337"/>
      <c r="R197" s="337"/>
      <c r="S197" s="337"/>
      <c r="T197" s="337"/>
      <c r="U197" s="337"/>
      <c r="V197" s="384"/>
      <c r="W197" s="337"/>
      <c r="X197" s="337"/>
      <c r="Y197" s="337"/>
      <c r="Z197" s="337"/>
      <c r="AA197" s="337"/>
      <c r="AB197" s="337"/>
      <c r="AC197" s="337"/>
      <c r="AD197" s="337"/>
      <c r="AE197" s="384"/>
      <c r="AF197" s="384"/>
      <c r="AG197" s="384"/>
      <c r="AH197" s="384"/>
      <c r="AI197" s="384"/>
      <c r="AJ197" s="384"/>
      <c r="AK197" s="384"/>
      <c r="AL197" s="384"/>
      <c r="AM197" s="384"/>
      <c r="AN197" s="384"/>
      <c r="AO197" s="384"/>
      <c r="AP197" s="384"/>
      <c r="AQ197" s="384"/>
      <c r="AR197" s="384"/>
      <c r="AS197" s="384"/>
      <c r="AT197" s="384"/>
      <c r="AU197" s="384"/>
      <c r="AV197" s="384"/>
      <c r="AW197" s="384"/>
      <c r="AX197" s="384"/>
      <c r="AY197" s="384"/>
      <c r="AZ197" s="384"/>
      <c r="BA197" s="384"/>
      <c r="BB197" s="384"/>
      <c r="BC197" s="384"/>
      <c r="BD197" s="384"/>
      <c r="BE197" s="384"/>
      <c r="BF197" s="384"/>
      <c r="BG197" s="384"/>
      <c r="BH197" s="384"/>
      <c r="BI197" s="384"/>
      <c r="BJ197" s="384"/>
      <c r="BK197" s="384"/>
      <c r="BL197" s="384"/>
      <c r="BM197" s="384"/>
    </row>
    <row r="198" spans="12:65" s="339" customFormat="1" x14ac:dyDescent="0.25">
      <c r="L198" s="338"/>
      <c r="M198" s="336"/>
      <c r="N198" s="337"/>
      <c r="O198" s="337"/>
      <c r="P198" s="337"/>
      <c r="Q198" s="337"/>
      <c r="R198" s="337"/>
      <c r="S198" s="337"/>
      <c r="T198" s="337"/>
      <c r="U198" s="337"/>
      <c r="V198" s="384"/>
      <c r="W198" s="337"/>
      <c r="X198" s="337"/>
      <c r="Y198" s="337"/>
      <c r="Z198" s="337"/>
      <c r="AA198" s="337"/>
      <c r="AB198" s="337"/>
      <c r="AC198" s="337"/>
      <c r="AD198" s="337"/>
      <c r="AE198" s="384"/>
      <c r="AF198" s="384"/>
      <c r="AG198" s="384"/>
      <c r="AH198" s="384"/>
      <c r="AI198" s="384"/>
      <c r="AJ198" s="384"/>
      <c r="AK198" s="384"/>
      <c r="AL198" s="384"/>
      <c r="AM198" s="384"/>
      <c r="AN198" s="384"/>
      <c r="AO198" s="384"/>
      <c r="AP198" s="384"/>
      <c r="AQ198" s="384"/>
      <c r="AR198" s="384"/>
      <c r="AS198" s="384"/>
      <c r="AT198" s="384"/>
      <c r="AU198" s="384"/>
      <c r="AV198" s="384"/>
      <c r="AW198" s="384"/>
      <c r="AX198" s="384"/>
      <c r="AY198" s="384"/>
      <c r="AZ198" s="384"/>
      <c r="BA198" s="384"/>
      <c r="BB198" s="384"/>
      <c r="BC198" s="384"/>
      <c r="BD198" s="384"/>
      <c r="BE198" s="384"/>
      <c r="BF198" s="384"/>
      <c r="BG198" s="384"/>
      <c r="BH198" s="384"/>
      <c r="BI198" s="384"/>
      <c r="BJ198" s="384"/>
      <c r="BK198" s="384"/>
      <c r="BL198" s="384"/>
      <c r="BM198" s="384"/>
    </row>
    <row r="199" spans="12:65" s="339" customFormat="1" x14ac:dyDescent="0.25">
      <c r="L199" s="338"/>
      <c r="M199" s="336"/>
      <c r="N199" s="337"/>
      <c r="O199" s="337"/>
      <c r="P199" s="337"/>
      <c r="Q199" s="337"/>
      <c r="R199" s="337"/>
      <c r="S199" s="337"/>
      <c r="T199" s="337"/>
      <c r="U199" s="337"/>
      <c r="V199" s="384"/>
      <c r="W199" s="337"/>
      <c r="X199" s="337"/>
      <c r="Y199" s="337"/>
      <c r="Z199" s="337"/>
      <c r="AA199" s="337"/>
      <c r="AB199" s="337"/>
      <c r="AC199" s="337"/>
      <c r="AD199" s="337"/>
      <c r="AE199" s="384"/>
      <c r="AF199" s="384"/>
      <c r="AG199" s="384"/>
      <c r="AH199" s="384"/>
      <c r="AI199" s="384"/>
      <c r="AJ199" s="384"/>
      <c r="AK199" s="384"/>
      <c r="AL199" s="384"/>
      <c r="AM199" s="384"/>
      <c r="AN199" s="384"/>
      <c r="AO199" s="384"/>
      <c r="AP199" s="384"/>
      <c r="AQ199" s="384"/>
      <c r="AR199" s="384"/>
      <c r="AS199" s="384"/>
      <c r="AT199" s="384"/>
      <c r="AU199" s="384"/>
      <c r="AV199" s="384"/>
      <c r="AW199" s="384"/>
      <c r="AX199" s="384"/>
      <c r="AY199" s="384"/>
      <c r="AZ199" s="384"/>
      <c r="BA199" s="384"/>
      <c r="BB199" s="384"/>
      <c r="BC199" s="384"/>
      <c r="BD199" s="384"/>
      <c r="BE199" s="384"/>
      <c r="BF199" s="384"/>
      <c r="BG199" s="384"/>
      <c r="BH199" s="384"/>
      <c r="BI199" s="384"/>
      <c r="BJ199" s="384"/>
      <c r="BK199" s="384"/>
      <c r="BL199" s="384"/>
      <c r="BM199" s="384"/>
    </row>
    <row r="200" spans="12:65" s="339" customFormat="1" x14ac:dyDescent="0.25">
      <c r="L200" s="338"/>
      <c r="M200" s="336"/>
      <c r="N200" s="337"/>
      <c r="O200" s="337"/>
      <c r="P200" s="337"/>
      <c r="Q200" s="337"/>
      <c r="R200" s="337"/>
      <c r="S200" s="337"/>
      <c r="T200" s="337"/>
      <c r="U200" s="337"/>
      <c r="V200" s="384"/>
      <c r="W200" s="337"/>
      <c r="X200" s="337"/>
      <c r="Y200" s="337"/>
      <c r="Z200" s="337"/>
      <c r="AA200" s="337"/>
      <c r="AB200" s="337"/>
      <c r="AC200" s="337"/>
      <c r="AD200" s="337"/>
      <c r="AE200" s="384"/>
      <c r="AF200" s="384"/>
      <c r="AG200" s="384"/>
      <c r="AH200" s="384"/>
      <c r="AI200" s="384"/>
      <c r="AJ200" s="384"/>
      <c r="AK200" s="384"/>
      <c r="AL200" s="384"/>
      <c r="AM200" s="384"/>
      <c r="AN200" s="384"/>
      <c r="AO200" s="384"/>
      <c r="AP200" s="384"/>
      <c r="AQ200" s="384"/>
      <c r="AR200" s="384"/>
      <c r="AS200" s="384"/>
      <c r="AT200" s="384"/>
      <c r="AU200" s="384"/>
      <c r="AV200" s="384"/>
      <c r="AW200" s="384"/>
      <c r="AX200" s="384"/>
      <c r="AY200" s="384"/>
      <c r="AZ200" s="384"/>
      <c r="BA200" s="384"/>
      <c r="BB200" s="384"/>
      <c r="BC200" s="384"/>
      <c r="BD200" s="384"/>
      <c r="BE200" s="384"/>
      <c r="BF200" s="384"/>
      <c r="BG200" s="384"/>
      <c r="BH200" s="384"/>
      <c r="BI200" s="384"/>
      <c r="BJ200" s="384"/>
      <c r="BK200" s="384"/>
      <c r="BL200" s="384"/>
      <c r="BM200" s="384"/>
    </row>
    <row r="201" spans="12:65" s="339" customFormat="1" x14ac:dyDescent="0.25">
      <c r="L201" s="338"/>
      <c r="M201" s="336"/>
      <c r="N201" s="337"/>
      <c r="O201" s="337"/>
      <c r="P201" s="337"/>
      <c r="Q201" s="337"/>
      <c r="R201" s="337"/>
      <c r="S201" s="337"/>
      <c r="T201" s="337"/>
      <c r="U201" s="337"/>
      <c r="V201" s="384"/>
      <c r="W201" s="337"/>
      <c r="X201" s="337"/>
      <c r="Y201" s="337"/>
      <c r="Z201" s="337"/>
      <c r="AA201" s="337"/>
      <c r="AB201" s="337"/>
      <c r="AC201" s="337"/>
      <c r="AD201" s="337"/>
      <c r="AE201" s="384"/>
      <c r="AF201" s="384"/>
      <c r="AG201" s="384"/>
      <c r="AH201" s="384"/>
      <c r="AI201" s="384"/>
      <c r="AJ201" s="384"/>
      <c r="AK201" s="384"/>
      <c r="AL201" s="384"/>
      <c r="AM201" s="384"/>
      <c r="AN201" s="384"/>
      <c r="AO201" s="384"/>
      <c r="AP201" s="384"/>
      <c r="AQ201" s="384"/>
      <c r="AR201" s="384"/>
      <c r="AS201" s="384"/>
      <c r="AT201" s="384"/>
      <c r="AU201" s="384"/>
      <c r="AV201" s="384"/>
      <c r="AW201" s="384"/>
      <c r="AX201" s="384"/>
      <c r="AY201" s="384"/>
      <c r="AZ201" s="384"/>
      <c r="BA201" s="384"/>
      <c r="BB201" s="384"/>
      <c r="BC201" s="384"/>
      <c r="BD201" s="384"/>
      <c r="BE201" s="384"/>
      <c r="BF201" s="384"/>
      <c r="BG201" s="384"/>
      <c r="BH201" s="384"/>
      <c r="BI201" s="384"/>
      <c r="BJ201" s="384"/>
      <c r="BK201" s="384"/>
      <c r="BL201" s="384"/>
      <c r="BM201" s="384"/>
    </row>
    <row r="202" spans="12:65" s="339" customFormat="1" x14ac:dyDescent="0.25">
      <c r="L202" s="338"/>
      <c r="M202" s="336"/>
      <c r="N202" s="337"/>
      <c r="O202" s="337"/>
      <c r="P202" s="337"/>
      <c r="Q202" s="337"/>
      <c r="R202" s="337"/>
      <c r="S202" s="337"/>
      <c r="T202" s="337"/>
      <c r="U202" s="337"/>
      <c r="V202" s="384"/>
      <c r="W202" s="337"/>
      <c r="X202" s="337"/>
      <c r="Y202" s="337"/>
      <c r="Z202" s="337"/>
      <c r="AA202" s="337"/>
      <c r="AB202" s="337"/>
      <c r="AC202" s="337"/>
      <c r="AD202" s="337"/>
      <c r="AE202" s="384"/>
      <c r="AF202" s="384"/>
      <c r="AG202" s="384"/>
      <c r="AH202" s="384"/>
      <c r="AI202" s="384"/>
      <c r="AJ202" s="384"/>
      <c r="AK202" s="384"/>
      <c r="AL202" s="384"/>
      <c r="AM202" s="384"/>
      <c r="AN202" s="384"/>
      <c r="AO202" s="384"/>
      <c r="AP202" s="384"/>
      <c r="AQ202" s="384"/>
      <c r="AR202" s="384"/>
      <c r="AS202" s="384"/>
      <c r="AT202" s="384"/>
      <c r="AU202" s="384"/>
      <c r="AV202" s="384"/>
      <c r="AW202" s="384"/>
      <c r="AX202" s="384"/>
      <c r="AY202" s="384"/>
      <c r="AZ202" s="384"/>
      <c r="BA202" s="384"/>
      <c r="BB202" s="384"/>
      <c r="BC202" s="384"/>
      <c r="BD202" s="384"/>
      <c r="BE202" s="384"/>
      <c r="BF202" s="384"/>
      <c r="BG202" s="384"/>
      <c r="BH202" s="384"/>
      <c r="BI202" s="384"/>
      <c r="BJ202" s="384"/>
      <c r="BK202" s="384"/>
      <c r="BL202" s="384"/>
      <c r="BM202" s="384"/>
    </row>
    <row r="203" spans="12:65" s="339" customFormat="1" x14ac:dyDescent="0.25">
      <c r="L203" s="338"/>
      <c r="M203" s="336"/>
      <c r="N203" s="337"/>
      <c r="O203" s="337"/>
      <c r="P203" s="337"/>
      <c r="Q203" s="337"/>
      <c r="R203" s="337"/>
      <c r="S203" s="337"/>
      <c r="T203" s="337"/>
      <c r="U203" s="337"/>
      <c r="V203" s="384"/>
      <c r="W203" s="337"/>
      <c r="X203" s="337"/>
      <c r="Y203" s="337"/>
      <c r="Z203" s="337"/>
      <c r="AA203" s="337"/>
      <c r="AB203" s="337"/>
      <c r="AC203" s="337"/>
      <c r="AD203" s="337"/>
      <c r="AE203" s="384"/>
      <c r="AF203" s="384"/>
      <c r="AG203" s="384"/>
      <c r="AH203" s="384"/>
      <c r="AI203" s="384"/>
      <c r="AJ203" s="384"/>
      <c r="AK203" s="384"/>
      <c r="AL203" s="384"/>
      <c r="AM203" s="384"/>
      <c r="AN203" s="384"/>
      <c r="AO203" s="384"/>
      <c r="AP203" s="384"/>
      <c r="AQ203" s="384"/>
      <c r="AR203" s="384"/>
      <c r="AS203" s="384"/>
      <c r="AT203" s="384"/>
      <c r="AU203" s="384"/>
      <c r="AV203" s="384"/>
      <c r="AW203" s="384"/>
      <c r="AX203" s="384"/>
      <c r="AY203" s="384"/>
      <c r="AZ203" s="384"/>
      <c r="BA203" s="384"/>
      <c r="BB203" s="384"/>
      <c r="BC203" s="384"/>
      <c r="BD203" s="384"/>
      <c r="BE203" s="384"/>
      <c r="BF203" s="384"/>
      <c r="BG203" s="384"/>
      <c r="BH203" s="384"/>
      <c r="BI203" s="384"/>
      <c r="BJ203" s="384"/>
      <c r="BK203" s="384"/>
      <c r="BL203" s="384"/>
      <c r="BM203" s="384"/>
    </row>
    <row r="204" spans="12:65" s="339" customFormat="1" x14ac:dyDescent="0.25">
      <c r="L204" s="338"/>
      <c r="M204" s="336"/>
      <c r="N204" s="337"/>
      <c r="O204" s="337"/>
      <c r="P204" s="337"/>
      <c r="Q204" s="337"/>
      <c r="R204" s="337"/>
      <c r="S204" s="337"/>
      <c r="T204" s="337"/>
      <c r="U204" s="337"/>
      <c r="V204" s="384"/>
      <c r="W204" s="337"/>
      <c r="X204" s="337"/>
      <c r="Y204" s="337"/>
      <c r="Z204" s="337"/>
      <c r="AA204" s="337"/>
      <c r="AB204" s="337"/>
      <c r="AC204" s="337"/>
      <c r="AD204" s="337"/>
      <c r="AE204" s="384"/>
      <c r="AF204" s="384"/>
      <c r="AG204" s="384"/>
      <c r="AH204" s="384"/>
      <c r="AI204" s="384"/>
      <c r="AJ204" s="384"/>
      <c r="AK204" s="384"/>
      <c r="AL204" s="384"/>
      <c r="AM204" s="384"/>
      <c r="AN204" s="384"/>
      <c r="AO204" s="384"/>
      <c r="AP204" s="384"/>
      <c r="AQ204" s="384"/>
      <c r="AR204" s="384"/>
      <c r="AS204" s="384"/>
      <c r="AT204" s="384"/>
      <c r="AU204" s="384"/>
      <c r="AV204" s="384"/>
      <c r="AW204" s="384"/>
      <c r="AX204" s="384"/>
      <c r="AY204" s="384"/>
      <c r="AZ204" s="384"/>
      <c r="BA204" s="384"/>
      <c r="BB204" s="384"/>
      <c r="BC204" s="384"/>
      <c r="BD204" s="384"/>
      <c r="BE204" s="384"/>
      <c r="BF204" s="384"/>
      <c r="BG204" s="384"/>
      <c r="BH204" s="384"/>
      <c r="BI204" s="384"/>
      <c r="BJ204" s="384"/>
      <c r="BK204" s="384"/>
      <c r="BL204" s="384"/>
      <c r="BM204" s="384"/>
    </row>
    <row r="205" spans="12:65" s="339" customFormat="1" x14ac:dyDescent="0.25">
      <c r="L205" s="338"/>
      <c r="M205" s="336"/>
      <c r="N205" s="337"/>
      <c r="O205" s="337"/>
      <c r="P205" s="337"/>
      <c r="Q205" s="337"/>
      <c r="R205" s="337"/>
      <c r="S205" s="337"/>
      <c r="T205" s="337"/>
      <c r="U205" s="337"/>
      <c r="V205" s="384"/>
      <c r="W205" s="337"/>
      <c r="X205" s="337"/>
      <c r="Y205" s="337"/>
      <c r="Z205" s="337"/>
      <c r="AA205" s="337"/>
      <c r="AB205" s="337"/>
      <c r="AC205" s="337"/>
      <c r="AD205" s="337"/>
      <c r="AE205" s="384"/>
      <c r="AF205" s="384"/>
      <c r="AG205" s="384"/>
      <c r="AH205" s="384"/>
      <c r="AI205" s="384"/>
      <c r="AJ205" s="384"/>
      <c r="AK205" s="384"/>
      <c r="AL205" s="384"/>
      <c r="AM205" s="384"/>
      <c r="AN205" s="384"/>
      <c r="AO205" s="384"/>
      <c r="AP205" s="384"/>
      <c r="AQ205" s="384"/>
      <c r="AR205" s="384"/>
      <c r="AS205" s="384"/>
      <c r="AT205" s="384"/>
      <c r="AU205" s="384"/>
      <c r="AV205" s="384"/>
      <c r="AW205" s="384"/>
      <c r="AX205" s="384"/>
      <c r="AY205" s="384"/>
      <c r="AZ205" s="384"/>
      <c r="BA205" s="384"/>
      <c r="BB205" s="384"/>
      <c r="BC205" s="384"/>
      <c r="BD205" s="384"/>
      <c r="BE205" s="384"/>
      <c r="BF205" s="384"/>
      <c r="BG205" s="384"/>
      <c r="BH205" s="384"/>
      <c r="BI205" s="384"/>
      <c r="BJ205" s="384"/>
      <c r="BK205" s="384"/>
      <c r="BL205" s="384"/>
      <c r="BM205" s="384"/>
    </row>
    <row r="206" spans="12:65" s="339" customFormat="1" x14ac:dyDescent="0.25">
      <c r="L206" s="338"/>
      <c r="M206" s="336"/>
      <c r="N206" s="337"/>
      <c r="O206" s="337"/>
      <c r="P206" s="337"/>
      <c r="Q206" s="337"/>
      <c r="R206" s="337"/>
      <c r="S206" s="337"/>
      <c r="T206" s="337"/>
      <c r="U206" s="337"/>
      <c r="V206" s="384"/>
      <c r="W206" s="337"/>
      <c r="X206" s="337"/>
      <c r="Y206" s="337"/>
      <c r="Z206" s="337"/>
      <c r="AA206" s="337"/>
      <c r="AB206" s="337"/>
      <c r="AC206" s="337"/>
      <c r="AD206" s="337"/>
      <c r="AE206" s="384"/>
      <c r="AF206" s="384"/>
      <c r="AG206" s="384"/>
      <c r="AH206" s="384"/>
      <c r="AI206" s="384"/>
      <c r="AJ206" s="384"/>
      <c r="AK206" s="384"/>
      <c r="AL206" s="384"/>
      <c r="AM206" s="384"/>
      <c r="AN206" s="384"/>
      <c r="AO206" s="384"/>
      <c r="AP206" s="384"/>
      <c r="AQ206" s="384"/>
      <c r="AR206" s="384"/>
      <c r="AS206" s="384"/>
      <c r="AT206" s="384"/>
      <c r="AU206" s="384"/>
      <c r="AV206" s="384"/>
      <c r="AW206" s="384"/>
      <c r="AX206" s="384"/>
      <c r="AY206" s="384"/>
      <c r="AZ206" s="384"/>
      <c r="BA206" s="384"/>
      <c r="BB206" s="384"/>
      <c r="BC206" s="384"/>
      <c r="BD206" s="384"/>
      <c r="BE206" s="384"/>
      <c r="BF206" s="384"/>
      <c r="BG206" s="384"/>
      <c r="BH206" s="384"/>
      <c r="BI206" s="384"/>
      <c r="BJ206" s="384"/>
      <c r="BK206" s="384"/>
      <c r="BL206" s="384"/>
      <c r="BM206" s="384"/>
    </row>
    <row r="207" spans="12:65" s="339" customFormat="1" x14ac:dyDescent="0.25">
      <c r="L207" s="338"/>
      <c r="M207" s="336"/>
      <c r="N207" s="337"/>
      <c r="O207" s="337"/>
      <c r="P207" s="337"/>
      <c r="Q207" s="337"/>
      <c r="R207" s="337"/>
      <c r="S207" s="337"/>
      <c r="T207" s="337"/>
      <c r="U207" s="337"/>
      <c r="V207" s="384"/>
      <c r="W207" s="337"/>
      <c r="X207" s="337"/>
      <c r="Y207" s="337"/>
      <c r="Z207" s="337"/>
      <c r="AA207" s="337"/>
      <c r="AB207" s="337"/>
      <c r="AC207" s="337"/>
      <c r="AD207" s="337"/>
      <c r="AE207" s="384"/>
      <c r="AF207" s="384"/>
      <c r="AG207" s="384"/>
      <c r="AH207" s="384"/>
      <c r="AI207" s="384"/>
      <c r="AJ207" s="384"/>
      <c r="AK207" s="384"/>
      <c r="AL207" s="384"/>
      <c r="AM207" s="384"/>
      <c r="AN207" s="384"/>
      <c r="AO207" s="384"/>
      <c r="AP207" s="384"/>
      <c r="AQ207" s="384"/>
      <c r="AR207" s="384"/>
      <c r="AS207" s="384"/>
      <c r="AT207" s="384"/>
      <c r="AU207" s="384"/>
      <c r="AV207" s="384"/>
      <c r="AW207" s="384"/>
      <c r="AX207" s="384"/>
      <c r="AY207" s="384"/>
      <c r="AZ207" s="384"/>
      <c r="BA207" s="384"/>
      <c r="BB207" s="384"/>
      <c r="BC207" s="384"/>
      <c r="BD207" s="384"/>
      <c r="BE207" s="384"/>
      <c r="BF207" s="384"/>
      <c r="BG207" s="384"/>
      <c r="BH207" s="384"/>
      <c r="BI207" s="384"/>
      <c r="BJ207" s="384"/>
      <c r="BK207" s="384"/>
      <c r="BL207" s="384"/>
      <c r="BM207" s="384"/>
    </row>
    <row r="208" spans="12:65" s="339" customFormat="1" x14ac:dyDescent="0.25">
      <c r="L208" s="338"/>
      <c r="M208" s="336"/>
      <c r="N208" s="337"/>
      <c r="O208" s="337"/>
      <c r="P208" s="337"/>
      <c r="Q208" s="337"/>
      <c r="R208" s="337"/>
      <c r="S208" s="337"/>
      <c r="T208" s="337"/>
      <c r="U208" s="337"/>
      <c r="V208" s="384"/>
      <c r="W208" s="337"/>
      <c r="X208" s="337"/>
      <c r="Y208" s="337"/>
      <c r="Z208" s="337"/>
      <c r="AA208" s="337"/>
      <c r="AB208" s="337"/>
      <c r="AC208" s="337"/>
      <c r="AD208" s="337"/>
      <c r="AE208" s="384"/>
      <c r="AF208" s="384"/>
      <c r="AG208" s="384"/>
      <c r="AH208" s="384"/>
      <c r="AI208" s="384"/>
      <c r="AJ208" s="384"/>
      <c r="AK208" s="384"/>
      <c r="AL208" s="384"/>
      <c r="AM208" s="384"/>
      <c r="AN208" s="384"/>
      <c r="AO208" s="384"/>
      <c r="AP208" s="384"/>
      <c r="AQ208" s="384"/>
      <c r="AR208" s="384"/>
      <c r="AS208" s="384"/>
      <c r="AT208" s="384"/>
      <c r="AU208" s="384"/>
      <c r="AV208" s="384"/>
      <c r="AW208" s="384"/>
      <c r="AX208" s="384"/>
      <c r="AY208" s="384"/>
      <c r="AZ208" s="384"/>
      <c r="BA208" s="384"/>
      <c r="BB208" s="384"/>
      <c r="BC208" s="384"/>
      <c r="BD208" s="384"/>
      <c r="BE208" s="384"/>
      <c r="BF208" s="384"/>
      <c r="BG208" s="384"/>
      <c r="BH208" s="384"/>
      <c r="BI208" s="384"/>
      <c r="BJ208" s="384"/>
      <c r="BK208" s="384"/>
      <c r="BL208" s="384"/>
      <c r="BM208" s="384"/>
    </row>
    <row r="209" spans="12:65" s="339" customFormat="1" x14ac:dyDescent="0.25">
      <c r="L209" s="338"/>
      <c r="M209" s="336"/>
      <c r="N209" s="337"/>
      <c r="O209" s="337"/>
      <c r="P209" s="337"/>
      <c r="Q209" s="337"/>
      <c r="R209" s="337"/>
      <c r="S209" s="337"/>
      <c r="T209" s="337"/>
      <c r="U209" s="337"/>
      <c r="V209" s="384"/>
      <c r="W209" s="337"/>
      <c r="X209" s="337"/>
      <c r="Y209" s="337"/>
      <c r="Z209" s="337"/>
      <c r="AA209" s="337"/>
      <c r="AB209" s="337"/>
      <c r="AC209" s="337"/>
      <c r="AD209" s="337"/>
      <c r="AE209" s="384"/>
      <c r="AF209" s="384"/>
      <c r="AG209" s="384"/>
      <c r="AH209" s="384"/>
      <c r="AI209" s="384"/>
      <c r="AJ209" s="384"/>
      <c r="AK209" s="384"/>
      <c r="AL209" s="384"/>
      <c r="AM209" s="384"/>
      <c r="AN209" s="384"/>
      <c r="AO209" s="384"/>
      <c r="AP209" s="384"/>
      <c r="AQ209" s="384"/>
      <c r="AR209" s="384"/>
      <c r="AS209" s="384"/>
      <c r="AT209" s="384"/>
      <c r="AU209" s="384"/>
      <c r="AV209" s="384"/>
      <c r="AW209" s="384"/>
      <c r="AX209" s="384"/>
      <c r="AY209" s="384"/>
      <c r="AZ209" s="384"/>
      <c r="BA209" s="384"/>
      <c r="BB209" s="384"/>
      <c r="BC209" s="384"/>
      <c r="BD209" s="384"/>
      <c r="BE209" s="384"/>
      <c r="BF209" s="384"/>
      <c r="BG209" s="384"/>
      <c r="BH209" s="384"/>
      <c r="BI209" s="384"/>
      <c r="BJ209" s="384"/>
      <c r="BK209" s="384"/>
      <c r="BL209" s="384"/>
      <c r="BM209" s="384"/>
    </row>
    <row r="210" spans="12:65" s="339" customFormat="1" x14ac:dyDescent="0.25">
      <c r="L210" s="338"/>
      <c r="M210" s="336"/>
      <c r="N210" s="337"/>
      <c r="O210" s="337"/>
      <c r="P210" s="337"/>
      <c r="Q210" s="337"/>
      <c r="R210" s="337"/>
      <c r="S210" s="337"/>
      <c r="T210" s="337"/>
      <c r="U210" s="337"/>
      <c r="V210" s="384"/>
      <c r="W210" s="337"/>
      <c r="X210" s="337"/>
      <c r="Y210" s="337"/>
      <c r="Z210" s="337"/>
      <c r="AA210" s="337"/>
      <c r="AB210" s="337"/>
      <c r="AC210" s="337"/>
      <c r="AD210" s="337"/>
      <c r="AE210" s="384"/>
      <c r="AF210" s="384"/>
      <c r="AG210" s="384"/>
      <c r="AH210" s="384"/>
      <c r="AI210" s="384"/>
      <c r="AJ210" s="384"/>
      <c r="AK210" s="384"/>
      <c r="AL210" s="384"/>
      <c r="AM210" s="384"/>
      <c r="AN210" s="384"/>
      <c r="AO210" s="384"/>
      <c r="AP210" s="384"/>
      <c r="AQ210" s="384"/>
      <c r="AR210" s="384"/>
      <c r="AS210" s="384"/>
      <c r="AT210" s="384"/>
      <c r="AU210" s="384"/>
      <c r="AV210" s="384"/>
      <c r="AW210" s="384"/>
      <c r="AX210" s="384"/>
      <c r="AY210" s="384"/>
      <c r="AZ210" s="384"/>
      <c r="BA210" s="384"/>
      <c r="BB210" s="384"/>
      <c r="BC210" s="384"/>
      <c r="BD210" s="384"/>
      <c r="BE210" s="384"/>
      <c r="BF210" s="384"/>
      <c r="BG210" s="384"/>
      <c r="BH210" s="384"/>
      <c r="BI210" s="384"/>
      <c r="BJ210" s="384"/>
      <c r="BK210" s="384"/>
      <c r="BL210" s="384"/>
      <c r="BM210" s="384"/>
    </row>
    <row r="211" spans="12:65" s="339" customFormat="1" x14ac:dyDescent="0.25">
      <c r="L211" s="338"/>
      <c r="M211" s="336"/>
      <c r="N211" s="337"/>
      <c r="O211" s="337"/>
      <c r="P211" s="337"/>
      <c r="Q211" s="337"/>
      <c r="R211" s="337"/>
      <c r="S211" s="337"/>
      <c r="T211" s="337"/>
      <c r="U211" s="337"/>
      <c r="V211" s="384"/>
      <c r="W211" s="337"/>
      <c r="X211" s="337"/>
      <c r="Y211" s="337"/>
      <c r="Z211" s="337"/>
      <c r="AA211" s="337"/>
      <c r="AB211" s="337"/>
      <c r="AC211" s="337"/>
      <c r="AD211" s="337"/>
      <c r="AE211" s="384"/>
      <c r="AF211" s="384"/>
      <c r="AG211" s="384"/>
      <c r="AH211" s="384"/>
      <c r="AI211" s="384"/>
      <c r="AJ211" s="384"/>
      <c r="AK211" s="384"/>
      <c r="AL211" s="384"/>
      <c r="AM211" s="384"/>
      <c r="AN211" s="384"/>
      <c r="AO211" s="384"/>
      <c r="AP211" s="384"/>
      <c r="AQ211" s="384"/>
      <c r="AR211" s="384"/>
      <c r="AS211" s="384"/>
      <c r="AT211" s="384"/>
      <c r="AU211" s="384"/>
      <c r="AV211" s="384"/>
      <c r="AW211" s="384"/>
      <c r="AX211" s="384"/>
      <c r="AY211" s="384"/>
      <c r="AZ211" s="384"/>
      <c r="BA211" s="384"/>
      <c r="BB211" s="384"/>
      <c r="BC211" s="384"/>
      <c r="BD211" s="384"/>
      <c r="BE211" s="384"/>
      <c r="BF211" s="384"/>
      <c r="BG211" s="384"/>
      <c r="BH211" s="384"/>
      <c r="BI211" s="384"/>
      <c r="BJ211" s="384"/>
      <c r="BK211" s="384"/>
      <c r="BL211" s="384"/>
      <c r="BM211" s="384"/>
    </row>
    <row r="212" spans="12:65" s="339" customFormat="1" x14ac:dyDescent="0.25">
      <c r="L212" s="338"/>
      <c r="M212" s="336"/>
      <c r="N212" s="337"/>
      <c r="O212" s="337"/>
      <c r="P212" s="337"/>
      <c r="Q212" s="337"/>
      <c r="R212" s="337"/>
      <c r="S212" s="337"/>
      <c r="T212" s="337"/>
      <c r="U212" s="337"/>
      <c r="V212" s="384"/>
      <c r="W212" s="337"/>
      <c r="X212" s="337"/>
      <c r="Y212" s="337"/>
      <c r="Z212" s="337"/>
      <c r="AA212" s="337"/>
      <c r="AB212" s="337"/>
      <c r="AC212" s="337"/>
      <c r="AD212" s="337"/>
      <c r="AE212" s="384"/>
      <c r="AF212" s="384"/>
      <c r="AG212" s="384"/>
      <c r="AH212" s="384"/>
      <c r="AI212" s="384"/>
      <c r="AJ212" s="384"/>
      <c r="AK212" s="384"/>
      <c r="AL212" s="384"/>
      <c r="AM212" s="384"/>
      <c r="AN212" s="384"/>
      <c r="AO212" s="384"/>
      <c r="AP212" s="384"/>
      <c r="AQ212" s="384"/>
      <c r="AR212" s="384"/>
      <c r="AS212" s="384"/>
      <c r="AT212" s="384"/>
      <c r="AU212" s="384"/>
      <c r="AV212" s="384"/>
      <c r="AW212" s="384"/>
      <c r="AX212" s="384"/>
      <c r="AY212" s="384"/>
      <c r="AZ212" s="384"/>
      <c r="BA212" s="384"/>
      <c r="BB212" s="384"/>
      <c r="BC212" s="384"/>
      <c r="BD212" s="384"/>
      <c r="BE212" s="384"/>
      <c r="BF212" s="384"/>
      <c r="BG212" s="384"/>
      <c r="BH212" s="384"/>
      <c r="BI212" s="384"/>
      <c r="BJ212" s="384"/>
      <c r="BK212" s="384"/>
      <c r="BL212" s="384"/>
      <c r="BM212" s="384"/>
    </row>
    <row r="213" spans="12:65" s="339" customFormat="1" x14ac:dyDescent="0.25">
      <c r="L213" s="338"/>
      <c r="M213" s="336"/>
      <c r="N213" s="337"/>
      <c r="O213" s="337"/>
      <c r="P213" s="337"/>
      <c r="Q213" s="337"/>
      <c r="R213" s="337"/>
      <c r="S213" s="337"/>
      <c r="T213" s="337"/>
      <c r="U213" s="337"/>
      <c r="V213" s="384"/>
      <c r="W213" s="337"/>
      <c r="X213" s="337"/>
      <c r="Y213" s="337"/>
      <c r="Z213" s="337"/>
      <c r="AA213" s="337"/>
      <c r="AB213" s="337"/>
      <c r="AC213" s="337"/>
      <c r="AD213" s="337"/>
      <c r="AE213" s="384"/>
      <c r="AF213" s="384"/>
      <c r="AG213" s="384"/>
      <c r="AH213" s="384"/>
      <c r="AI213" s="384"/>
      <c r="AJ213" s="384"/>
      <c r="AK213" s="384"/>
      <c r="AL213" s="384"/>
      <c r="AM213" s="384"/>
      <c r="AN213" s="384"/>
      <c r="AO213" s="384"/>
      <c r="AP213" s="384"/>
      <c r="AQ213" s="384"/>
      <c r="AR213" s="384"/>
      <c r="AS213" s="384"/>
      <c r="AT213" s="384"/>
      <c r="AU213" s="384"/>
      <c r="AV213" s="384"/>
      <c r="AW213" s="384"/>
      <c r="AX213" s="384"/>
      <c r="AY213" s="384"/>
      <c r="AZ213" s="384"/>
      <c r="BA213" s="384"/>
      <c r="BB213" s="384"/>
      <c r="BC213" s="384"/>
      <c r="BD213" s="384"/>
      <c r="BE213" s="384"/>
      <c r="BF213" s="384"/>
      <c r="BG213" s="384"/>
      <c r="BH213" s="384"/>
      <c r="BI213" s="384"/>
      <c r="BJ213" s="384"/>
      <c r="BK213" s="384"/>
      <c r="BL213" s="384"/>
      <c r="BM213" s="384"/>
    </row>
    <row r="214" spans="12:65" s="339" customFormat="1" x14ac:dyDescent="0.25">
      <c r="L214" s="338"/>
      <c r="M214" s="336"/>
      <c r="N214" s="337"/>
      <c r="O214" s="337"/>
      <c r="P214" s="337"/>
      <c r="Q214" s="337"/>
      <c r="R214" s="337"/>
      <c r="S214" s="337"/>
      <c r="T214" s="337"/>
      <c r="U214" s="337"/>
      <c r="V214" s="384"/>
      <c r="W214" s="337"/>
      <c r="X214" s="337"/>
      <c r="Y214" s="337"/>
      <c r="Z214" s="337"/>
      <c r="AA214" s="337"/>
      <c r="AB214" s="337"/>
      <c r="AC214" s="337"/>
      <c r="AD214" s="337"/>
      <c r="AE214" s="384"/>
      <c r="AF214" s="384"/>
      <c r="AG214" s="384"/>
      <c r="AH214" s="384"/>
      <c r="AI214" s="384"/>
      <c r="AJ214" s="384"/>
      <c r="AK214" s="384"/>
      <c r="AL214" s="384"/>
      <c r="AM214" s="384"/>
      <c r="AN214" s="384"/>
      <c r="AO214" s="384"/>
      <c r="AP214" s="384"/>
      <c r="AQ214" s="384"/>
      <c r="AR214" s="384"/>
      <c r="AS214" s="384"/>
      <c r="AT214" s="384"/>
      <c r="AU214" s="384"/>
      <c r="AV214" s="384"/>
      <c r="AW214" s="384"/>
      <c r="AX214" s="384"/>
      <c r="AY214" s="384"/>
      <c r="AZ214" s="384"/>
      <c r="BA214" s="384"/>
      <c r="BB214" s="384"/>
      <c r="BC214" s="384"/>
      <c r="BD214" s="384"/>
      <c r="BE214" s="384"/>
      <c r="BF214" s="384"/>
      <c r="BG214" s="384"/>
      <c r="BH214" s="384"/>
      <c r="BI214" s="384"/>
      <c r="BJ214" s="384"/>
      <c r="BK214" s="384"/>
      <c r="BL214" s="384"/>
      <c r="BM214" s="384"/>
    </row>
    <row r="215" spans="12:65" s="339" customFormat="1" x14ac:dyDescent="0.25">
      <c r="L215" s="338"/>
      <c r="M215" s="336"/>
      <c r="N215" s="337"/>
      <c r="O215" s="337"/>
      <c r="P215" s="337"/>
      <c r="Q215" s="337"/>
      <c r="R215" s="337"/>
      <c r="S215" s="337"/>
      <c r="T215" s="337"/>
      <c r="U215" s="337"/>
      <c r="V215" s="384"/>
      <c r="W215" s="337"/>
      <c r="X215" s="337"/>
      <c r="Y215" s="337"/>
      <c r="Z215" s="337"/>
      <c r="AA215" s="337"/>
      <c r="AB215" s="337"/>
      <c r="AC215" s="337"/>
      <c r="AD215" s="337"/>
      <c r="AE215" s="384"/>
      <c r="AF215" s="384"/>
      <c r="AG215" s="384"/>
      <c r="AH215" s="384"/>
      <c r="AI215" s="384"/>
      <c r="AJ215" s="384"/>
      <c r="AK215" s="384"/>
      <c r="AL215" s="384"/>
      <c r="AM215" s="384"/>
      <c r="AN215" s="384"/>
      <c r="AO215" s="384"/>
      <c r="AP215" s="384"/>
      <c r="AQ215" s="384"/>
      <c r="AR215" s="384"/>
      <c r="AS215" s="384"/>
      <c r="AT215" s="384"/>
      <c r="AU215" s="384"/>
      <c r="AV215" s="384"/>
      <c r="AW215" s="384"/>
      <c r="AX215" s="384"/>
      <c r="AY215" s="384"/>
      <c r="AZ215" s="384"/>
      <c r="BA215" s="384"/>
      <c r="BB215" s="384"/>
      <c r="BC215" s="384"/>
      <c r="BD215" s="384"/>
      <c r="BE215" s="384"/>
      <c r="BF215" s="384"/>
      <c r="BG215" s="384"/>
      <c r="BH215" s="384"/>
      <c r="BI215" s="384"/>
      <c r="BJ215" s="384"/>
      <c r="BK215" s="384"/>
      <c r="BL215" s="384"/>
      <c r="BM215" s="384"/>
    </row>
    <row r="216" spans="12:65" s="339" customFormat="1" x14ac:dyDescent="0.25">
      <c r="L216" s="338"/>
      <c r="M216" s="336"/>
      <c r="N216" s="337"/>
      <c r="O216" s="337"/>
      <c r="P216" s="337"/>
      <c r="Q216" s="337"/>
      <c r="R216" s="337"/>
      <c r="S216" s="337"/>
      <c r="T216" s="337"/>
      <c r="U216" s="337"/>
      <c r="V216" s="384"/>
      <c r="W216" s="337"/>
      <c r="X216" s="337"/>
      <c r="Y216" s="337"/>
      <c r="Z216" s="337"/>
      <c r="AA216" s="337"/>
      <c r="AB216" s="337"/>
      <c r="AC216" s="337"/>
      <c r="AD216" s="337"/>
      <c r="AE216" s="384"/>
      <c r="AF216" s="384"/>
      <c r="AG216" s="384"/>
      <c r="AH216" s="384"/>
      <c r="AI216" s="384"/>
      <c r="AJ216" s="384"/>
      <c r="AK216" s="384"/>
      <c r="AL216" s="384"/>
      <c r="AM216" s="384"/>
      <c r="AN216" s="384"/>
      <c r="AO216" s="384"/>
      <c r="AP216" s="384"/>
      <c r="AQ216" s="384"/>
      <c r="AR216" s="384"/>
      <c r="AS216" s="384"/>
      <c r="AT216" s="384"/>
      <c r="AU216" s="384"/>
      <c r="AV216" s="384"/>
      <c r="AW216" s="384"/>
      <c r="AX216" s="384"/>
      <c r="AY216" s="384"/>
      <c r="AZ216" s="384"/>
      <c r="BA216" s="384"/>
      <c r="BB216" s="384"/>
      <c r="BC216" s="384"/>
      <c r="BD216" s="384"/>
      <c r="BE216" s="384"/>
      <c r="BF216" s="384"/>
      <c r="BG216" s="384"/>
      <c r="BH216" s="384"/>
      <c r="BI216" s="384"/>
      <c r="BJ216" s="384"/>
      <c r="BK216" s="384"/>
      <c r="BL216" s="384"/>
      <c r="BM216" s="384"/>
    </row>
    <row r="217" spans="12:65" s="339" customFormat="1" x14ac:dyDescent="0.25">
      <c r="L217" s="338"/>
      <c r="M217" s="336"/>
      <c r="N217" s="337"/>
      <c r="O217" s="337"/>
      <c r="P217" s="337"/>
      <c r="Q217" s="337"/>
      <c r="R217" s="337"/>
      <c r="S217" s="337"/>
      <c r="T217" s="337"/>
      <c r="U217" s="337"/>
      <c r="V217" s="384"/>
      <c r="W217" s="337"/>
      <c r="X217" s="337"/>
      <c r="Y217" s="337"/>
      <c r="Z217" s="337"/>
      <c r="AA217" s="337"/>
      <c r="AB217" s="337"/>
      <c r="AC217" s="337"/>
      <c r="AD217" s="337"/>
      <c r="AE217" s="384"/>
      <c r="AF217" s="384"/>
      <c r="AG217" s="384"/>
      <c r="AH217" s="384"/>
      <c r="AI217" s="384"/>
      <c r="AJ217" s="384"/>
      <c r="AK217" s="384"/>
      <c r="AL217" s="384"/>
      <c r="AM217" s="384"/>
      <c r="AN217" s="384"/>
      <c r="AO217" s="384"/>
      <c r="AP217" s="384"/>
      <c r="AQ217" s="384"/>
      <c r="AR217" s="384"/>
      <c r="AS217" s="384"/>
      <c r="AT217" s="384"/>
      <c r="AU217" s="384"/>
      <c r="AV217" s="384"/>
      <c r="AW217" s="384"/>
      <c r="AX217" s="384"/>
      <c r="AY217" s="384"/>
      <c r="AZ217" s="384"/>
      <c r="BA217" s="384"/>
      <c r="BB217" s="384"/>
      <c r="BC217" s="384"/>
      <c r="BD217" s="384"/>
      <c r="BE217" s="384"/>
      <c r="BF217" s="384"/>
      <c r="BG217" s="384"/>
      <c r="BH217" s="384"/>
      <c r="BI217" s="384"/>
      <c r="BJ217" s="384"/>
      <c r="BK217" s="384"/>
      <c r="BL217" s="384"/>
      <c r="BM217" s="384"/>
    </row>
    <row r="218" spans="12:65" s="339" customFormat="1" x14ac:dyDescent="0.25">
      <c r="L218" s="338"/>
      <c r="M218" s="336"/>
      <c r="N218" s="337"/>
      <c r="O218" s="337"/>
      <c r="P218" s="337"/>
      <c r="Q218" s="337"/>
      <c r="R218" s="337"/>
      <c r="S218" s="337"/>
      <c r="T218" s="337"/>
      <c r="U218" s="337"/>
      <c r="V218" s="384"/>
      <c r="W218" s="337"/>
      <c r="X218" s="337"/>
      <c r="Y218" s="337"/>
      <c r="Z218" s="337"/>
      <c r="AA218" s="337"/>
      <c r="AB218" s="337"/>
      <c r="AC218" s="337"/>
      <c r="AD218" s="337"/>
      <c r="AE218" s="384"/>
      <c r="AF218" s="384"/>
      <c r="AG218" s="384"/>
      <c r="AH218" s="384"/>
      <c r="AI218" s="384"/>
      <c r="AJ218" s="384"/>
      <c r="AK218" s="384"/>
      <c r="AL218" s="384"/>
      <c r="AM218" s="384"/>
      <c r="AN218" s="384"/>
      <c r="AO218" s="384"/>
      <c r="AP218" s="384"/>
      <c r="AQ218" s="384"/>
      <c r="AR218" s="384"/>
      <c r="AS218" s="384"/>
      <c r="AT218" s="384"/>
      <c r="AU218" s="384"/>
      <c r="AV218" s="384"/>
      <c r="AW218" s="384"/>
      <c r="AX218" s="384"/>
      <c r="AY218" s="384"/>
      <c r="AZ218" s="384"/>
      <c r="BA218" s="384"/>
      <c r="BB218" s="384"/>
      <c r="BC218" s="384"/>
      <c r="BD218" s="384"/>
      <c r="BE218" s="384"/>
      <c r="BF218" s="384"/>
      <c r="BG218" s="384"/>
      <c r="BH218" s="384"/>
      <c r="BI218" s="384"/>
      <c r="BJ218" s="384"/>
      <c r="BK218" s="384"/>
      <c r="BL218" s="384"/>
      <c r="BM218" s="384"/>
    </row>
    <row r="219" spans="12:65" s="339" customFormat="1" x14ac:dyDescent="0.25">
      <c r="L219" s="338"/>
      <c r="M219" s="336"/>
      <c r="N219" s="337"/>
      <c r="O219" s="337"/>
      <c r="P219" s="337"/>
      <c r="Q219" s="337"/>
      <c r="R219" s="337"/>
      <c r="S219" s="337"/>
      <c r="T219" s="337"/>
      <c r="U219" s="337"/>
      <c r="V219" s="384"/>
      <c r="W219" s="337"/>
      <c r="X219" s="337"/>
      <c r="Y219" s="337"/>
      <c r="Z219" s="337"/>
      <c r="AA219" s="337"/>
      <c r="AB219" s="337"/>
      <c r="AC219" s="337"/>
      <c r="AD219" s="337"/>
      <c r="AE219" s="384"/>
      <c r="AF219" s="384"/>
      <c r="AG219" s="384"/>
      <c r="AH219" s="384"/>
      <c r="AI219" s="384"/>
      <c r="AJ219" s="384"/>
      <c r="AK219" s="384"/>
      <c r="AL219" s="384"/>
      <c r="AM219" s="384"/>
      <c r="AN219" s="384"/>
      <c r="AO219" s="384"/>
      <c r="AP219" s="384"/>
      <c r="AQ219" s="384"/>
      <c r="AR219" s="384"/>
      <c r="AS219" s="384"/>
      <c r="AT219" s="384"/>
      <c r="AU219" s="384"/>
      <c r="AV219" s="384"/>
      <c r="AW219" s="384"/>
      <c r="AX219" s="384"/>
      <c r="AY219" s="384"/>
      <c r="AZ219" s="384"/>
      <c r="BA219" s="384"/>
      <c r="BB219" s="384"/>
      <c r="BC219" s="384"/>
      <c r="BD219" s="384"/>
      <c r="BE219" s="384"/>
      <c r="BF219" s="384"/>
      <c r="BG219" s="384"/>
      <c r="BH219" s="384"/>
      <c r="BI219" s="384"/>
      <c r="BJ219" s="384"/>
      <c r="BK219" s="384"/>
      <c r="BL219" s="384"/>
      <c r="BM219" s="384"/>
    </row>
    <row r="220" spans="12:65" s="339" customFormat="1" x14ac:dyDescent="0.25">
      <c r="L220" s="338"/>
      <c r="M220" s="336"/>
      <c r="N220" s="337"/>
      <c r="O220" s="337"/>
      <c r="P220" s="337"/>
      <c r="Q220" s="337"/>
      <c r="R220" s="337"/>
      <c r="S220" s="337"/>
      <c r="T220" s="337"/>
      <c r="U220" s="337"/>
      <c r="V220" s="384"/>
      <c r="W220" s="337"/>
      <c r="X220" s="337"/>
      <c r="Y220" s="337"/>
      <c r="Z220" s="337"/>
      <c r="AA220" s="337"/>
      <c r="AB220" s="337"/>
      <c r="AC220" s="337"/>
      <c r="AD220" s="337"/>
      <c r="AE220" s="384"/>
      <c r="AF220" s="384"/>
      <c r="AG220" s="384"/>
      <c r="AH220" s="384"/>
      <c r="AI220" s="384"/>
      <c r="AJ220" s="384"/>
      <c r="AK220" s="384"/>
      <c r="AL220" s="384"/>
      <c r="AM220" s="384"/>
      <c r="AN220" s="384"/>
      <c r="AO220" s="384"/>
      <c r="AP220" s="384"/>
      <c r="AQ220" s="384"/>
      <c r="AR220" s="384"/>
      <c r="AS220" s="384"/>
      <c r="AT220" s="384"/>
      <c r="AU220" s="384"/>
      <c r="AV220" s="384"/>
      <c r="AW220" s="384"/>
      <c r="AX220" s="384"/>
      <c r="AY220" s="384"/>
      <c r="AZ220" s="384"/>
      <c r="BA220" s="384"/>
      <c r="BB220" s="384"/>
      <c r="BC220" s="384"/>
      <c r="BD220" s="384"/>
      <c r="BE220" s="384"/>
      <c r="BF220" s="384"/>
      <c r="BG220" s="384"/>
      <c r="BH220" s="384"/>
      <c r="BI220" s="384"/>
      <c r="BJ220" s="384"/>
      <c r="BK220" s="384"/>
      <c r="BL220" s="384"/>
      <c r="BM220" s="384"/>
    </row>
    <row r="221" spans="12:65" s="339" customFormat="1" x14ac:dyDescent="0.25">
      <c r="L221" s="338"/>
      <c r="M221" s="336"/>
      <c r="N221" s="337"/>
      <c r="O221" s="337"/>
      <c r="P221" s="337"/>
      <c r="Q221" s="337"/>
      <c r="R221" s="337"/>
      <c r="S221" s="337"/>
      <c r="T221" s="337"/>
      <c r="U221" s="337"/>
      <c r="V221" s="384"/>
      <c r="W221" s="337"/>
      <c r="X221" s="337"/>
      <c r="Y221" s="337"/>
      <c r="Z221" s="337"/>
      <c r="AA221" s="337"/>
      <c r="AB221" s="337"/>
      <c r="AC221" s="337"/>
      <c r="AD221" s="337"/>
      <c r="AE221" s="384"/>
      <c r="AF221" s="384"/>
      <c r="AG221" s="384"/>
      <c r="AH221" s="384"/>
      <c r="AI221" s="384"/>
      <c r="AJ221" s="384"/>
      <c r="AK221" s="384"/>
      <c r="AL221" s="384"/>
      <c r="AM221" s="384"/>
      <c r="AN221" s="384"/>
      <c r="AO221" s="384"/>
      <c r="AP221" s="384"/>
      <c r="AQ221" s="384"/>
      <c r="AR221" s="384"/>
      <c r="AS221" s="384"/>
      <c r="AT221" s="384"/>
      <c r="AU221" s="384"/>
      <c r="AV221" s="384"/>
      <c r="AW221" s="384"/>
      <c r="AX221" s="384"/>
      <c r="AY221" s="384"/>
      <c r="AZ221" s="384"/>
      <c r="BA221" s="384"/>
      <c r="BB221" s="384"/>
      <c r="BC221" s="384"/>
      <c r="BD221" s="384"/>
      <c r="BE221" s="384"/>
      <c r="BF221" s="384"/>
      <c r="BG221" s="384"/>
      <c r="BH221" s="384"/>
      <c r="BI221" s="384"/>
      <c r="BJ221" s="384"/>
      <c r="BK221" s="384"/>
      <c r="BL221" s="384"/>
      <c r="BM221" s="384"/>
    </row>
    <row r="222" spans="12:65" s="339" customFormat="1" x14ac:dyDescent="0.25">
      <c r="L222" s="338"/>
      <c r="M222" s="336"/>
      <c r="N222" s="337"/>
      <c r="O222" s="337"/>
      <c r="P222" s="337"/>
      <c r="Q222" s="337"/>
      <c r="R222" s="337"/>
      <c r="S222" s="337"/>
      <c r="T222" s="337"/>
      <c r="U222" s="337"/>
      <c r="V222" s="384"/>
      <c r="W222" s="337"/>
      <c r="X222" s="337"/>
      <c r="Y222" s="337"/>
      <c r="Z222" s="337"/>
      <c r="AA222" s="337"/>
      <c r="AB222" s="337"/>
      <c r="AC222" s="337"/>
      <c r="AD222" s="337"/>
      <c r="AE222" s="384"/>
      <c r="AF222" s="384"/>
      <c r="AG222" s="384"/>
      <c r="AH222" s="384"/>
      <c r="AI222" s="384"/>
      <c r="AJ222" s="384"/>
      <c r="AK222" s="384"/>
      <c r="AL222" s="384"/>
      <c r="AM222" s="384"/>
      <c r="AN222" s="384"/>
      <c r="AO222" s="384"/>
      <c r="AP222" s="384"/>
      <c r="AQ222" s="384"/>
      <c r="AR222" s="384"/>
      <c r="AS222" s="384"/>
      <c r="AT222" s="384"/>
      <c r="AU222" s="384"/>
      <c r="AV222" s="384"/>
      <c r="AW222" s="384"/>
      <c r="AX222" s="384"/>
      <c r="AY222" s="384"/>
      <c r="AZ222" s="384"/>
      <c r="BA222" s="384"/>
      <c r="BB222" s="384"/>
      <c r="BC222" s="384"/>
      <c r="BD222" s="384"/>
      <c r="BE222" s="384"/>
      <c r="BF222" s="384"/>
      <c r="BG222" s="384"/>
      <c r="BH222" s="384"/>
      <c r="BI222" s="384"/>
      <c r="BJ222" s="384"/>
      <c r="BK222" s="384"/>
      <c r="BL222" s="384"/>
      <c r="BM222" s="384"/>
    </row>
    <row r="223" spans="12:65" s="339" customFormat="1" x14ac:dyDescent="0.25">
      <c r="L223" s="338"/>
      <c r="M223" s="336"/>
      <c r="N223" s="337"/>
      <c r="O223" s="337"/>
      <c r="P223" s="337"/>
      <c r="Q223" s="337"/>
      <c r="R223" s="337"/>
      <c r="S223" s="337"/>
      <c r="T223" s="337"/>
      <c r="U223" s="337"/>
      <c r="V223" s="384"/>
      <c r="W223" s="337"/>
      <c r="X223" s="337"/>
      <c r="Y223" s="337"/>
      <c r="Z223" s="337"/>
      <c r="AA223" s="337"/>
      <c r="AB223" s="337"/>
      <c r="AC223" s="337"/>
      <c r="AD223" s="337"/>
      <c r="AE223" s="384"/>
      <c r="AF223" s="384"/>
      <c r="AG223" s="384"/>
      <c r="AH223" s="384"/>
      <c r="AI223" s="384"/>
      <c r="AJ223" s="384"/>
      <c r="AK223" s="384"/>
      <c r="AL223" s="384"/>
      <c r="AM223" s="384"/>
      <c r="AN223" s="384"/>
      <c r="AO223" s="384"/>
      <c r="AP223" s="384"/>
      <c r="AQ223" s="384"/>
      <c r="AR223" s="384"/>
      <c r="AS223" s="384"/>
      <c r="AT223" s="384"/>
      <c r="AU223" s="384"/>
      <c r="AV223" s="384"/>
      <c r="AW223" s="384"/>
      <c r="AX223" s="384"/>
      <c r="AY223" s="384"/>
      <c r="AZ223" s="384"/>
      <c r="BA223" s="384"/>
      <c r="BB223" s="384"/>
      <c r="BC223" s="384"/>
      <c r="BD223" s="384"/>
      <c r="BE223" s="384"/>
      <c r="BF223" s="384"/>
      <c r="BG223" s="384"/>
      <c r="BH223" s="384"/>
      <c r="BI223" s="384"/>
      <c r="BJ223" s="384"/>
      <c r="BK223" s="384"/>
      <c r="BL223" s="384"/>
      <c r="BM223" s="384"/>
    </row>
    <row r="224" spans="12:65" s="339" customFormat="1" x14ac:dyDescent="0.25">
      <c r="L224" s="338"/>
      <c r="M224" s="336"/>
      <c r="N224" s="337"/>
      <c r="O224" s="337"/>
      <c r="P224" s="337"/>
      <c r="Q224" s="337"/>
      <c r="R224" s="337"/>
      <c r="S224" s="337"/>
      <c r="T224" s="337"/>
      <c r="U224" s="337"/>
      <c r="V224" s="384"/>
      <c r="W224" s="337"/>
      <c r="X224" s="337"/>
      <c r="Y224" s="337"/>
      <c r="Z224" s="337"/>
      <c r="AA224" s="337"/>
      <c r="AB224" s="337"/>
      <c r="AC224" s="337"/>
      <c r="AD224" s="337"/>
      <c r="AE224" s="384"/>
      <c r="AF224" s="384"/>
      <c r="AG224" s="384"/>
      <c r="AH224" s="384"/>
      <c r="AI224" s="384"/>
      <c r="AJ224" s="384"/>
      <c r="AK224" s="384"/>
      <c r="AL224" s="384"/>
      <c r="AM224" s="384"/>
      <c r="AN224" s="384"/>
      <c r="AO224" s="384"/>
      <c r="AP224" s="384"/>
      <c r="AQ224" s="384"/>
      <c r="AR224" s="384"/>
      <c r="AS224" s="384"/>
      <c r="AT224" s="384"/>
      <c r="AU224" s="384"/>
      <c r="AV224" s="384"/>
      <c r="AW224" s="384"/>
      <c r="AX224" s="384"/>
      <c r="AY224" s="384"/>
      <c r="AZ224" s="384"/>
      <c r="BA224" s="384"/>
      <c r="BB224" s="384"/>
      <c r="BC224" s="384"/>
      <c r="BD224" s="384"/>
      <c r="BE224" s="384"/>
      <c r="BF224" s="384"/>
      <c r="BG224" s="384"/>
      <c r="BH224" s="384"/>
      <c r="BI224" s="384"/>
      <c r="BJ224" s="384"/>
      <c r="BK224" s="384"/>
      <c r="BL224" s="384"/>
      <c r="BM224" s="384"/>
    </row>
    <row r="225" spans="12:65" s="339" customFormat="1" x14ac:dyDescent="0.25">
      <c r="L225" s="338"/>
      <c r="M225" s="336"/>
      <c r="N225" s="337"/>
      <c r="O225" s="337"/>
      <c r="P225" s="337"/>
      <c r="Q225" s="337"/>
      <c r="R225" s="337"/>
      <c r="S225" s="337"/>
      <c r="T225" s="337"/>
      <c r="U225" s="337"/>
      <c r="V225" s="384"/>
      <c r="W225" s="337"/>
      <c r="X225" s="337"/>
      <c r="Y225" s="337"/>
      <c r="Z225" s="337"/>
      <c r="AA225" s="337"/>
      <c r="AB225" s="337"/>
      <c r="AC225" s="337"/>
      <c r="AD225" s="337"/>
      <c r="AE225" s="384"/>
      <c r="AF225" s="384"/>
      <c r="AG225" s="384"/>
      <c r="AH225" s="384"/>
      <c r="AI225" s="384"/>
      <c r="AJ225" s="384"/>
      <c r="AK225" s="384"/>
      <c r="AL225" s="384"/>
      <c r="AM225" s="384"/>
      <c r="AN225" s="384"/>
      <c r="AO225" s="384"/>
      <c r="AP225" s="384"/>
      <c r="AQ225" s="384"/>
      <c r="AR225" s="384"/>
      <c r="AS225" s="384"/>
      <c r="AT225" s="384"/>
      <c r="AU225" s="384"/>
      <c r="AV225" s="384"/>
      <c r="AW225" s="384"/>
      <c r="AX225" s="384"/>
      <c r="AY225" s="384"/>
      <c r="AZ225" s="384"/>
      <c r="BA225" s="384"/>
      <c r="BB225" s="384"/>
      <c r="BC225" s="384"/>
      <c r="BD225" s="384"/>
      <c r="BE225" s="384"/>
      <c r="BF225" s="384"/>
      <c r="BG225" s="384"/>
      <c r="BH225" s="384"/>
      <c r="BI225" s="384"/>
      <c r="BJ225" s="384"/>
      <c r="BK225" s="384"/>
      <c r="BL225" s="384"/>
      <c r="BM225" s="384"/>
    </row>
    <row r="226" spans="12:65" s="339" customFormat="1" x14ac:dyDescent="0.25">
      <c r="L226" s="338"/>
      <c r="M226" s="336"/>
      <c r="N226" s="337"/>
      <c r="O226" s="337"/>
      <c r="P226" s="337"/>
      <c r="Q226" s="337"/>
      <c r="R226" s="337"/>
      <c r="S226" s="337"/>
      <c r="T226" s="337"/>
      <c r="U226" s="337"/>
      <c r="V226" s="384"/>
      <c r="W226" s="337"/>
      <c r="X226" s="337"/>
      <c r="Y226" s="337"/>
      <c r="Z226" s="337"/>
      <c r="AA226" s="337"/>
      <c r="AB226" s="337"/>
      <c r="AC226" s="337"/>
      <c r="AD226" s="337"/>
      <c r="AE226" s="384"/>
      <c r="AF226" s="384"/>
      <c r="AG226" s="384"/>
      <c r="AH226" s="384"/>
      <c r="AI226" s="384"/>
      <c r="AJ226" s="384"/>
      <c r="AK226" s="384"/>
      <c r="AL226" s="384"/>
      <c r="AM226" s="384"/>
      <c r="AN226" s="384"/>
      <c r="AO226" s="384"/>
      <c r="AP226" s="384"/>
      <c r="AQ226" s="384"/>
      <c r="AR226" s="384"/>
      <c r="AS226" s="384"/>
      <c r="AT226" s="384"/>
      <c r="AU226" s="384"/>
      <c r="AV226" s="384"/>
      <c r="AW226" s="384"/>
      <c r="AX226" s="384"/>
      <c r="AY226" s="384"/>
      <c r="AZ226" s="384"/>
      <c r="BA226" s="384"/>
      <c r="BB226" s="384"/>
      <c r="BC226" s="384"/>
      <c r="BD226" s="384"/>
      <c r="BE226" s="384"/>
      <c r="BF226" s="384"/>
      <c r="BG226" s="384"/>
      <c r="BH226" s="384"/>
      <c r="BI226" s="384"/>
      <c r="BJ226" s="384"/>
      <c r="BK226" s="384"/>
      <c r="BL226" s="384"/>
      <c r="BM226" s="384"/>
    </row>
    <row r="227" spans="12:65" s="339" customFormat="1" x14ac:dyDescent="0.25">
      <c r="L227" s="338"/>
      <c r="M227" s="336"/>
      <c r="N227" s="337"/>
      <c r="O227" s="337"/>
      <c r="P227" s="337"/>
      <c r="Q227" s="337"/>
      <c r="R227" s="337"/>
      <c r="S227" s="337"/>
      <c r="T227" s="337"/>
      <c r="U227" s="337"/>
      <c r="V227" s="384"/>
      <c r="W227" s="337"/>
      <c r="X227" s="337"/>
      <c r="Y227" s="337"/>
      <c r="Z227" s="337"/>
      <c r="AA227" s="337"/>
      <c r="AB227" s="337"/>
      <c r="AC227" s="337"/>
      <c r="AD227" s="337"/>
      <c r="AE227" s="384"/>
      <c r="AF227" s="384"/>
      <c r="AG227" s="384"/>
      <c r="AH227" s="384"/>
      <c r="AI227" s="384"/>
      <c r="AJ227" s="384"/>
      <c r="AK227" s="384"/>
      <c r="AL227" s="384"/>
      <c r="AM227" s="384"/>
      <c r="AN227" s="384"/>
      <c r="AO227" s="384"/>
      <c r="AP227" s="384"/>
      <c r="AQ227" s="384"/>
      <c r="AR227" s="384"/>
      <c r="AS227" s="384"/>
      <c r="AT227" s="384"/>
      <c r="AU227" s="384"/>
      <c r="AV227" s="384"/>
      <c r="AW227" s="384"/>
      <c r="AX227" s="384"/>
      <c r="AY227" s="384"/>
      <c r="AZ227" s="384"/>
      <c r="BA227" s="384"/>
      <c r="BB227" s="384"/>
      <c r="BC227" s="384"/>
      <c r="BD227" s="384"/>
      <c r="BE227" s="384"/>
      <c r="BF227" s="384"/>
      <c r="BG227" s="384"/>
      <c r="BH227" s="384"/>
      <c r="BI227" s="384"/>
      <c r="BJ227" s="384"/>
      <c r="BK227" s="384"/>
      <c r="BL227" s="384"/>
      <c r="BM227" s="384"/>
    </row>
    <row r="228" spans="12:65" s="339" customFormat="1" x14ac:dyDescent="0.25">
      <c r="L228" s="338"/>
      <c r="M228" s="336"/>
      <c r="N228" s="337"/>
      <c r="O228" s="337"/>
      <c r="P228" s="337"/>
      <c r="Q228" s="337"/>
      <c r="R228" s="337"/>
      <c r="S228" s="337"/>
      <c r="T228" s="337"/>
      <c r="U228" s="337"/>
      <c r="V228" s="384"/>
      <c r="W228" s="337"/>
      <c r="X228" s="337"/>
      <c r="Y228" s="337"/>
      <c r="Z228" s="337"/>
      <c r="AA228" s="337"/>
      <c r="AB228" s="337"/>
      <c r="AC228" s="337"/>
      <c r="AD228" s="337"/>
      <c r="AE228" s="384"/>
      <c r="AF228" s="384"/>
      <c r="AG228" s="384"/>
      <c r="AH228" s="384"/>
      <c r="AI228" s="384"/>
      <c r="AJ228" s="384"/>
      <c r="AK228" s="384"/>
      <c r="AL228" s="384"/>
      <c r="AM228" s="384"/>
      <c r="AN228" s="384"/>
      <c r="AO228" s="384"/>
      <c r="AP228" s="384"/>
      <c r="AQ228" s="384"/>
      <c r="AR228" s="384"/>
      <c r="AS228" s="384"/>
      <c r="AT228" s="384"/>
      <c r="AU228" s="384"/>
      <c r="AV228" s="384"/>
      <c r="AW228" s="384"/>
      <c r="AX228" s="384"/>
      <c r="AY228" s="384"/>
      <c r="AZ228" s="384"/>
      <c r="BA228" s="384"/>
      <c r="BB228" s="384"/>
      <c r="BC228" s="384"/>
      <c r="BD228" s="384"/>
      <c r="BE228" s="384"/>
      <c r="BF228" s="384"/>
      <c r="BG228" s="384"/>
      <c r="BH228" s="384"/>
      <c r="BI228" s="384"/>
      <c r="BJ228" s="384"/>
      <c r="BK228" s="384"/>
      <c r="BL228" s="384"/>
      <c r="BM228" s="384"/>
    </row>
    <row r="229" spans="12:65" s="339" customFormat="1" x14ac:dyDescent="0.25">
      <c r="L229" s="338"/>
      <c r="M229" s="336"/>
      <c r="N229" s="337"/>
      <c r="O229" s="337"/>
      <c r="P229" s="337"/>
      <c r="Q229" s="337"/>
      <c r="R229" s="337"/>
      <c r="S229" s="337"/>
      <c r="T229" s="337"/>
      <c r="U229" s="337"/>
      <c r="V229" s="384"/>
      <c r="W229" s="337"/>
      <c r="X229" s="337"/>
      <c r="Y229" s="337"/>
      <c r="Z229" s="337"/>
      <c r="AA229" s="337"/>
      <c r="AB229" s="337"/>
      <c r="AC229" s="337"/>
      <c r="AD229" s="337"/>
      <c r="AE229" s="384"/>
      <c r="AF229" s="384"/>
      <c r="AG229" s="384"/>
      <c r="AH229" s="384"/>
      <c r="AI229" s="384"/>
      <c r="AJ229" s="384"/>
      <c r="AK229" s="384"/>
      <c r="AL229" s="384"/>
      <c r="AM229" s="384"/>
      <c r="AN229" s="384"/>
      <c r="AO229" s="384"/>
      <c r="AP229" s="384"/>
      <c r="AQ229" s="384"/>
      <c r="AR229" s="384"/>
      <c r="AS229" s="384"/>
      <c r="AT229" s="384"/>
      <c r="AU229" s="384"/>
      <c r="AV229" s="384"/>
      <c r="AW229" s="384"/>
      <c r="AX229" s="384"/>
      <c r="AY229" s="384"/>
      <c r="AZ229" s="384"/>
      <c r="BA229" s="384"/>
      <c r="BB229" s="384"/>
      <c r="BC229" s="384"/>
      <c r="BD229" s="384"/>
      <c r="BE229" s="384"/>
      <c r="BF229" s="384"/>
      <c r="BG229" s="384"/>
      <c r="BH229" s="384"/>
      <c r="BI229" s="384"/>
      <c r="BJ229" s="384"/>
      <c r="BK229" s="384"/>
      <c r="BL229" s="384"/>
      <c r="BM229" s="384"/>
    </row>
    <row r="230" spans="12:65" s="339" customFormat="1" x14ac:dyDescent="0.25">
      <c r="L230" s="338"/>
      <c r="M230" s="336"/>
      <c r="N230" s="337"/>
      <c r="O230" s="337"/>
      <c r="P230" s="337"/>
      <c r="Q230" s="337"/>
      <c r="R230" s="337"/>
      <c r="S230" s="337"/>
      <c r="T230" s="337"/>
      <c r="U230" s="337"/>
      <c r="V230" s="384"/>
      <c r="W230" s="337"/>
      <c r="X230" s="337"/>
      <c r="Y230" s="337"/>
      <c r="Z230" s="337"/>
      <c r="AA230" s="337"/>
      <c r="AB230" s="337"/>
      <c r="AC230" s="337"/>
      <c r="AD230" s="337"/>
      <c r="AE230" s="384"/>
      <c r="AF230" s="384"/>
      <c r="AG230" s="384"/>
      <c r="AH230" s="384"/>
      <c r="AI230" s="384"/>
      <c r="AJ230" s="384"/>
      <c r="AK230" s="384"/>
      <c r="AL230" s="384"/>
      <c r="AM230" s="384"/>
      <c r="AN230" s="384"/>
      <c r="AO230" s="384"/>
      <c r="AP230" s="384"/>
      <c r="AQ230" s="384"/>
      <c r="AR230" s="384"/>
      <c r="AS230" s="384"/>
      <c r="AT230" s="384"/>
      <c r="AU230" s="384"/>
      <c r="AV230" s="384"/>
      <c r="AW230" s="384"/>
      <c r="AX230" s="384"/>
      <c r="AY230" s="384"/>
      <c r="AZ230" s="384"/>
      <c r="BA230" s="384"/>
      <c r="BB230" s="384"/>
      <c r="BC230" s="384"/>
      <c r="BD230" s="384"/>
      <c r="BE230" s="384"/>
      <c r="BF230" s="384"/>
      <c r="BG230" s="384"/>
      <c r="BH230" s="384"/>
      <c r="BI230" s="384"/>
      <c r="BJ230" s="384"/>
      <c r="BK230" s="384"/>
      <c r="BL230" s="384"/>
      <c r="BM230" s="384"/>
    </row>
    <row r="231" spans="12:65" s="339" customFormat="1" x14ac:dyDescent="0.25">
      <c r="L231" s="338"/>
      <c r="M231" s="336"/>
      <c r="N231" s="337"/>
      <c r="O231" s="337"/>
      <c r="P231" s="337"/>
      <c r="Q231" s="337"/>
      <c r="R231" s="337"/>
      <c r="S231" s="337"/>
      <c r="T231" s="337"/>
      <c r="U231" s="337"/>
      <c r="V231" s="384"/>
      <c r="W231" s="337"/>
      <c r="X231" s="337"/>
      <c r="Y231" s="337"/>
      <c r="Z231" s="337"/>
      <c r="AA231" s="337"/>
      <c r="AB231" s="337"/>
      <c r="AC231" s="337"/>
      <c r="AD231" s="337"/>
      <c r="AE231" s="384"/>
      <c r="AF231" s="384"/>
      <c r="AG231" s="384"/>
      <c r="AH231" s="384"/>
      <c r="AI231" s="384"/>
      <c r="AJ231" s="384"/>
      <c r="AK231" s="384"/>
      <c r="AL231" s="384"/>
      <c r="AM231" s="384"/>
      <c r="AN231" s="384"/>
      <c r="AO231" s="384"/>
      <c r="AP231" s="384"/>
      <c r="AQ231" s="384"/>
      <c r="AR231" s="384"/>
      <c r="AS231" s="384"/>
      <c r="AT231" s="384"/>
      <c r="AU231" s="384"/>
      <c r="AV231" s="384"/>
      <c r="AW231" s="384"/>
      <c r="AX231" s="384"/>
      <c r="AY231" s="384"/>
      <c r="AZ231" s="384"/>
      <c r="BA231" s="384"/>
      <c r="BB231" s="384"/>
      <c r="BC231" s="384"/>
      <c r="BD231" s="384"/>
      <c r="BE231" s="384"/>
      <c r="BF231" s="384"/>
      <c r="BG231" s="384"/>
      <c r="BH231" s="384"/>
      <c r="BI231" s="384"/>
      <c r="BJ231" s="384"/>
      <c r="BK231" s="384"/>
      <c r="BL231" s="384"/>
      <c r="BM231" s="384"/>
    </row>
    <row r="232" spans="12:65" s="339" customFormat="1" x14ac:dyDescent="0.25">
      <c r="L232" s="338"/>
      <c r="M232" s="336"/>
      <c r="N232" s="337"/>
      <c r="O232" s="337"/>
      <c r="P232" s="337"/>
      <c r="Q232" s="337"/>
      <c r="R232" s="337"/>
      <c r="S232" s="337"/>
      <c r="T232" s="337"/>
      <c r="U232" s="337"/>
      <c r="V232" s="384"/>
      <c r="W232" s="337"/>
      <c r="X232" s="337"/>
      <c r="Y232" s="337"/>
      <c r="Z232" s="337"/>
      <c r="AA232" s="337"/>
      <c r="AB232" s="337"/>
      <c r="AC232" s="337"/>
      <c r="AD232" s="337"/>
      <c r="AE232" s="384"/>
      <c r="AF232" s="384"/>
      <c r="AG232" s="384"/>
      <c r="AH232" s="384"/>
      <c r="AI232" s="384"/>
      <c r="AJ232" s="384"/>
      <c r="AK232" s="384"/>
      <c r="AL232" s="384"/>
      <c r="AM232" s="384"/>
      <c r="AN232" s="384"/>
      <c r="AO232" s="384"/>
      <c r="AP232" s="384"/>
      <c r="AQ232" s="384"/>
      <c r="AR232" s="384"/>
      <c r="AS232" s="384"/>
      <c r="AT232" s="384"/>
      <c r="AU232" s="384"/>
      <c r="AV232" s="384"/>
      <c r="AW232" s="384"/>
      <c r="AX232" s="384"/>
      <c r="AY232" s="384"/>
      <c r="AZ232" s="384"/>
      <c r="BA232" s="384"/>
      <c r="BB232" s="384"/>
      <c r="BC232" s="384"/>
      <c r="BD232" s="384"/>
      <c r="BE232" s="384"/>
      <c r="BF232" s="384"/>
      <c r="BG232" s="384"/>
      <c r="BH232" s="384"/>
      <c r="BI232" s="384"/>
      <c r="BJ232" s="384"/>
      <c r="BK232" s="384"/>
      <c r="BL232" s="384"/>
      <c r="BM232" s="384"/>
    </row>
    <row r="233" spans="12:65" s="339" customFormat="1" x14ac:dyDescent="0.25">
      <c r="L233" s="338"/>
      <c r="M233" s="336"/>
      <c r="N233" s="337"/>
      <c r="O233" s="337"/>
      <c r="P233" s="337"/>
      <c r="Q233" s="337"/>
      <c r="R233" s="337"/>
      <c r="S233" s="337"/>
      <c r="T233" s="337"/>
      <c r="U233" s="337"/>
      <c r="V233" s="384"/>
      <c r="W233" s="337"/>
      <c r="X233" s="337"/>
      <c r="Y233" s="337"/>
      <c r="Z233" s="337"/>
      <c r="AA233" s="337"/>
      <c r="AB233" s="337"/>
      <c r="AC233" s="337"/>
      <c r="AD233" s="337"/>
      <c r="AE233" s="384"/>
      <c r="AF233" s="384"/>
      <c r="AG233" s="384"/>
      <c r="AH233" s="384"/>
      <c r="AI233" s="384"/>
      <c r="AJ233" s="384"/>
      <c r="AK233" s="384"/>
      <c r="AL233" s="384"/>
      <c r="AM233" s="384"/>
      <c r="AN233" s="384"/>
      <c r="AO233" s="384"/>
      <c r="AP233" s="384"/>
      <c r="AQ233" s="384"/>
      <c r="AR233" s="384"/>
      <c r="AS233" s="384"/>
      <c r="AT233" s="384"/>
      <c r="AU233" s="384"/>
      <c r="AV233" s="384"/>
      <c r="AW233" s="384"/>
      <c r="AX233" s="384"/>
      <c r="AY233" s="384"/>
      <c r="AZ233" s="384"/>
      <c r="BA233" s="384"/>
      <c r="BB233" s="384"/>
      <c r="BC233" s="384"/>
      <c r="BD233" s="384"/>
      <c r="BE233" s="384"/>
      <c r="BF233" s="384"/>
      <c r="BG233" s="384"/>
      <c r="BH233" s="384"/>
      <c r="BI233" s="384"/>
      <c r="BJ233" s="384"/>
      <c r="BK233" s="384"/>
      <c r="BL233" s="384"/>
      <c r="BM233" s="384"/>
    </row>
    <row r="234" spans="12:65" s="339" customFormat="1" x14ac:dyDescent="0.25">
      <c r="L234" s="338"/>
      <c r="M234" s="336"/>
      <c r="N234" s="337"/>
      <c r="O234" s="337"/>
      <c r="P234" s="337"/>
      <c r="Q234" s="337"/>
      <c r="R234" s="337"/>
      <c r="S234" s="337"/>
      <c r="T234" s="337"/>
      <c r="U234" s="337"/>
      <c r="V234" s="384"/>
      <c r="W234" s="337"/>
      <c r="X234" s="337"/>
      <c r="Y234" s="337"/>
      <c r="Z234" s="337"/>
      <c r="AA234" s="337"/>
      <c r="AB234" s="337"/>
      <c r="AC234" s="337"/>
      <c r="AD234" s="337"/>
      <c r="AE234" s="384"/>
      <c r="AF234" s="384"/>
      <c r="AG234" s="384"/>
      <c r="AH234" s="384"/>
      <c r="AI234" s="384"/>
      <c r="AJ234" s="384"/>
      <c r="AK234" s="384"/>
      <c r="AL234" s="384"/>
      <c r="AM234" s="384"/>
      <c r="AN234" s="384"/>
      <c r="AO234" s="384"/>
      <c r="AP234" s="384"/>
      <c r="AQ234" s="384"/>
      <c r="AR234" s="384"/>
      <c r="AS234" s="384"/>
      <c r="AT234" s="384"/>
      <c r="AU234" s="384"/>
      <c r="AV234" s="384"/>
      <c r="AW234" s="384"/>
      <c r="AX234" s="384"/>
      <c r="AY234" s="384"/>
      <c r="AZ234" s="384"/>
      <c r="BA234" s="384"/>
      <c r="BB234" s="384"/>
      <c r="BC234" s="384"/>
      <c r="BD234" s="384"/>
      <c r="BE234" s="384"/>
      <c r="BF234" s="384"/>
      <c r="BG234" s="384"/>
      <c r="BH234" s="384"/>
      <c r="BI234" s="384"/>
      <c r="BJ234" s="384"/>
      <c r="BK234" s="384"/>
      <c r="BL234" s="384"/>
      <c r="BM234" s="384"/>
    </row>
    <row r="235" spans="12:65" s="339" customFormat="1" x14ac:dyDescent="0.25">
      <c r="L235" s="338"/>
      <c r="M235" s="336"/>
      <c r="N235" s="337"/>
      <c r="O235" s="337"/>
      <c r="P235" s="337"/>
      <c r="Q235" s="337"/>
      <c r="R235" s="337"/>
      <c r="S235" s="337"/>
      <c r="T235" s="337"/>
      <c r="U235" s="337"/>
      <c r="V235" s="384"/>
      <c r="W235" s="337"/>
      <c r="X235" s="337"/>
      <c r="Y235" s="337"/>
      <c r="Z235" s="337"/>
      <c r="AA235" s="337"/>
      <c r="AB235" s="337"/>
      <c r="AC235" s="337"/>
      <c r="AD235" s="337"/>
      <c r="AE235" s="384"/>
      <c r="AF235" s="384"/>
      <c r="AG235" s="384"/>
      <c r="AH235" s="384"/>
      <c r="AI235" s="384"/>
      <c r="AJ235" s="384"/>
      <c r="AK235" s="384"/>
      <c r="AL235" s="384"/>
      <c r="AM235" s="384"/>
      <c r="AN235" s="384"/>
      <c r="AO235" s="384"/>
      <c r="AP235" s="384"/>
      <c r="AQ235" s="384"/>
      <c r="AR235" s="384"/>
      <c r="AS235" s="384"/>
      <c r="AT235" s="384"/>
      <c r="AU235" s="384"/>
      <c r="AV235" s="384"/>
      <c r="AW235" s="384"/>
      <c r="AX235" s="384"/>
      <c r="AY235" s="384"/>
      <c r="AZ235" s="384"/>
      <c r="BA235" s="384"/>
      <c r="BB235" s="384"/>
      <c r="BC235" s="384"/>
      <c r="BD235" s="384"/>
      <c r="BE235" s="384"/>
      <c r="BF235" s="384"/>
      <c r="BG235" s="384"/>
      <c r="BH235" s="384"/>
      <c r="BI235" s="384"/>
      <c r="BJ235" s="384"/>
      <c r="BK235" s="384"/>
      <c r="BL235" s="384"/>
      <c r="BM235" s="384"/>
    </row>
    <row r="236" spans="12:65" s="339" customFormat="1" x14ac:dyDescent="0.25">
      <c r="L236" s="338"/>
      <c r="M236" s="336"/>
      <c r="N236" s="337"/>
      <c r="O236" s="337"/>
      <c r="P236" s="337"/>
      <c r="Q236" s="337"/>
      <c r="R236" s="337"/>
      <c r="S236" s="337"/>
      <c r="T236" s="337"/>
      <c r="U236" s="337"/>
      <c r="V236" s="384"/>
      <c r="W236" s="337"/>
      <c r="X236" s="337"/>
      <c r="Y236" s="337"/>
      <c r="Z236" s="337"/>
      <c r="AA236" s="337"/>
      <c r="AB236" s="337"/>
      <c r="AC236" s="337"/>
      <c r="AD236" s="337"/>
      <c r="AE236" s="384"/>
      <c r="AF236" s="384"/>
      <c r="AG236" s="384"/>
      <c r="AH236" s="384"/>
      <c r="AI236" s="384"/>
      <c r="AJ236" s="384"/>
      <c r="AK236" s="384"/>
      <c r="AL236" s="384"/>
      <c r="AM236" s="384"/>
      <c r="AN236" s="384"/>
      <c r="AO236" s="384"/>
      <c r="AP236" s="384"/>
      <c r="AQ236" s="384"/>
      <c r="AR236" s="384"/>
      <c r="AS236" s="384"/>
      <c r="AT236" s="384"/>
      <c r="AU236" s="384"/>
      <c r="AV236" s="384"/>
      <c r="AW236" s="384"/>
      <c r="AX236" s="384"/>
      <c r="AY236" s="384"/>
      <c r="AZ236" s="384"/>
      <c r="BA236" s="384"/>
      <c r="BB236" s="384"/>
      <c r="BC236" s="384"/>
      <c r="BD236" s="384"/>
      <c r="BE236" s="384"/>
      <c r="BF236" s="384"/>
      <c r="BG236" s="384"/>
      <c r="BH236" s="384"/>
      <c r="BI236" s="384"/>
      <c r="BJ236" s="384"/>
      <c r="BK236" s="384"/>
      <c r="BL236" s="384"/>
      <c r="BM236" s="384"/>
    </row>
    <row r="237" spans="12:65" s="339" customFormat="1" x14ac:dyDescent="0.25">
      <c r="L237" s="338"/>
      <c r="M237" s="336"/>
      <c r="N237" s="337"/>
      <c r="O237" s="337"/>
      <c r="P237" s="337"/>
      <c r="Q237" s="337"/>
      <c r="R237" s="337"/>
      <c r="S237" s="337"/>
      <c r="T237" s="337"/>
      <c r="U237" s="337"/>
      <c r="V237" s="384"/>
      <c r="W237" s="337"/>
      <c r="X237" s="337"/>
      <c r="Y237" s="337"/>
      <c r="Z237" s="337"/>
      <c r="AA237" s="337"/>
      <c r="AB237" s="337"/>
      <c r="AC237" s="337"/>
      <c r="AD237" s="337"/>
      <c r="AE237" s="384"/>
      <c r="AF237" s="384"/>
      <c r="AG237" s="384"/>
      <c r="AH237" s="384"/>
      <c r="AI237" s="384"/>
      <c r="AJ237" s="384"/>
      <c r="AK237" s="384"/>
      <c r="AL237" s="384"/>
      <c r="AM237" s="384"/>
      <c r="AN237" s="384"/>
      <c r="AO237" s="384"/>
      <c r="AP237" s="384"/>
      <c r="AQ237" s="384"/>
      <c r="AR237" s="384"/>
      <c r="AS237" s="384"/>
      <c r="AT237" s="384"/>
      <c r="AU237" s="384"/>
      <c r="AV237" s="384"/>
      <c r="AW237" s="384"/>
      <c r="AX237" s="384"/>
      <c r="AY237" s="384"/>
      <c r="AZ237" s="384"/>
      <c r="BA237" s="384"/>
      <c r="BB237" s="384"/>
      <c r="BC237" s="384"/>
      <c r="BD237" s="384"/>
      <c r="BE237" s="384"/>
      <c r="BF237" s="384"/>
      <c r="BG237" s="384"/>
      <c r="BH237" s="384"/>
      <c r="BI237" s="384"/>
      <c r="BJ237" s="384"/>
      <c r="BK237" s="384"/>
      <c r="BL237" s="384"/>
      <c r="BM237" s="384"/>
    </row>
    <row r="238" spans="12:65" s="339" customFormat="1" x14ac:dyDescent="0.25">
      <c r="L238" s="338"/>
      <c r="M238" s="336"/>
      <c r="N238" s="337"/>
      <c r="O238" s="337"/>
      <c r="P238" s="337"/>
      <c r="Q238" s="337"/>
      <c r="R238" s="337"/>
      <c r="S238" s="337"/>
      <c r="T238" s="337"/>
      <c r="U238" s="337"/>
      <c r="V238" s="384"/>
      <c r="W238" s="337"/>
      <c r="X238" s="337"/>
      <c r="Y238" s="337"/>
      <c r="Z238" s="337"/>
      <c r="AA238" s="337"/>
      <c r="AB238" s="337"/>
      <c r="AC238" s="337"/>
      <c r="AD238" s="337"/>
      <c r="AE238" s="384"/>
      <c r="AF238" s="384"/>
      <c r="AG238" s="384"/>
      <c r="AH238" s="384"/>
      <c r="AI238" s="384"/>
      <c r="AJ238" s="384"/>
      <c r="AK238" s="384"/>
      <c r="AL238" s="384"/>
      <c r="AM238" s="384"/>
      <c r="AN238" s="384"/>
      <c r="AO238" s="384"/>
      <c r="AP238" s="384"/>
      <c r="AQ238" s="384"/>
      <c r="AR238" s="384"/>
      <c r="AS238" s="384"/>
      <c r="AT238" s="384"/>
      <c r="AU238" s="384"/>
      <c r="AV238" s="384"/>
      <c r="AW238" s="384"/>
      <c r="AX238" s="384"/>
      <c r="AY238" s="384"/>
      <c r="AZ238" s="384"/>
      <c r="BA238" s="384"/>
      <c r="BB238" s="384"/>
      <c r="BC238" s="384"/>
      <c r="BD238" s="384"/>
      <c r="BE238" s="384"/>
      <c r="BF238" s="384"/>
      <c r="BG238" s="384"/>
      <c r="BH238" s="384"/>
      <c r="BI238" s="384"/>
      <c r="BJ238" s="384"/>
      <c r="BK238" s="384"/>
      <c r="BL238" s="384"/>
      <c r="BM238" s="384"/>
    </row>
    <row r="239" spans="12:65" s="339" customFormat="1" x14ac:dyDescent="0.25">
      <c r="L239" s="338"/>
      <c r="M239" s="336"/>
      <c r="N239" s="337"/>
      <c r="O239" s="337"/>
      <c r="P239" s="337"/>
      <c r="Q239" s="337"/>
      <c r="R239" s="337"/>
      <c r="S239" s="337"/>
      <c r="T239" s="337"/>
      <c r="U239" s="337"/>
      <c r="V239" s="384"/>
      <c r="W239" s="337"/>
      <c r="X239" s="337"/>
      <c r="Y239" s="337"/>
      <c r="Z239" s="337"/>
      <c r="AA239" s="337"/>
      <c r="AB239" s="337"/>
      <c r="AC239" s="337"/>
      <c r="AD239" s="337"/>
      <c r="AE239" s="384"/>
      <c r="AF239" s="384"/>
      <c r="AG239" s="384"/>
      <c r="AH239" s="384"/>
      <c r="AI239" s="384"/>
      <c r="AJ239" s="384"/>
      <c r="AK239" s="384"/>
      <c r="AL239" s="384"/>
      <c r="AM239" s="384"/>
      <c r="AN239" s="384"/>
      <c r="AO239" s="384"/>
      <c r="AP239" s="384"/>
      <c r="AQ239" s="384"/>
      <c r="AR239" s="384"/>
      <c r="AS239" s="384"/>
      <c r="AT239" s="384"/>
      <c r="AU239" s="384"/>
      <c r="AV239" s="384"/>
      <c r="AW239" s="384"/>
      <c r="AX239" s="384"/>
      <c r="AY239" s="384"/>
      <c r="AZ239" s="384"/>
      <c r="BA239" s="384"/>
      <c r="BB239" s="384"/>
      <c r="BC239" s="384"/>
      <c r="BD239" s="384"/>
      <c r="BE239" s="384"/>
      <c r="BF239" s="384"/>
      <c r="BG239" s="384"/>
      <c r="BH239" s="384"/>
      <c r="BI239" s="384"/>
      <c r="BJ239" s="384"/>
      <c r="BK239" s="384"/>
      <c r="BL239" s="384"/>
      <c r="BM239" s="384"/>
    </row>
    <row r="240" spans="12:65" s="339" customFormat="1" x14ac:dyDescent="0.25">
      <c r="L240" s="338"/>
      <c r="M240" s="336"/>
      <c r="N240" s="337"/>
      <c r="O240" s="337"/>
      <c r="P240" s="337"/>
      <c r="Q240" s="337"/>
      <c r="R240" s="337"/>
      <c r="S240" s="337"/>
      <c r="T240" s="337"/>
      <c r="U240" s="337"/>
      <c r="V240" s="384"/>
      <c r="W240" s="337"/>
      <c r="X240" s="337"/>
      <c r="Y240" s="337"/>
      <c r="Z240" s="337"/>
      <c r="AA240" s="337"/>
      <c r="AB240" s="337"/>
      <c r="AC240" s="337"/>
      <c r="AD240" s="337"/>
      <c r="AE240" s="384"/>
      <c r="AF240" s="384"/>
      <c r="AG240" s="384"/>
      <c r="AH240" s="384"/>
      <c r="AI240" s="384"/>
      <c r="AJ240" s="384"/>
      <c r="AK240" s="384"/>
      <c r="AL240" s="384"/>
      <c r="AM240" s="384"/>
      <c r="AN240" s="384"/>
      <c r="AO240" s="384"/>
      <c r="AP240" s="384"/>
      <c r="AQ240" s="384"/>
      <c r="AR240" s="384"/>
      <c r="AS240" s="384"/>
      <c r="AT240" s="384"/>
      <c r="AU240" s="384"/>
      <c r="AV240" s="384"/>
      <c r="AW240" s="384"/>
      <c r="AX240" s="384"/>
      <c r="AY240" s="384"/>
      <c r="AZ240" s="384"/>
      <c r="BA240" s="384"/>
      <c r="BB240" s="384"/>
      <c r="BC240" s="384"/>
      <c r="BD240" s="384"/>
      <c r="BE240" s="384"/>
      <c r="BF240" s="384"/>
      <c r="BG240" s="384"/>
      <c r="BH240" s="384"/>
      <c r="BI240" s="384"/>
      <c r="BJ240" s="384"/>
      <c r="BK240" s="384"/>
      <c r="BL240" s="384"/>
      <c r="BM240" s="384"/>
    </row>
    <row r="241" spans="12:65" s="339" customFormat="1" x14ac:dyDescent="0.25">
      <c r="L241" s="338"/>
      <c r="M241" s="336"/>
      <c r="N241" s="337"/>
      <c r="O241" s="337"/>
      <c r="P241" s="337"/>
      <c r="Q241" s="337"/>
      <c r="R241" s="337"/>
      <c r="S241" s="337"/>
      <c r="T241" s="337"/>
      <c r="U241" s="337"/>
      <c r="V241" s="384"/>
      <c r="W241" s="337"/>
      <c r="X241" s="337"/>
      <c r="Y241" s="337"/>
      <c r="Z241" s="337"/>
      <c r="AA241" s="337"/>
      <c r="AB241" s="337"/>
      <c r="AC241" s="337"/>
      <c r="AD241" s="337"/>
      <c r="AE241" s="384"/>
      <c r="AF241" s="384"/>
      <c r="AG241" s="384"/>
      <c r="AH241" s="384"/>
      <c r="AI241" s="384"/>
      <c r="AJ241" s="384"/>
      <c r="AK241" s="384"/>
      <c r="AL241" s="384"/>
      <c r="AM241" s="384"/>
      <c r="AN241" s="384"/>
      <c r="AO241" s="384"/>
      <c r="AP241" s="384"/>
      <c r="AQ241" s="384"/>
      <c r="AR241" s="384"/>
      <c r="AS241" s="384"/>
      <c r="AT241" s="384"/>
      <c r="AU241" s="384"/>
      <c r="AV241" s="384"/>
      <c r="AW241" s="384"/>
      <c r="AX241" s="384"/>
      <c r="AY241" s="384"/>
      <c r="AZ241" s="384"/>
      <c r="BA241" s="384"/>
      <c r="BB241" s="384"/>
      <c r="BC241" s="384"/>
      <c r="BD241" s="384"/>
      <c r="BE241" s="384"/>
      <c r="BF241" s="384"/>
      <c r="BG241" s="384"/>
      <c r="BH241" s="384"/>
      <c r="BI241" s="384"/>
      <c r="BJ241" s="384"/>
      <c r="BK241" s="384"/>
      <c r="BL241" s="384"/>
      <c r="BM241" s="384"/>
    </row>
    <row r="242" spans="12:65" s="339" customFormat="1" x14ac:dyDescent="0.25">
      <c r="L242" s="338"/>
      <c r="M242" s="336"/>
      <c r="N242" s="337"/>
      <c r="O242" s="337"/>
      <c r="P242" s="337"/>
      <c r="Q242" s="337"/>
      <c r="R242" s="337"/>
      <c r="S242" s="337"/>
      <c r="T242" s="337"/>
      <c r="U242" s="337"/>
      <c r="V242" s="384"/>
      <c r="W242" s="337"/>
      <c r="X242" s="337"/>
      <c r="Y242" s="337"/>
      <c r="Z242" s="337"/>
      <c r="AA242" s="337"/>
      <c r="AB242" s="337"/>
      <c r="AC242" s="337"/>
      <c r="AD242" s="337"/>
      <c r="AE242" s="384"/>
      <c r="AF242" s="384"/>
      <c r="AG242" s="384"/>
      <c r="AH242" s="384"/>
      <c r="AI242" s="384"/>
      <c r="AJ242" s="384"/>
      <c r="AK242" s="384"/>
      <c r="AL242" s="384"/>
      <c r="AM242" s="384"/>
      <c r="AN242" s="384"/>
      <c r="AO242" s="384"/>
      <c r="AP242" s="384"/>
      <c r="AQ242" s="384"/>
      <c r="AR242" s="384"/>
      <c r="AS242" s="384"/>
      <c r="AT242" s="384"/>
      <c r="AU242" s="384"/>
      <c r="AV242" s="384"/>
      <c r="AW242" s="384"/>
      <c r="AX242" s="384"/>
      <c r="AY242" s="384"/>
      <c r="AZ242" s="384"/>
      <c r="BA242" s="384"/>
      <c r="BB242" s="384"/>
      <c r="BC242" s="384"/>
      <c r="BD242" s="384"/>
      <c r="BE242" s="384"/>
      <c r="BF242" s="384"/>
      <c r="BG242" s="384"/>
      <c r="BH242" s="384"/>
      <c r="BI242" s="384"/>
      <c r="BJ242" s="384"/>
      <c r="BK242" s="384"/>
      <c r="BL242" s="384"/>
      <c r="BM242" s="384"/>
    </row>
    <row r="243" spans="12:65" s="339" customFormat="1" x14ac:dyDescent="0.25">
      <c r="L243" s="338"/>
      <c r="M243" s="336"/>
      <c r="N243" s="337"/>
      <c r="O243" s="337"/>
      <c r="P243" s="337"/>
      <c r="Q243" s="337"/>
      <c r="R243" s="337"/>
      <c r="S243" s="337"/>
      <c r="T243" s="337"/>
      <c r="U243" s="337"/>
      <c r="V243" s="384"/>
      <c r="W243" s="337"/>
      <c r="X243" s="337"/>
      <c r="Y243" s="337"/>
      <c r="Z243" s="337"/>
      <c r="AA243" s="337"/>
      <c r="AB243" s="337"/>
      <c r="AC243" s="337"/>
      <c r="AD243" s="337"/>
      <c r="AE243" s="384"/>
      <c r="AF243" s="384"/>
      <c r="AG243" s="384"/>
      <c r="AH243" s="384"/>
      <c r="AI243" s="384"/>
      <c r="AJ243" s="384"/>
      <c r="AK243" s="384"/>
      <c r="AL243" s="384"/>
      <c r="AM243" s="384"/>
      <c r="AN243" s="384"/>
      <c r="AO243" s="384"/>
      <c r="AP243" s="384"/>
      <c r="AQ243" s="384"/>
      <c r="AR243" s="384"/>
      <c r="AS243" s="384"/>
      <c r="AT243" s="384"/>
      <c r="AU243" s="384"/>
      <c r="AV243" s="384"/>
      <c r="AW243" s="384"/>
      <c r="AX243" s="384"/>
      <c r="AY243" s="384"/>
      <c r="AZ243" s="384"/>
      <c r="BA243" s="384"/>
      <c r="BB243" s="384"/>
      <c r="BC243" s="384"/>
      <c r="BD243" s="384"/>
      <c r="BE243" s="384"/>
      <c r="BF243" s="384"/>
      <c r="BG243" s="384"/>
      <c r="BH243" s="384"/>
      <c r="BI243" s="384"/>
      <c r="BJ243" s="384"/>
      <c r="BK243" s="384"/>
      <c r="BL243" s="384"/>
      <c r="BM243" s="384"/>
    </row>
    <row r="244" spans="12:65" s="339" customFormat="1" x14ac:dyDescent="0.25">
      <c r="L244" s="338"/>
      <c r="M244" s="336"/>
      <c r="N244" s="337"/>
      <c r="O244" s="337"/>
      <c r="P244" s="337"/>
      <c r="Q244" s="337"/>
      <c r="R244" s="337"/>
      <c r="S244" s="337"/>
      <c r="T244" s="337"/>
      <c r="U244" s="337"/>
      <c r="V244" s="384"/>
      <c r="W244" s="337"/>
      <c r="X244" s="337"/>
      <c r="Y244" s="337"/>
      <c r="Z244" s="337"/>
      <c r="AA244" s="337"/>
      <c r="AB244" s="337"/>
      <c r="AC244" s="337"/>
      <c r="AD244" s="337"/>
      <c r="AE244" s="384"/>
      <c r="AF244" s="384"/>
      <c r="AG244" s="384"/>
      <c r="AH244" s="384"/>
      <c r="AI244" s="384"/>
      <c r="AJ244" s="384"/>
      <c r="AK244" s="384"/>
      <c r="AL244" s="384"/>
      <c r="AM244" s="384"/>
      <c r="AN244" s="384"/>
      <c r="AO244" s="384"/>
      <c r="AP244" s="384"/>
      <c r="AQ244" s="384"/>
      <c r="AR244" s="384"/>
      <c r="AS244" s="384"/>
      <c r="AT244" s="384"/>
      <c r="AU244" s="384"/>
      <c r="AV244" s="384"/>
      <c r="AW244" s="384"/>
      <c r="AX244" s="384"/>
      <c r="AY244" s="384"/>
      <c r="AZ244" s="384"/>
      <c r="BA244" s="384"/>
      <c r="BB244" s="384"/>
      <c r="BC244" s="384"/>
      <c r="BD244" s="384"/>
      <c r="BE244" s="384"/>
      <c r="BF244" s="384"/>
      <c r="BG244" s="384"/>
      <c r="BH244" s="384"/>
      <c r="BI244" s="384"/>
      <c r="BJ244" s="384"/>
      <c r="BK244" s="384"/>
      <c r="BL244" s="384"/>
      <c r="BM244" s="384"/>
    </row>
    <row r="245" spans="12:65" s="339" customFormat="1" x14ac:dyDescent="0.25">
      <c r="L245" s="338"/>
      <c r="M245" s="336"/>
      <c r="N245" s="337"/>
      <c r="O245" s="337"/>
      <c r="P245" s="337"/>
      <c r="Q245" s="337"/>
      <c r="R245" s="337"/>
      <c r="S245" s="337"/>
      <c r="T245" s="337"/>
      <c r="U245" s="337"/>
      <c r="V245" s="384"/>
      <c r="W245" s="337"/>
      <c r="X245" s="337"/>
      <c r="Y245" s="337"/>
      <c r="Z245" s="337"/>
      <c r="AA245" s="337"/>
      <c r="AB245" s="337"/>
      <c r="AC245" s="337"/>
      <c r="AD245" s="337"/>
      <c r="AE245" s="384"/>
      <c r="AF245" s="384"/>
      <c r="AG245" s="384"/>
      <c r="AH245" s="384"/>
      <c r="AI245" s="384"/>
      <c r="AJ245" s="384"/>
      <c r="AK245" s="384"/>
      <c r="AL245" s="384"/>
      <c r="AM245" s="384"/>
      <c r="AN245" s="384"/>
      <c r="AO245" s="384"/>
      <c r="AP245" s="384"/>
      <c r="AQ245" s="384"/>
      <c r="AR245" s="384"/>
      <c r="AS245" s="384"/>
      <c r="AT245" s="384"/>
      <c r="AU245" s="384"/>
      <c r="AV245" s="384"/>
      <c r="AW245" s="384"/>
      <c r="AX245" s="384"/>
      <c r="AY245" s="384"/>
      <c r="AZ245" s="384"/>
      <c r="BA245" s="384"/>
      <c r="BB245" s="384"/>
      <c r="BC245" s="384"/>
      <c r="BD245" s="384"/>
      <c r="BE245" s="384"/>
      <c r="BF245" s="384"/>
      <c r="BG245" s="384"/>
      <c r="BH245" s="384"/>
      <c r="BI245" s="384"/>
      <c r="BJ245" s="384"/>
      <c r="BK245" s="384"/>
      <c r="BL245" s="384"/>
      <c r="BM245" s="384"/>
    </row>
    <row r="246" spans="12:65" s="339" customFormat="1" x14ac:dyDescent="0.25">
      <c r="L246" s="338"/>
      <c r="M246" s="336"/>
      <c r="N246" s="337"/>
      <c r="O246" s="337"/>
      <c r="P246" s="337"/>
      <c r="Q246" s="337"/>
      <c r="R246" s="337"/>
      <c r="S246" s="337"/>
      <c r="T246" s="337"/>
      <c r="U246" s="337"/>
      <c r="V246" s="384"/>
      <c r="W246" s="337"/>
      <c r="X246" s="337"/>
      <c r="Y246" s="337"/>
      <c r="Z246" s="337"/>
      <c r="AA246" s="337"/>
      <c r="AB246" s="337"/>
      <c r="AC246" s="337"/>
      <c r="AD246" s="337"/>
      <c r="AE246" s="384"/>
      <c r="AF246" s="384"/>
      <c r="AG246" s="384"/>
      <c r="AH246" s="384"/>
      <c r="AI246" s="384"/>
      <c r="AJ246" s="384"/>
      <c r="AK246" s="384"/>
      <c r="AL246" s="384"/>
      <c r="AM246" s="384"/>
      <c r="AN246" s="384"/>
      <c r="AO246" s="384"/>
      <c r="AP246" s="384"/>
      <c r="AQ246" s="384"/>
      <c r="AR246" s="384"/>
      <c r="AS246" s="384"/>
      <c r="AT246" s="384"/>
      <c r="AU246" s="384"/>
      <c r="AV246" s="384"/>
      <c r="AW246" s="384"/>
      <c r="AX246" s="384"/>
      <c r="AY246" s="384"/>
      <c r="AZ246" s="384"/>
      <c r="BA246" s="384"/>
      <c r="BB246" s="384"/>
      <c r="BC246" s="384"/>
      <c r="BD246" s="384"/>
      <c r="BE246" s="384"/>
      <c r="BF246" s="384"/>
      <c r="BG246" s="384"/>
      <c r="BH246" s="384"/>
      <c r="BI246" s="384"/>
      <c r="BJ246" s="384"/>
      <c r="BK246" s="384"/>
      <c r="BL246" s="384"/>
      <c r="BM246" s="384"/>
    </row>
    <row r="247" spans="12:65" s="339" customFormat="1" x14ac:dyDescent="0.25">
      <c r="L247" s="338"/>
      <c r="M247" s="336"/>
      <c r="N247" s="337"/>
      <c r="O247" s="337"/>
      <c r="P247" s="337"/>
      <c r="Q247" s="337"/>
      <c r="R247" s="337"/>
      <c r="S247" s="337"/>
      <c r="T247" s="337"/>
      <c r="U247" s="337"/>
      <c r="V247" s="384"/>
      <c r="W247" s="337"/>
      <c r="X247" s="337"/>
      <c r="Y247" s="337"/>
      <c r="Z247" s="337"/>
      <c r="AA247" s="337"/>
      <c r="AB247" s="337"/>
      <c r="AC247" s="337"/>
      <c r="AD247" s="337"/>
      <c r="AE247" s="384"/>
      <c r="AF247" s="384"/>
      <c r="AG247" s="384"/>
      <c r="AH247" s="384"/>
      <c r="AI247" s="384"/>
      <c r="AJ247" s="384"/>
      <c r="AK247" s="384"/>
      <c r="AL247" s="384"/>
      <c r="AM247" s="384"/>
      <c r="AN247" s="384"/>
      <c r="AO247" s="384"/>
      <c r="AP247" s="384"/>
      <c r="AQ247" s="384"/>
      <c r="AR247" s="384"/>
      <c r="AS247" s="384"/>
      <c r="AT247" s="384"/>
      <c r="AU247" s="384"/>
      <c r="AV247" s="384"/>
      <c r="AW247" s="384"/>
      <c r="AX247" s="384"/>
      <c r="AY247" s="384"/>
      <c r="AZ247" s="384"/>
      <c r="BA247" s="384"/>
      <c r="BB247" s="384"/>
      <c r="BC247" s="384"/>
      <c r="BD247" s="384"/>
      <c r="BE247" s="384"/>
      <c r="BF247" s="384"/>
      <c r="BG247" s="384"/>
      <c r="BH247" s="384"/>
      <c r="BI247" s="384"/>
      <c r="BJ247" s="384"/>
      <c r="BK247" s="384"/>
      <c r="BL247" s="384"/>
      <c r="BM247" s="384"/>
    </row>
    <row r="248" spans="12:65" s="339" customFormat="1" x14ac:dyDescent="0.25">
      <c r="L248" s="338"/>
      <c r="M248" s="336"/>
      <c r="N248" s="337"/>
      <c r="O248" s="337"/>
      <c r="P248" s="337"/>
      <c r="Q248" s="337"/>
      <c r="R248" s="337"/>
      <c r="S248" s="337"/>
      <c r="T248" s="337"/>
      <c r="U248" s="337"/>
      <c r="V248" s="384"/>
      <c r="W248" s="337"/>
      <c r="X248" s="337"/>
      <c r="Y248" s="337"/>
      <c r="Z248" s="337"/>
      <c r="AA248" s="337"/>
      <c r="AB248" s="337"/>
      <c r="AC248" s="337"/>
      <c r="AD248" s="337"/>
      <c r="AE248" s="384"/>
      <c r="AF248" s="384"/>
      <c r="AG248" s="384"/>
      <c r="AH248" s="384"/>
      <c r="AI248" s="384"/>
      <c r="AJ248" s="384"/>
      <c r="AK248" s="384"/>
      <c r="AL248" s="384"/>
      <c r="AM248" s="384"/>
      <c r="AN248" s="384"/>
      <c r="AO248" s="384"/>
      <c r="AP248" s="384"/>
      <c r="AQ248" s="384"/>
      <c r="AR248" s="384"/>
      <c r="AS248" s="384"/>
      <c r="AT248" s="384"/>
      <c r="AU248" s="384"/>
      <c r="AV248" s="384"/>
      <c r="AW248" s="384"/>
      <c r="AX248" s="384"/>
      <c r="AY248" s="384"/>
      <c r="AZ248" s="384"/>
      <c r="BA248" s="384"/>
      <c r="BB248" s="384"/>
      <c r="BC248" s="384"/>
      <c r="BD248" s="384"/>
      <c r="BE248" s="384"/>
      <c r="BF248" s="384"/>
      <c r="BG248" s="384"/>
      <c r="BH248" s="384"/>
      <c r="BI248" s="384"/>
      <c r="BJ248" s="384"/>
      <c r="BK248" s="384"/>
      <c r="BL248" s="384"/>
      <c r="BM248" s="384"/>
    </row>
    <row r="249" spans="12:65" s="339" customFormat="1" x14ac:dyDescent="0.25">
      <c r="L249" s="338"/>
      <c r="M249" s="336"/>
      <c r="N249" s="337"/>
      <c r="O249" s="337"/>
      <c r="P249" s="337"/>
      <c r="Q249" s="337"/>
      <c r="R249" s="337"/>
      <c r="S249" s="337"/>
      <c r="T249" s="337"/>
      <c r="U249" s="337"/>
      <c r="V249" s="384"/>
      <c r="W249" s="337"/>
      <c r="X249" s="337"/>
      <c r="Y249" s="337"/>
      <c r="Z249" s="337"/>
      <c r="AA249" s="337"/>
      <c r="AB249" s="337"/>
      <c r="AC249" s="337"/>
      <c r="AD249" s="337"/>
      <c r="AE249" s="384"/>
      <c r="AF249" s="384"/>
      <c r="AG249" s="384"/>
      <c r="AH249" s="384"/>
      <c r="AI249" s="384"/>
      <c r="AJ249" s="384"/>
      <c r="AK249" s="384"/>
      <c r="AL249" s="384"/>
      <c r="AM249" s="384"/>
      <c r="AN249" s="384"/>
      <c r="AO249" s="384"/>
      <c r="AP249" s="384"/>
      <c r="AQ249" s="384"/>
      <c r="AR249" s="384"/>
      <c r="AS249" s="384"/>
      <c r="AT249" s="384"/>
      <c r="AU249" s="384"/>
      <c r="AV249" s="384"/>
      <c r="AW249" s="384"/>
      <c r="AX249" s="384"/>
      <c r="AY249" s="384"/>
      <c r="AZ249" s="384"/>
      <c r="BA249" s="384"/>
      <c r="BB249" s="384"/>
      <c r="BC249" s="384"/>
      <c r="BD249" s="384"/>
      <c r="BE249" s="384"/>
      <c r="BF249" s="384"/>
      <c r="BG249" s="384"/>
      <c r="BH249" s="384"/>
      <c r="BI249" s="384"/>
      <c r="BJ249" s="384"/>
      <c r="BK249" s="384"/>
      <c r="BL249" s="384"/>
      <c r="BM249" s="384"/>
    </row>
    <row r="250" spans="12:65" s="339" customFormat="1" x14ac:dyDescent="0.25">
      <c r="L250" s="338"/>
      <c r="M250" s="336"/>
      <c r="N250" s="337"/>
      <c r="O250" s="337"/>
      <c r="P250" s="337"/>
      <c r="Q250" s="337"/>
      <c r="R250" s="337"/>
      <c r="S250" s="337"/>
      <c r="T250" s="337"/>
      <c r="U250" s="337"/>
      <c r="V250" s="384"/>
      <c r="W250" s="337"/>
      <c r="X250" s="337"/>
      <c r="Y250" s="337"/>
      <c r="Z250" s="337"/>
      <c r="AA250" s="337"/>
      <c r="AB250" s="337"/>
      <c r="AC250" s="337"/>
      <c r="AD250" s="337"/>
      <c r="AE250" s="384"/>
      <c r="AF250" s="384"/>
      <c r="AG250" s="384"/>
      <c r="AH250" s="384"/>
      <c r="AI250" s="384"/>
      <c r="AJ250" s="384"/>
      <c r="AK250" s="384"/>
      <c r="AL250" s="384"/>
      <c r="AM250" s="384"/>
      <c r="AN250" s="384"/>
      <c r="AO250" s="384"/>
      <c r="AP250" s="384"/>
      <c r="AQ250" s="384"/>
      <c r="AR250" s="384"/>
      <c r="AS250" s="384"/>
      <c r="AT250" s="384"/>
      <c r="AU250" s="384"/>
      <c r="AV250" s="384"/>
      <c r="AW250" s="384"/>
      <c r="AX250" s="384"/>
      <c r="AY250" s="384"/>
      <c r="AZ250" s="384"/>
      <c r="BA250" s="384"/>
      <c r="BB250" s="384"/>
      <c r="BC250" s="384"/>
      <c r="BD250" s="384"/>
      <c r="BE250" s="384"/>
      <c r="BF250" s="384"/>
      <c r="BG250" s="384"/>
      <c r="BH250" s="384"/>
      <c r="BI250" s="384"/>
      <c r="BJ250" s="384"/>
      <c r="BK250" s="384"/>
      <c r="BL250" s="384"/>
      <c r="BM250" s="384"/>
    </row>
    <row r="251" spans="12:65" s="339" customFormat="1" x14ac:dyDescent="0.25">
      <c r="L251" s="338"/>
      <c r="M251" s="336"/>
      <c r="N251" s="337"/>
      <c r="O251" s="337"/>
      <c r="P251" s="337"/>
      <c r="Q251" s="337"/>
      <c r="R251" s="337"/>
      <c r="S251" s="337"/>
      <c r="T251" s="337"/>
      <c r="U251" s="337"/>
      <c r="V251" s="384"/>
      <c r="W251" s="337"/>
      <c r="X251" s="337"/>
      <c r="Y251" s="337"/>
      <c r="Z251" s="337"/>
      <c r="AA251" s="337"/>
      <c r="AB251" s="337"/>
      <c r="AC251" s="337"/>
      <c r="AD251" s="337"/>
      <c r="AE251" s="384"/>
      <c r="AF251" s="384"/>
      <c r="AG251" s="384"/>
      <c r="AH251" s="384"/>
      <c r="AI251" s="384"/>
      <c r="AJ251" s="384"/>
      <c r="AK251" s="384"/>
      <c r="AL251" s="384"/>
      <c r="AM251" s="384"/>
      <c r="AN251" s="384"/>
      <c r="AO251" s="384"/>
      <c r="AP251" s="384"/>
      <c r="AQ251" s="384"/>
      <c r="AR251" s="384"/>
      <c r="AS251" s="384"/>
      <c r="AT251" s="384"/>
      <c r="AU251" s="384"/>
      <c r="AV251" s="384"/>
      <c r="AW251" s="384"/>
      <c r="AX251" s="384"/>
      <c r="AY251" s="384"/>
      <c r="AZ251" s="384"/>
      <c r="BA251" s="384"/>
      <c r="BB251" s="384"/>
      <c r="BC251" s="384"/>
      <c r="BD251" s="384"/>
      <c r="BE251" s="384"/>
      <c r="BF251" s="384"/>
      <c r="BG251" s="384"/>
      <c r="BH251" s="384"/>
      <c r="BI251" s="384"/>
      <c r="BJ251" s="384"/>
      <c r="BK251" s="384"/>
      <c r="BL251" s="384"/>
      <c r="BM251" s="384"/>
    </row>
    <row r="252" spans="12:65" s="339" customFormat="1" x14ac:dyDescent="0.25">
      <c r="L252" s="338"/>
      <c r="M252" s="336"/>
      <c r="N252" s="337"/>
      <c r="O252" s="337"/>
      <c r="P252" s="337"/>
      <c r="Q252" s="337"/>
      <c r="R252" s="337"/>
      <c r="S252" s="337"/>
      <c r="T252" s="337"/>
      <c r="U252" s="337"/>
      <c r="V252" s="384"/>
      <c r="W252" s="337"/>
      <c r="X252" s="337"/>
      <c r="Y252" s="337"/>
      <c r="Z252" s="337"/>
      <c r="AA252" s="337"/>
      <c r="AB252" s="337"/>
      <c r="AC252" s="337"/>
      <c r="AD252" s="337"/>
      <c r="AE252" s="384"/>
      <c r="AF252" s="384"/>
      <c r="AG252" s="384"/>
      <c r="AH252" s="384"/>
      <c r="AI252" s="384"/>
      <c r="AJ252" s="384"/>
      <c r="AK252" s="384"/>
      <c r="AL252" s="384"/>
      <c r="AM252" s="384"/>
      <c r="AN252" s="384"/>
      <c r="AO252" s="384"/>
      <c r="AP252" s="384"/>
      <c r="AQ252" s="384"/>
      <c r="AR252" s="384"/>
      <c r="AS252" s="384"/>
      <c r="AT252" s="384"/>
      <c r="AU252" s="384"/>
      <c r="AV252" s="384"/>
      <c r="AW252" s="384"/>
      <c r="AX252" s="384"/>
      <c r="AY252" s="384"/>
      <c r="AZ252" s="384"/>
      <c r="BA252" s="384"/>
      <c r="BB252" s="384"/>
      <c r="BC252" s="384"/>
      <c r="BD252" s="384"/>
      <c r="BE252" s="384"/>
      <c r="BF252" s="384"/>
      <c r="BG252" s="384"/>
      <c r="BH252" s="384"/>
      <c r="BI252" s="384"/>
      <c r="BJ252" s="384"/>
      <c r="BK252" s="384"/>
      <c r="BL252" s="384"/>
      <c r="BM252" s="384"/>
    </row>
    <row r="253" spans="12:65" s="339" customFormat="1" x14ac:dyDescent="0.25">
      <c r="L253" s="338"/>
      <c r="M253" s="336"/>
      <c r="N253" s="337"/>
      <c r="O253" s="337"/>
      <c r="P253" s="337"/>
      <c r="Q253" s="337"/>
      <c r="R253" s="337"/>
      <c r="S253" s="337"/>
      <c r="T253" s="337"/>
      <c r="U253" s="337"/>
      <c r="V253" s="384"/>
      <c r="W253" s="337"/>
      <c r="X253" s="337"/>
      <c r="Y253" s="337"/>
      <c r="Z253" s="337"/>
      <c r="AA253" s="337"/>
      <c r="AB253" s="337"/>
      <c r="AC253" s="337"/>
      <c r="AD253" s="337"/>
      <c r="AE253" s="384"/>
      <c r="AF253" s="384"/>
      <c r="AG253" s="384"/>
      <c r="AH253" s="384"/>
      <c r="AI253" s="384"/>
      <c r="AJ253" s="384"/>
      <c r="AK253" s="384"/>
      <c r="AL253" s="384"/>
      <c r="AM253" s="384"/>
      <c r="AN253" s="384"/>
      <c r="AO253" s="384"/>
      <c r="AP253" s="384"/>
      <c r="AQ253" s="384"/>
      <c r="AR253" s="384"/>
      <c r="AS253" s="384"/>
      <c r="AT253" s="384"/>
      <c r="AU253" s="384"/>
      <c r="AV253" s="384"/>
      <c r="AW253" s="384"/>
      <c r="AX253" s="384"/>
      <c r="AY253" s="384"/>
      <c r="AZ253" s="384"/>
      <c r="BA253" s="384"/>
      <c r="BB253" s="384"/>
      <c r="BC253" s="384"/>
      <c r="BD253" s="384"/>
      <c r="BE253" s="384"/>
      <c r="BF253" s="384"/>
      <c r="BG253" s="384"/>
      <c r="BH253" s="384"/>
      <c r="BI253" s="384"/>
      <c r="BJ253" s="384"/>
      <c r="BK253" s="384"/>
      <c r="BL253" s="384"/>
      <c r="BM253" s="384"/>
    </row>
    <row r="254" spans="12:65" s="339" customFormat="1" x14ac:dyDescent="0.25">
      <c r="L254" s="338"/>
      <c r="M254" s="336"/>
      <c r="N254" s="337"/>
      <c r="O254" s="337"/>
      <c r="P254" s="337"/>
      <c r="Q254" s="337"/>
      <c r="R254" s="337"/>
      <c r="S254" s="337"/>
      <c r="T254" s="337"/>
      <c r="U254" s="337"/>
      <c r="V254" s="384"/>
      <c r="W254" s="337"/>
      <c r="X254" s="337"/>
      <c r="Y254" s="337"/>
      <c r="Z254" s="337"/>
      <c r="AA254" s="337"/>
      <c r="AB254" s="337"/>
      <c r="AC254" s="337"/>
      <c r="AD254" s="337"/>
      <c r="AE254" s="384"/>
      <c r="AF254" s="384"/>
      <c r="AG254" s="384"/>
      <c r="AH254" s="384"/>
      <c r="AI254" s="384"/>
      <c r="AJ254" s="384"/>
      <c r="AK254" s="384"/>
      <c r="AL254" s="384"/>
      <c r="AM254" s="384"/>
      <c r="AN254" s="384"/>
      <c r="AO254" s="384"/>
      <c r="AP254" s="384"/>
      <c r="AQ254" s="384"/>
      <c r="AR254" s="384"/>
      <c r="AS254" s="384"/>
      <c r="AT254" s="384"/>
      <c r="AU254" s="384"/>
      <c r="AV254" s="384"/>
      <c r="AW254" s="384"/>
      <c r="AX254" s="384"/>
      <c r="AY254" s="384"/>
      <c r="AZ254" s="384"/>
      <c r="BA254" s="384"/>
      <c r="BB254" s="384"/>
      <c r="BC254" s="384"/>
      <c r="BD254" s="384"/>
      <c r="BE254" s="384"/>
      <c r="BF254" s="384"/>
      <c r="BG254" s="384"/>
      <c r="BH254" s="384"/>
      <c r="BI254" s="384"/>
      <c r="BJ254" s="384"/>
      <c r="BK254" s="384"/>
      <c r="BL254" s="384"/>
      <c r="BM254" s="384"/>
    </row>
    <row r="255" spans="12:65" s="339" customFormat="1" x14ac:dyDescent="0.25">
      <c r="L255" s="338"/>
      <c r="M255" s="336"/>
      <c r="N255" s="337"/>
      <c r="O255" s="337"/>
      <c r="P255" s="337"/>
      <c r="Q255" s="337"/>
      <c r="R255" s="337"/>
      <c r="S255" s="337"/>
      <c r="T255" s="337"/>
      <c r="U255" s="337"/>
      <c r="V255" s="384"/>
      <c r="W255" s="337"/>
      <c r="X255" s="337"/>
      <c r="Y255" s="337"/>
      <c r="Z255" s="337"/>
      <c r="AA255" s="337"/>
      <c r="AB255" s="337"/>
      <c r="AC255" s="337"/>
      <c r="AD255" s="337"/>
      <c r="AE255" s="384"/>
      <c r="AF255" s="384"/>
      <c r="AG255" s="384"/>
      <c r="AH255" s="384"/>
      <c r="AI255" s="384"/>
      <c r="AJ255" s="384"/>
      <c r="AK255" s="384"/>
      <c r="AL255" s="384"/>
      <c r="AM255" s="384"/>
      <c r="AN255" s="384"/>
      <c r="AO255" s="384"/>
      <c r="AP255" s="384"/>
      <c r="AQ255" s="384"/>
      <c r="AR255" s="384"/>
      <c r="AS255" s="384"/>
      <c r="AT255" s="384"/>
      <c r="AU255" s="384"/>
      <c r="AV255" s="384"/>
      <c r="AW255" s="384"/>
      <c r="AX255" s="384"/>
      <c r="AY255" s="384"/>
      <c r="AZ255" s="384"/>
      <c r="BA255" s="384"/>
      <c r="BB255" s="384"/>
      <c r="BC255" s="384"/>
      <c r="BD255" s="384"/>
      <c r="BE255" s="384"/>
      <c r="BF255" s="384"/>
      <c r="BG255" s="384"/>
      <c r="BH255" s="384"/>
      <c r="BI255" s="384"/>
      <c r="BJ255" s="384"/>
      <c r="BK255" s="384"/>
      <c r="BL255" s="384"/>
      <c r="BM255" s="384"/>
    </row>
    <row r="256" spans="12:65" s="339" customFormat="1" x14ac:dyDescent="0.25">
      <c r="L256" s="338"/>
      <c r="M256" s="336"/>
      <c r="N256" s="337"/>
      <c r="O256" s="337"/>
      <c r="P256" s="337"/>
      <c r="Q256" s="337"/>
      <c r="R256" s="337"/>
      <c r="S256" s="337"/>
      <c r="T256" s="337"/>
      <c r="U256" s="337"/>
      <c r="V256" s="384"/>
      <c r="W256" s="337"/>
      <c r="X256" s="337"/>
      <c r="Y256" s="337"/>
      <c r="Z256" s="337"/>
      <c r="AA256" s="337"/>
      <c r="AB256" s="337"/>
      <c r="AC256" s="337"/>
      <c r="AD256" s="337"/>
      <c r="AE256" s="384"/>
      <c r="AF256" s="384"/>
      <c r="AG256" s="384"/>
      <c r="AH256" s="384"/>
      <c r="AI256" s="384"/>
      <c r="AJ256" s="384"/>
      <c r="AK256" s="384"/>
      <c r="AL256" s="384"/>
      <c r="AM256" s="384"/>
      <c r="AN256" s="384"/>
      <c r="AO256" s="384"/>
      <c r="AP256" s="384"/>
      <c r="AQ256" s="384"/>
      <c r="AR256" s="384"/>
      <c r="AS256" s="384"/>
      <c r="AT256" s="384"/>
      <c r="AU256" s="384"/>
      <c r="AV256" s="384"/>
      <c r="AW256" s="384"/>
      <c r="AX256" s="384"/>
      <c r="AY256" s="384"/>
      <c r="AZ256" s="384"/>
      <c r="BA256" s="384"/>
      <c r="BB256" s="384"/>
      <c r="BC256" s="384"/>
      <c r="BD256" s="384"/>
      <c r="BE256" s="384"/>
      <c r="BF256" s="384"/>
      <c r="BG256" s="384"/>
      <c r="BH256" s="384"/>
      <c r="BI256" s="384"/>
      <c r="BJ256" s="384"/>
      <c r="BK256" s="384"/>
      <c r="BL256" s="384"/>
      <c r="BM256" s="384"/>
    </row>
    <row r="257" spans="12:65" s="339" customFormat="1" x14ac:dyDescent="0.25">
      <c r="L257" s="338"/>
      <c r="M257" s="336"/>
      <c r="N257" s="337"/>
      <c r="O257" s="337"/>
      <c r="P257" s="337"/>
      <c r="Q257" s="337"/>
      <c r="R257" s="337"/>
      <c r="S257" s="337"/>
      <c r="T257" s="337"/>
      <c r="U257" s="337"/>
      <c r="V257" s="384"/>
      <c r="W257" s="337"/>
      <c r="X257" s="337"/>
      <c r="Y257" s="337"/>
      <c r="Z257" s="337"/>
      <c r="AA257" s="337"/>
      <c r="AB257" s="337"/>
      <c r="AC257" s="337"/>
      <c r="AD257" s="337"/>
      <c r="AE257" s="384"/>
      <c r="AF257" s="384"/>
      <c r="AG257" s="384"/>
      <c r="AH257" s="384"/>
      <c r="AI257" s="384"/>
      <c r="AJ257" s="384"/>
      <c r="AK257" s="384"/>
      <c r="AL257" s="384"/>
      <c r="AM257" s="384"/>
      <c r="AN257" s="384"/>
      <c r="AO257" s="384"/>
      <c r="AP257" s="384"/>
      <c r="AQ257" s="384"/>
      <c r="AR257" s="384"/>
      <c r="AS257" s="384"/>
      <c r="AT257" s="384"/>
      <c r="AU257" s="384"/>
      <c r="AV257" s="384"/>
      <c r="AW257" s="384"/>
      <c r="AX257" s="384"/>
      <c r="AY257" s="384"/>
      <c r="AZ257" s="384"/>
      <c r="BA257" s="384"/>
      <c r="BB257" s="384"/>
      <c r="BC257" s="384"/>
      <c r="BD257" s="384"/>
      <c r="BE257" s="384"/>
      <c r="BF257" s="384"/>
      <c r="BG257" s="384"/>
      <c r="BH257" s="384"/>
      <c r="BI257" s="384"/>
      <c r="BJ257" s="384"/>
      <c r="BK257" s="384"/>
      <c r="BL257" s="384"/>
      <c r="BM257" s="384"/>
    </row>
    <row r="258" spans="12:65" s="339" customFormat="1" x14ac:dyDescent="0.25">
      <c r="L258" s="338"/>
      <c r="M258" s="336"/>
      <c r="N258" s="337"/>
      <c r="O258" s="337"/>
      <c r="P258" s="337"/>
      <c r="Q258" s="337"/>
      <c r="R258" s="337"/>
      <c r="S258" s="337"/>
      <c r="T258" s="337"/>
      <c r="U258" s="337"/>
      <c r="V258" s="384"/>
      <c r="W258" s="337"/>
      <c r="X258" s="337"/>
      <c r="Y258" s="337"/>
      <c r="Z258" s="337"/>
      <c r="AA258" s="337"/>
      <c r="AB258" s="337"/>
      <c r="AC258" s="337"/>
      <c r="AD258" s="337"/>
      <c r="AE258" s="384"/>
      <c r="AF258" s="384"/>
      <c r="AG258" s="384"/>
      <c r="AH258" s="384"/>
      <c r="AI258" s="384"/>
      <c r="AJ258" s="384"/>
      <c r="AK258" s="384"/>
      <c r="AL258" s="384"/>
      <c r="AM258" s="384"/>
      <c r="AN258" s="384"/>
      <c r="AO258" s="384"/>
      <c r="AP258" s="384"/>
      <c r="AQ258" s="384"/>
      <c r="AR258" s="384"/>
      <c r="AS258" s="384"/>
      <c r="AT258" s="384"/>
      <c r="AU258" s="384"/>
      <c r="AV258" s="384"/>
      <c r="AW258" s="384"/>
      <c r="AX258" s="384"/>
      <c r="AY258" s="384"/>
      <c r="AZ258" s="384"/>
      <c r="BA258" s="384"/>
      <c r="BB258" s="384"/>
      <c r="BC258" s="384"/>
      <c r="BD258" s="384"/>
      <c r="BE258" s="384"/>
      <c r="BF258" s="384"/>
      <c r="BG258" s="384"/>
      <c r="BH258" s="384"/>
      <c r="BI258" s="384"/>
      <c r="BJ258" s="384"/>
      <c r="BK258" s="384"/>
      <c r="BL258" s="384"/>
      <c r="BM258" s="384"/>
    </row>
    <row r="259" spans="12:65" s="339" customFormat="1" x14ac:dyDescent="0.25">
      <c r="L259" s="338"/>
      <c r="M259" s="336"/>
      <c r="N259" s="337"/>
      <c r="O259" s="337"/>
      <c r="P259" s="337"/>
      <c r="Q259" s="337"/>
      <c r="R259" s="337"/>
      <c r="S259" s="337"/>
      <c r="T259" s="337"/>
      <c r="U259" s="337"/>
      <c r="V259" s="384"/>
      <c r="W259" s="337"/>
      <c r="X259" s="337"/>
      <c r="Y259" s="337"/>
      <c r="Z259" s="337"/>
      <c r="AA259" s="337"/>
      <c r="AB259" s="337"/>
      <c r="AC259" s="337"/>
      <c r="AD259" s="337"/>
      <c r="AE259" s="384"/>
      <c r="AF259" s="384"/>
      <c r="AG259" s="384"/>
      <c r="AH259" s="384"/>
      <c r="AI259" s="384"/>
      <c r="AJ259" s="384"/>
      <c r="AK259" s="384"/>
      <c r="AL259" s="384"/>
      <c r="AM259" s="384"/>
      <c r="AN259" s="384"/>
      <c r="AO259" s="384"/>
      <c r="AP259" s="384"/>
      <c r="AQ259" s="384"/>
      <c r="AR259" s="384"/>
      <c r="AS259" s="384"/>
      <c r="AT259" s="384"/>
      <c r="AU259" s="384"/>
      <c r="AV259" s="384"/>
      <c r="AW259" s="384"/>
      <c r="AX259" s="384"/>
      <c r="AY259" s="384"/>
      <c r="AZ259" s="384"/>
      <c r="BA259" s="384"/>
      <c r="BB259" s="384"/>
      <c r="BC259" s="384"/>
      <c r="BD259" s="384"/>
      <c r="BE259" s="384"/>
      <c r="BF259" s="384"/>
      <c r="BG259" s="384"/>
      <c r="BH259" s="384"/>
      <c r="BI259" s="384"/>
      <c r="BJ259" s="384"/>
      <c r="BK259" s="384"/>
      <c r="BL259" s="384"/>
      <c r="BM259" s="384"/>
    </row>
    <row r="260" spans="12:65" s="339" customFormat="1" x14ac:dyDescent="0.25">
      <c r="L260" s="338"/>
      <c r="M260" s="336"/>
      <c r="N260" s="337"/>
      <c r="O260" s="337"/>
      <c r="P260" s="337"/>
      <c r="Q260" s="337"/>
      <c r="R260" s="337"/>
      <c r="S260" s="337"/>
      <c r="T260" s="337"/>
      <c r="U260" s="337"/>
      <c r="V260" s="384"/>
      <c r="W260" s="337"/>
      <c r="X260" s="337"/>
      <c r="Y260" s="337"/>
      <c r="Z260" s="337"/>
      <c r="AA260" s="337"/>
      <c r="AB260" s="337"/>
      <c r="AC260" s="337"/>
      <c r="AD260" s="337"/>
      <c r="AE260" s="384"/>
      <c r="AF260" s="384"/>
      <c r="AG260" s="384"/>
      <c r="AH260" s="384"/>
      <c r="AI260" s="384"/>
      <c r="AJ260" s="384"/>
      <c r="AK260" s="384"/>
      <c r="AL260" s="384"/>
      <c r="AM260" s="384"/>
      <c r="AN260" s="384"/>
      <c r="AO260" s="384"/>
      <c r="AP260" s="384"/>
      <c r="AQ260" s="384"/>
      <c r="AR260" s="384"/>
      <c r="AS260" s="384"/>
      <c r="AT260" s="384"/>
      <c r="AU260" s="384"/>
      <c r="AV260" s="384"/>
      <c r="AW260" s="384"/>
      <c r="AX260" s="384"/>
      <c r="AY260" s="384"/>
      <c r="AZ260" s="384"/>
      <c r="BA260" s="384"/>
      <c r="BB260" s="384"/>
      <c r="BC260" s="384"/>
      <c r="BD260" s="384"/>
      <c r="BE260" s="384"/>
      <c r="BF260" s="384"/>
      <c r="BG260" s="384"/>
      <c r="BH260" s="384"/>
      <c r="BI260" s="384"/>
      <c r="BJ260" s="384"/>
      <c r="BK260" s="384"/>
      <c r="BL260" s="384"/>
      <c r="BM260" s="384"/>
    </row>
    <row r="261" spans="12:65" s="339" customFormat="1" x14ac:dyDescent="0.25">
      <c r="L261" s="338"/>
      <c r="M261" s="336"/>
      <c r="N261" s="337"/>
      <c r="O261" s="337"/>
      <c r="P261" s="337"/>
      <c r="Q261" s="337"/>
      <c r="R261" s="337"/>
      <c r="S261" s="337"/>
      <c r="T261" s="337"/>
      <c r="U261" s="337"/>
      <c r="V261" s="384"/>
      <c r="W261" s="337"/>
      <c r="X261" s="337"/>
      <c r="Y261" s="337"/>
      <c r="Z261" s="337"/>
      <c r="AA261" s="337"/>
      <c r="AB261" s="337"/>
      <c r="AC261" s="337"/>
      <c r="AD261" s="337"/>
      <c r="AE261" s="384"/>
      <c r="AF261" s="384"/>
      <c r="AG261" s="384"/>
      <c r="AH261" s="384"/>
      <c r="AI261" s="384"/>
      <c r="AJ261" s="384"/>
      <c r="AK261" s="384"/>
      <c r="AL261" s="384"/>
      <c r="AM261" s="384"/>
      <c r="AN261" s="384"/>
      <c r="AO261" s="384"/>
      <c r="AP261" s="384"/>
      <c r="AQ261" s="384"/>
      <c r="AR261" s="384"/>
      <c r="AS261" s="384"/>
      <c r="AT261" s="384"/>
      <c r="AU261" s="384"/>
      <c r="AV261" s="384"/>
      <c r="AW261" s="384"/>
      <c r="AX261" s="384"/>
      <c r="AY261" s="384"/>
      <c r="AZ261" s="384"/>
      <c r="BA261" s="384"/>
      <c r="BB261" s="384"/>
      <c r="BC261" s="384"/>
      <c r="BD261" s="384"/>
      <c r="BE261" s="384"/>
      <c r="BF261" s="384"/>
      <c r="BG261" s="384"/>
      <c r="BH261" s="384"/>
      <c r="BI261" s="384"/>
      <c r="BJ261" s="384"/>
      <c r="BK261" s="384"/>
      <c r="BL261" s="384"/>
      <c r="BM261" s="384"/>
    </row>
    <row r="262" spans="12:65" s="339" customFormat="1" x14ac:dyDescent="0.25">
      <c r="L262" s="338"/>
      <c r="M262" s="336"/>
      <c r="N262" s="337"/>
      <c r="O262" s="337"/>
      <c r="P262" s="337"/>
      <c r="Q262" s="337"/>
      <c r="R262" s="337"/>
      <c r="S262" s="337"/>
      <c r="T262" s="337"/>
      <c r="U262" s="337"/>
      <c r="V262" s="384"/>
      <c r="W262" s="337"/>
      <c r="X262" s="337"/>
      <c r="Y262" s="337"/>
      <c r="Z262" s="337"/>
      <c r="AA262" s="337"/>
      <c r="AB262" s="337"/>
      <c r="AC262" s="337"/>
      <c r="AD262" s="337"/>
      <c r="AE262" s="384"/>
      <c r="AF262" s="384"/>
      <c r="AG262" s="384"/>
      <c r="AH262" s="384"/>
      <c r="AI262" s="384"/>
      <c r="AJ262" s="384"/>
      <c r="AK262" s="384"/>
      <c r="AL262" s="384"/>
      <c r="AM262" s="384"/>
      <c r="AN262" s="384"/>
      <c r="AO262" s="384"/>
      <c r="AP262" s="384"/>
      <c r="AQ262" s="384"/>
      <c r="AR262" s="384"/>
      <c r="AS262" s="384"/>
      <c r="AT262" s="384"/>
      <c r="AU262" s="384"/>
      <c r="AV262" s="384"/>
      <c r="AW262" s="384"/>
      <c r="AX262" s="384"/>
      <c r="AY262" s="384"/>
      <c r="AZ262" s="384"/>
      <c r="BA262" s="384"/>
      <c r="BB262" s="384"/>
      <c r="BC262" s="384"/>
      <c r="BD262" s="384"/>
      <c r="BE262" s="384"/>
      <c r="BF262" s="384"/>
      <c r="BG262" s="384"/>
      <c r="BH262" s="384"/>
      <c r="BI262" s="384"/>
      <c r="BJ262" s="384"/>
      <c r="BK262" s="384"/>
      <c r="BL262" s="384"/>
      <c r="BM262" s="384"/>
    </row>
    <row r="263" spans="12:65" s="339" customFormat="1" x14ac:dyDescent="0.25">
      <c r="L263" s="338"/>
      <c r="M263" s="336"/>
      <c r="N263" s="337"/>
      <c r="O263" s="337"/>
      <c r="P263" s="337"/>
      <c r="Q263" s="337"/>
      <c r="R263" s="337"/>
      <c r="S263" s="337"/>
      <c r="T263" s="337"/>
      <c r="U263" s="337"/>
      <c r="V263" s="384"/>
      <c r="W263" s="337"/>
      <c r="X263" s="337"/>
      <c r="Y263" s="337"/>
      <c r="Z263" s="337"/>
      <c r="AA263" s="337"/>
      <c r="AB263" s="337"/>
      <c r="AC263" s="337"/>
      <c r="AD263" s="337"/>
      <c r="AE263" s="384"/>
      <c r="AF263" s="384"/>
      <c r="AG263" s="384"/>
      <c r="AH263" s="384"/>
      <c r="AI263" s="384"/>
      <c r="AJ263" s="384"/>
      <c r="AK263" s="384"/>
      <c r="AL263" s="384"/>
      <c r="AM263" s="384"/>
      <c r="AN263" s="384"/>
      <c r="AO263" s="384"/>
      <c r="AP263" s="384"/>
      <c r="AQ263" s="384"/>
      <c r="AR263" s="384"/>
      <c r="AS263" s="384"/>
      <c r="AT263" s="384"/>
      <c r="AU263" s="384"/>
      <c r="AV263" s="384"/>
      <c r="AW263" s="384"/>
      <c r="AX263" s="384"/>
      <c r="AY263" s="384"/>
      <c r="AZ263" s="384"/>
      <c r="BA263" s="384"/>
      <c r="BB263" s="384"/>
      <c r="BC263" s="384"/>
      <c r="BD263" s="384"/>
      <c r="BE263" s="384"/>
      <c r="BF263" s="384"/>
      <c r="BG263" s="384"/>
      <c r="BH263" s="384"/>
      <c r="BI263" s="384"/>
      <c r="BJ263" s="384"/>
      <c r="BK263" s="384"/>
      <c r="BL263" s="384"/>
      <c r="BM263" s="384"/>
    </row>
    <row r="264" spans="12:65" s="339" customFormat="1" x14ac:dyDescent="0.25">
      <c r="L264" s="338"/>
      <c r="M264" s="336"/>
      <c r="N264" s="337"/>
      <c r="O264" s="337"/>
      <c r="P264" s="337"/>
      <c r="Q264" s="337"/>
      <c r="R264" s="337"/>
      <c r="S264" s="337"/>
      <c r="T264" s="337"/>
      <c r="U264" s="337"/>
      <c r="V264" s="384"/>
      <c r="W264" s="337"/>
      <c r="X264" s="337"/>
      <c r="Y264" s="337"/>
      <c r="Z264" s="337"/>
      <c r="AA264" s="337"/>
      <c r="AB264" s="337"/>
      <c r="AC264" s="337"/>
      <c r="AD264" s="337"/>
      <c r="AE264" s="384"/>
      <c r="AF264" s="384"/>
      <c r="AG264" s="384"/>
      <c r="AH264" s="384"/>
      <c r="AI264" s="384"/>
      <c r="AJ264" s="384"/>
      <c r="AK264" s="384"/>
      <c r="AL264" s="384"/>
      <c r="AM264" s="384"/>
      <c r="AN264" s="384"/>
      <c r="AO264" s="384"/>
      <c r="AP264" s="384"/>
      <c r="AQ264" s="384"/>
      <c r="AR264" s="384"/>
      <c r="AS264" s="384"/>
      <c r="AT264" s="384"/>
      <c r="AU264" s="384"/>
      <c r="AV264" s="384"/>
      <c r="AW264" s="384"/>
      <c r="AX264" s="384"/>
      <c r="AY264" s="384"/>
      <c r="AZ264" s="384"/>
      <c r="BA264" s="384"/>
      <c r="BB264" s="384"/>
      <c r="BC264" s="384"/>
      <c r="BD264" s="384"/>
      <c r="BE264" s="384"/>
      <c r="BF264" s="384"/>
      <c r="BG264" s="384"/>
      <c r="BH264" s="384"/>
      <c r="BI264" s="384"/>
      <c r="BJ264" s="384"/>
      <c r="BK264" s="384"/>
      <c r="BL264" s="384"/>
      <c r="BM264" s="384"/>
    </row>
    <row r="265" spans="12:65" s="339" customFormat="1" x14ac:dyDescent="0.25">
      <c r="L265" s="338"/>
      <c r="M265" s="336"/>
      <c r="N265" s="337"/>
      <c r="O265" s="337"/>
      <c r="P265" s="337"/>
      <c r="Q265" s="337"/>
      <c r="R265" s="337"/>
      <c r="S265" s="337"/>
      <c r="T265" s="337"/>
      <c r="U265" s="337"/>
      <c r="V265" s="384"/>
      <c r="W265" s="337"/>
      <c r="X265" s="337"/>
      <c r="Y265" s="337"/>
      <c r="Z265" s="337"/>
      <c r="AA265" s="337"/>
      <c r="AB265" s="337"/>
      <c r="AC265" s="337"/>
      <c r="AD265" s="337"/>
      <c r="AE265" s="384"/>
      <c r="AF265" s="384"/>
      <c r="AG265" s="384"/>
      <c r="AH265" s="384"/>
      <c r="AI265" s="384"/>
      <c r="AJ265" s="384"/>
      <c r="AK265" s="384"/>
      <c r="AL265" s="384"/>
      <c r="AM265" s="384"/>
      <c r="AN265" s="384"/>
      <c r="AO265" s="384"/>
      <c r="AP265" s="384"/>
      <c r="AQ265" s="384"/>
      <c r="AR265" s="384"/>
      <c r="AS265" s="384"/>
      <c r="AT265" s="384"/>
      <c r="AU265" s="384"/>
      <c r="AV265" s="384"/>
      <c r="AW265" s="384"/>
      <c r="AX265" s="384"/>
      <c r="AY265" s="384"/>
      <c r="AZ265" s="384"/>
      <c r="BA265" s="384"/>
      <c r="BB265" s="384"/>
      <c r="BC265" s="384"/>
      <c r="BD265" s="384"/>
      <c r="BE265" s="384"/>
      <c r="BF265" s="384"/>
      <c r="BG265" s="384"/>
      <c r="BH265" s="384"/>
      <c r="BI265" s="384"/>
      <c r="BJ265" s="384"/>
      <c r="BK265" s="384"/>
      <c r="BL265" s="384"/>
      <c r="BM265" s="384"/>
    </row>
    <row r="266" spans="12:65" s="339" customFormat="1" x14ac:dyDescent="0.25">
      <c r="L266" s="338"/>
      <c r="M266" s="336"/>
      <c r="N266" s="337"/>
      <c r="O266" s="337"/>
      <c r="P266" s="337"/>
      <c r="Q266" s="337"/>
      <c r="R266" s="337"/>
      <c r="S266" s="337"/>
      <c r="T266" s="337"/>
      <c r="U266" s="337"/>
      <c r="V266" s="384"/>
      <c r="W266" s="337"/>
      <c r="X266" s="337"/>
      <c r="Y266" s="337"/>
      <c r="Z266" s="337"/>
      <c r="AA266" s="337"/>
      <c r="AB266" s="337"/>
      <c r="AC266" s="337"/>
      <c r="AD266" s="337"/>
      <c r="AE266" s="384"/>
      <c r="AF266" s="384"/>
      <c r="AG266" s="384"/>
      <c r="AH266" s="384"/>
      <c r="AI266" s="384"/>
      <c r="AJ266" s="384"/>
      <c r="AK266" s="384"/>
      <c r="AL266" s="384"/>
      <c r="AM266" s="384"/>
      <c r="AN266" s="384"/>
      <c r="AO266" s="384"/>
      <c r="AP266" s="384"/>
      <c r="AQ266" s="384"/>
      <c r="AR266" s="384"/>
      <c r="AS266" s="384"/>
      <c r="AT266" s="384"/>
      <c r="AU266" s="384"/>
      <c r="AV266" s="384"/>
      <c r="AW266" s="384"/>
      <c r="AX266" s="384"/>
      <c r="AY266" s="384"/>
      <c r="AZ266" s="384"/>
      <c r="BA266" s="384"/>
      <c r="BB266" s="384"/>
      <c r="BC266" s="384"/>
      <c r="BD266" s="384"/>
      <c r="BE266" s="384"/>
      <c r="BF266" s="384"/>
      <c r="BG266" s="384"/>
      <c r="BH266" s="384"/>
      <c r="BI266" s="384"/>
      <c r="BJ266" s="384"/>
      <c r="BK266" s="384"/>
      <c r="BL266" s="384"/>
      <c r="BM266" s="384"/>
    </row>
    <row r="267" spans="12:65" s="339" customFormat="1" x14ac:dyDescent="0.25">
      <c r="L267" s="338"/>
      <c r="M267" s="336"/>
      <c r="N267" s="337"/>
      <c r="O267" s="337"/>
      <c r="P267" s="337"/>
      <c r="Q267" s="337"/>
      <c r="R267" s="337"/>
      <c r="S267" s="337"/>
      <c r="T267" s="337"/>
      <c r="U267" s="337"/>
      <c r="V267" s="384"/>
      <c r="W267" s="337"/>
      <c r="X267" s="337"/>
      <c r="Y267" s="337"/>
      <c r="Z267" s="337"/>
      <c r="AA267" s="337"/>
      <c r="AB267" s="337"/>
      <c r="AC267" s="337"/>
      <c r="AD267" s="337"/>
      <c r="AE267" s="384"/>
      <c r="AF267" s="384"/>
      <c r="AG267" s="384"/>
      <c r="AH267" s="384"/>
      <c r="AI267" s="384"/>
      <c r="AJ267" s="384"/>
      <c r="AK267" s="384"/>
      <c r="AL267" s="384"/>
      <c r="AM267" s="384"/>
      <c r="AN267" s="384"/>
      <c r="AO267" s="384"/>
      <c r="AP267" s="384"/>
      <c r="AQ267" s="384"/>
      <c r="AR267" s="384"/>
      <c r="AS267" s="384"/>
      <c r="AT267" s="384"/>
      <c r="AU267" s="384"/>
      <c r="AV267" s="384"/>
      <c r="AW267" s="384"/>
      <c r="AX267" s="384"/>
      <c r="AY267" s="384"/>
      <c r="AZ267" s="384"/>
      <c r="BA267" s="384"/>
      <c r="BB267" s="384"/>
      <c r="BC267" s="384"/>
      <c r="BD267" s="384"/>
      <c r="BE267" s="384"/>
      <c r="BF267" s="384"/>
      <c r="BG267" s="384"/>
      <c r="BH267" s="384"/>
      <c r="BI267" s="384"/>
      <c r="BJ267" s="384"/>
      <c r="BK267" s="384"/>
      <c r="BL267" s="384"/>
      <c r="BM267" s="384"/>
    </row>
    <row r="268" spans="12:65" s="339" customFormat="1" x14ac:dyDescent="0.25">
      <c r="L268" s="338"/>
      <c r="M268" s="336"/>
      <c r="N268" s="337"/>
      <c r="O268" s="337"/>
      <c r="P268" s="337"/>
      <c r="Q268" s="337"/>
      <c r="R268" s="337"/>
      <c r="S268" s="337"/>
      <c r="T268" s="337"/>
      <c r="U268" s="337"/>
      <c r="V268" s="384"/>
      <c r="W268" s="337"/>
      <c r="X268" s="337"/>
      <c r="Y268" s="337"/>
      <c r="Z268" s="337"/>
      <c r="AA268" s="337"/>
      <c r="AB268" s="337"/>
      <c r="AC268" s="337"/>
      <c r="AD268" s="337"/>
      <c r="AE268" s="384"/>
      <c r="AF268" s="384"/>
      <c r="AG268" s="384"/>
      <c r="AH268" s="384"/>
      <c r="AI268" s="384"/>
      <c r="AJ268" s="384"/>
      <c r="AK268" s="384"/>
      <c r="AL268" s="384"/>
      <c r="AM268" s="384"/>
      <c r="AN268" s="384"/>
      <c r="AO268" s="384"/>
      <c r="AP268" s="384"/>
      <c r="AQ268" s="384"/>
      <c r="AR268" s="384"/>
      <c r="AS268" s="384"/>
      <c r="AT268" s="384"/>
      <c r="AU268" s="384"/>
      <c r="AV268" s="384"/>
      <c r="AW268" s="384"/>
      <c r="AX268" s="384"/>
      <c r="AY268" s="384"/>
      <c r="AZ268" s="384"/>
      <c r="BA268" s="384"/>
      <c r="BB268" s="384"/>
      <c r="BC268" s="384"/>
      <c r="BD268" s="384"/>
      <c r="BE268" s="384"/>
      <c r="BF268" s="384"/>
      <c r="BG268" s="384"/>
      <c r="BH268" s="384"/>
      <c r="BI268" s="384"/>
      <c r="BJ268" s="384"/>
      <c r="BK268" s="384"/>
      <c r="BL268" s="384"/>
      <c r="BM268" s="384"/>
    </row>
    <row r="269" spans="12:65" s="339" customFormat="1" x14ac:dyDescent="0.25">
      <c r="L269" s="338"/>
      <c r="M269" s="336"/>
      <c r="N269" s="337"/>
      <c r="O269" s="337"/>
      <c r="P269" s="337"/>
      <c r="Q269" s="337"/>
      <c r="R269" s="337"/>
      <c r="S269" s="337"/>
      <c r="T269" s="337"/>
      <c r="U269" s="337"/>
      <c r="V269" s="384"/>
      <c r="W269" s="337"/>
      <c r="X269" s="337"/>
      <c r="Y269" s="337"/>
      <c r="Z269" s="337"/>
      <c r="AA269" s="337"/>
      <c r="AB269" s="337"/>
      <c r="AC269" s="337"/>
      <c r="AD269" s="337"/>
      <c r="AE269" s="384"/>
      <c r="AF269" s="384"/>
      <c r="AG269" s="384"/>
      <c r="AH269" s="384"/>
      <c r="AI269" s="384"/>
      <c r="AJ269" s="384"/>
      <c r="AK269" s="384"/>
      <c r="AL269" s="384"/>
      <c r="AM269" s="384"/>
      <c r="AN269" s="384"/>
      <c r="AO269" s="384"/>
      <c r="AP269" s="384"/>
      <c r="AQ269" s="384"/>
      <c r="AR269" s="384"/>
      <c r="AS269" s="384"/>
      <c r="AT269" s="384"/>
      <c r="AU269" s="384"/>
      <c r="AV269" s="384"/>
      <c r="AW269" s="384"/>
      <c r="AX269" s="384"/>
      <c r="AY269" s="384"/>
      <c r="AZ269" s="384"/>
      <c r="BA269" s="384"/>
      <c r="BB269" s="384"/>
      <c r="BC269" s="384"/>
      <c r="BD269" s="384"/>
      <c r="BE269" s="384"/>
      <c r="BF269" s="384"/>
      <c r="BG269" s="384"/>
      <c r="BH269" s="384"/>
      <c r="BI269" s="384"/>
      <c r="BJ269" s="384"/>
      <c r="BK269" s="384"/>
      <c r="BL269" s="384"/>
      <c r="BM269" s="384"/>
    </row>
    <row r="270" spans="12:65" s="339" customFormat="1" x14ac:dyDescent="0.25">
      <c r="L270" s="338"/>
      <c r="M270" s="336"/>
      <c r="N270" s="337"/>
      <c r="O270" s="337"/>
      <c r="P270" s="337"/>
      <c r="Q270" s="337"/>
      <c r="R270" s="337"/>
      <c r="S270" s="337"/>
      <c r="T270" s="337"/>
      <c r="U270" s="337"/>
      <c r="V270" s="384"/>
      <c r="W270" s="337"/>
      <c r="X270" s="337"/>
      <c r="Y270" s="337"/>
      <c r="Z270" s="337"/>
      <c r="AA270" s="337"/>
      <c r="AB270" s="337"/>
      <c r="AC270" s="337"/>
      <c r="AD270" s="337"/>
      <c r="AE270" s="384"/>
      <c r="AF270" s="384"/>
      <c r="AG270" s="384"/>
      <c r="AH270" s="384"/>
      <c r="AI270" s="384"/>
      <c r="AJ270" s="384"/>
      <c r="AK270" s="384"/>
      <c r="AL270" s="384"/>
      <c r="AM270" s="384"/>
      <c r="AN270" s="384"/>
      <c r="AO270" s="384"/>
      <c r="AP270" s="384"/>
      <c r="AQ270" s="384"/>
      <c r="AR270" s="384"/>
      <c r="AS270" s="384"/>
      <c r="AT270" s="384"/>
      <c r="AU270" s="384"/>
      <c r="AV270" s="384"/>
      <c r="AW270" s="384"/>
      <c r="AX270" s="384"/>
      <c r="AY270" s="384"/>
      <c r="AZ270" s="384"/>
      <c r="BA270" s="384"/>
      <c r="BB270" s="384"/>
      <c r="BC270" s="384"/>
      <c r="BD270" s="384"/>
      <c r="BE270" s="384"/>
      <c r="BF270" s="384"/>
      <c r="BG270" s="384"/>
      <c r="BH270" s="384"/>
      <c r="BI270" s="384"/>
      <c r="BJ270" s="384"/>
      <c r="BK270" s="384"/>
      <c r="BL270" s="384"/>
      <c r="BM270" s="384"/>
    </row>
    <row r="271" spans="12:65" s="339" customFormat="1" x14ac:dyDescent="0.25">
      <c r="L271" s="338"/>
      <c r="M271" s="336"/>
      <c r="N271" s="337"/>
      <c r="O271" s="337"/>
      <c r="P271" s="337"/>
      <c r="Q271" s="337"/>
      <c r="R271" s="337"/>
      <c r="S271" s="337"/>
      <c r="T271" s="337"/>
      <c r="U271" s="337"/>
      <c r="V271" s="384"/>
      <c r="W271" s="337"/>
      <c r="X271" s="337"/>
      <c r="Y271" s="337"/>
      <c r="Z271" s="337"/>
      <c r="AA271" s="337"/>
      <c r="AB271" s="337"/>
      <c r="AC271" s="337"/>
      <c r="AD271" s="337"/>
      <c r="AE271" s="384"/>
      <c r="AF271" s="384"/>
      <c r="AG271" s="384"/>
      <c r="AH271" s="384"/>
      <c r="AI271" s="384"/>
      <c r="AJ271" s="384"/>
      <c r="AK271" s="384"/>
      <c r="AL271" s="384"/>
      <c r="AM271" s="384"/>
      <c r="AN271" s="384"/>
      <c r="AO271" s="384"/>
      <c r="AP271" s="384"/>
      <c r="AQ271" s="384"/>
      <c r="AR271" s="384"/>
      <c r="AS271" s="384"/>
      <c r="AT271" s="384"/>
      <c r="AU271" s="384"/>
      <c r="AV271" s="384"/>
      <c r="AW271" s="384"/>
      <c r="AX271" s="384"/>
      <c r="AY271" s="384"/>
      <c r="AZ271" s="384"/>
      <c r="BA271" s="384"/>
      <c r="BB271" s="384"/>
      <c r="BC271" s="384"/>
      <c r="BD271" s="384"/>
      <c r="BE271" s="384"/>
      <c r="BF271" s="384"/>
      <c r="BG271" s="384"/>
      <c r="BH271" s="384"/>
      <c r="BI271" s="384"/>
      <c r="BJ271" s="384"/>
      <c r="BK271" s="384"/>
      <c r="BL271" s="384"/>
      <c r="BM271" s="384"/>
    </row>
    <row r="272" spans="12:65" s="339" customFormat="1" x14ac:dyDescent="0.25">
      <c r="L272" s="338"/>
      <c r="M272" s="336"/>
      <c r="N272" s="337"/>
      <c r="O272" s="337"/>
      <c r="P272" s="337"/>
      <c r="Q272" s="337"/>
      <c r="R272" s="337"/>
      <c r="S272" s="337"/>
      <c r="T272" s="337"/>
      <c r="U272" s="337"/>
      <c r="V272" s="384"/>
      <c r="W272" s="337"/>
      <c r="X272" s="337"/>
      <c r="Y272" s="337"/>
      <c r="Z272" s="337"/>
      <c r="AA272" s="337"/>
      <c r="AB272" s="337"/>
      <c r="AC272" s="337"/>
      <c r="AD272" s="337"/>
      <c r="AE272" s="384"/>
      <c r="AF272" s="384"/>
      <c r="AG272" s="384"/>
      <c r="AH272" s="384"/>
      <c r="AI272" s="384"/>
      <c r="AJ272" s="384"/>
      <c r="AK272" s="384"/>
      <c r="AL272" s="384"/>
      <c r="AM272" s="384"/>
      <c r="AN272" s="384"/>
      <c r="AO272" s="384"/>
      <c r="AP272" s="384"/>
      <c r="AQ272" s="384"/>
      <c r="AR272" s="384"/>
      <c r="AS272" s="384"/>
      <c r="AT272" s="384"/>
      <c r="AU272" s="384"/>
      <c r="AV272" s="384"/>
      <c r="AW272" s="384"/>
      <c r="AX272" s="384"/>
      <c r="AY272" s="384"/>
      <c r="AZ272" s="384"/>
      <c r="BA272" s="384"/>
      <c r="BB272" s="384"/>
      <c r="BC272" s="384"/>
      <c r="BD272" s="384"/>
      <c r="BE272" s="384"/>
      <c r="BF272" s="384"/>
      <c r="BG272" s="384"/>
      <c r="BH272" s="384"/>
      <c r="BI272" s="384"/>
      <c r="BJ272" s="384"/>
      <c r="BK272" s="384"/>
      <c r="BL272" s="384"/>
      <c r="BM272" s="384"/>
    </row>
  </sheetData>
  <dataValidations count="4">
    <dataValidation type="whole" allowBlank="1" showInputMessage="1" showErrorMessage="1" sqref="F2:Q95" xr:uid="{00000000-0002-0000-0100-000000000000}">
      <formula1>0</formula1>
      <formula2>100</formula2>
    </dataValidation>
    <dataValidation type="list" allowBlank="1" showInputMessage="1" showErrorMessage="1" sqref="S79:U79 S57:T58" xr:uid="{00000000-0002-0000-0100-000001000000}">
      <formula1>Ls_Medio_Verificacion</formula1>
    </dataValidation>
    <dataValidation type="list" allowBlank="1" showInputMessage="1" showErrorMessage="1" sqref="B50" xr:uid="{8B5E098F-A355-41C0-87FD-27D77CC8528D}">
      <formula1>$A$49:$A$93</formula1>
    </dataValidation>
    <dataValidation type="list" allowBlank="1" showInputMessage="1" showErrorMessage="1" sqref="B45" xr:uid="{92E66474-A06B-4175-8571-932134BBF8AA}">
      <formula1>INDIRECT($I45)</formula1>
    </dataValidation>
  </dataValidations>
  <pageMargins left="0.82677165354330717" right="0.15748031496062992" top="0.55118110236220474" bottom="0.74803149606299213" header="0.31496062992125984" footer="0.31496062992125984"/>
  <pageSetup scale="98" fitToHeight="0"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2"/>
  <sheetViews>
    <sheetView workbookViewId="0">
      <selection activeCell="D2" sqref="D2"/>
    </sheetView>
  </sheetViews>
  <sheetFormatPr baseColWidth="10" defaultColWidth="9.140625" defaultRowHeight="12.75" x14ac:dyDescent="0.2"/>
  <sheetData>
    <row r="2" spans="2:7" x14ac:dyDescent="0.2">
      <c r="B2" s="398" t="s">
        <v>1182</v>
      </c>
      <c r="C2" s="398"/>
      <c r="D2" s="398"/>
      <c r="E2" s="397" t="s">
        <v>1135</v>
      </c>
      <c r="F2" s="397" t="s">
        <v>1162</v>
      </c>
      <c r="G2" s="398"/>
    </row>
    <row r="3" spans="2:7" x14ac:dyDescent="0.2">
      <c r="B3" s="398" t="s">
        <v>1183</v>
      </c>
      <c r="C3" s="398"/>
      <c r="D3" s="398"/>
      <c r="E3" s="397" t="s">
        <v>1136</v>
      </c>
      <c r="F3" s="397" t="s">
        <v>1163</v>
      </c>
      <c r="G3" s="398"/>
    </row>
    <row r="4" spans="2:7" x14ac:dyDescent="0.2">
      <c r="B4" s="398" t="s">
        <v>1184</v>
      </c>
      <c r="C4" s="398"/>
      <c r="D4" s="398"/>
      <c r="E4" s="397" t="s">
        <v>1137</v>
      </c>
      <c r="F4" s="397" t="s">
        <v>1164</v>
      </c>
      <c r="G4" s="398"/>
    </row>
    <row r="5" spans="2:7" x14ac:dyDescent="0.2">
      <c r="B5" s="398" t="s">
        <v>1185</v>
      </c>
      <c r="C5" s="398"/>
      <c r="D5" s="398"/>
      <c r="E5" s="397" t="s">
        <v>1138</v>
      </c>
      <c r="F5" s="397" t="s">
        <v>1165</v>
      </c>
      <c r="G5" s="398"/>
    </row>
    <row r="6" spans="2:7" x14ac:dyDescent="0.2">
      <c r="B6" s="398" t="s">
        <v>1186</v>
      </c>
      <c r="C6" s="398"/>
      <c r="D6" s="398"/>
      <c r="E6" s="397" t="s">
        <v>1139</v>
      </c>
      <c r="F6" s="397" t="s">
        <v>1166</v>
      </c>
      <c r="G6" s="398"/>
    </row>
    <row r="7" spans="2:7" x14ac:dyDescent="0.2">
      <c r="B7" s="398" t="s">
        <v>1187</v>
      </c>
      <c r="C7" s="398"/>
      <c r="D7" s="398"/>
      <c r="E7" s="397" t="s">
        <v>1140</v>
      </c>
      <c r="F7" s="397" t="s">
        <v>1167</v>
      </c>
      <c r="G7" s="398"/>
    </row>
    <row r="8" spans="2:7" x14ac:dyDescent="0.2">
      <c r="B8" s="398" t="s">
        <v>1188</v>
      </c>
      <c r="C8" s="398"/>
      <c r="D8" s="398"/>
      <c r="E8" s="397" t="s">
        <v>1141</v>
      </c>
      <c r="F8" s="397" t="s">
        <v>1168</v>
      </c>
      <c r="G8" s="398"/>
    </row>
    <row r="9" spans="2:7" x14ac:dyDescent="0.2">
      <c r="B9" s="398" t="s">
        <v>1189</v>
      </c>
      <c r="C9" s="398"/>
      <c r="D9" s="398"/>
      <c r="E9" s="397" t="s">
        <v>1142</v>
      </c>
      <c r="F9" s="397" t="s">
        <v>1169</v>
      </c>
      <c r="G9" s="398"/>
    </row>
    <row r="10" spans="2:7" x14ac:dyDescent="0.2">
      <c r="B10" s="398" t="s">
        <v>1190</v>
      </c>
      <c r="C10" s="398"/>
      <c r="D10" s="398"/>
      <c r="E10" s="397" t="s">
        <v>1143</v>
      </c>
      <c r="F10" s="397" t="s">
        <v>1170</v>
      </c>
      <c r="G10" s="398"/>
    </row>
    <row r="11" spans="2:7" x14ac:dyDescent="0.2">
      <c r="B11" s="398" t="s">
        <v>1191</v>
      </c>
      <c r="C11" s="398"/>
      <c r="D11" s="398"/>
      <c r="E11" s="397" t="s">
        <v>1144</v>
      </c>
      <c r="F11" s="397" t="s">
        <v>1171</v>
      </c>
      <c r="G11" s="398"/>
    </row>
    <row r="12" spans="2:7" x14ac:dyDescent="0.2">
      <c r="B12" s="398"/>
      <c r="C12" s="398"/>
      <c r="D12" s="398"/>
      <c r="E12" s="397" t="s">
        <v>1145</v>
      </c>
      <c r="F12" s="397" t="s">
        <v>1172</v>
      </c>
      <c r="G12" s="398"/>
    </row>
    <row r="13" spans="2:7" x14ac:dyDescent="0.2">
      <c r="B13" s="398"/>
      <c r="C13" s="398"/>
      <c r="D13" s="398"/>
      <c r="E13" s="397" t="s">
        <v>1146</v>
      </c>
      <c r="F13" s="397" t="s">
        <v>1173</v>
      </c>
      <c r="G13" s="398"/>
    </row>
    <row r="14" spans="2:7" x14ac:dyDescent="0.2">
      <c r="B14" s="398"/>
      <c r="C14" s="398"/>
      <c r="D14" s="398"/>
      <c r="E14" s="397" t="s">
        <v>1147</v>
      </c>
      <c r="F14" s="397" t="s">
        <v>1174</v>
      </c>
      <c r="G14" s="398"/>
    </row>
    <row r="15" spans="2:7" x14ac:dyDescent="0.2">
      <c r="B15" s="398"/>
      <c r="C15" s="398"/>
      <c r="D15" s="398"/>
      <c r="E15" s="397" t="s">
        <v>1148</v>
      </c>
      <c r="F15" s="397" t="s">
        <v>1175</v>
      </c>
      <c r="G15" s="398"/>
    </row>
    <row r="16" spans="2:7" x14ac:dyDescent="0.2">
      <c r="B16" s="398"/>
      <c r="C16" s="398"/>
      <c r="D16" s="398"/>
      <c r="E16" s="397" t="s">
        <v>1149</v>
      </c>
      <c r="F16" s="397" t="s">
        <v>1176</v>
      </c>
      <c r="G16" s="398"/>
    </row>
    <row r="17" spans="2:7" x14ac:dyDescent="0.2">
      <c r="B17" s="398"/>
      <c r="C17" s="398"/>
      <c r="D17" s="398"/>
      <c r="E17" s="397" t="s">
        <v>1150</v>
      </c>
      <c r="F17" s="397" t="s">
        <v>1177</v>
      </c>
      <c r="G17" s="398"/>
    </row>
    <row r="18" spans="2:7" x14ac:dyDescent="0.2">
      <c r="B18" s="398"/>
      <c r="C18" s="398"/>
      <c r="D18" s="398"/>
      <c r="E18" s="397" t="s">
        <v>1151</v>
      </c>
      <c r="F18" s="397" t="s">
        <v>1178</v>
      </c>
      <c r="G18" s="398"/>
    </row>
    <row r="19" spans="2:7" x14ac:dyDescent="0.2">
      <c r="B19" s="398"/>
      <c r="C19" s="398"/>
      <c r="D19" s="398"/>
      <c r="E19" s="397" t="s">
        <v>284</v>
      </c>
      <c r="F19" s="397" t="s">
        <v>1179</v>
      </c>
      <c r="G19" s="398"/>
    </row>
    <row r="20" spans="2:7" x14ac:dyDescent="0.2">
      <c r="B20" s="398"/>
      <c r="C20" s="398"/>
      <c r="D20" s="398"/>
      <c r="E20" s="397" t="s">
        <v>18</v>
      </c>
      <c r="F20" s="397" t="s">
        <v>1180</v>
      </c>
      <c r="G20" s="398"/>
    </row>
    <row r="21" spans="2:7" x14ac:dyDescent="0.2">
      <c r="B21" s="398"/>
      <c r="C21" s="398"/>
      <c r="D21" s="398"/>
      <c r="E21" s="397"/>
      <c r="F21" s="397" t="s">
        <v>1181</v>
      </c>
      <c r="G21" s="398"/>
    </row>
    <row r="22" spans="2:7" x14ac:dyDescent="0.2">
      <c r="B22" s="398"/>
      <c r="C22" s="398"/>
      <c r="D22" s="398"/>
      <c r="E22" s="397"/>
      <c r="F22" s="397"/>
      <c r="G22" s="39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M8" sqref="M8"/>
    </sheetView>
  </sheetViews>
  <sheetFormatPr baseColWidth="10" defaultColWidth="11.42578125" defaultRowHeight="15" x14ac:dyDescent="0.25"/>
  <cols>
    <col min="1" max="1" width="2.5703125" style="138" customWidth="1"/>
    <col min="2" max="6" width="4.28515625" hidden="1" customWidth="1"/>
    <col min="7" max="7" width="18.85546875" style="382" bestFit="1" customWidth="1"/>
    <col min="8" max="8" width="33.85546875" style="382" customWidth="1"/>
    <col min="9" max="9" width="16.42578125" style="382" customWidth="1"/>
    <col min="10" max="10" width="18.28515625" style="382" customWidth="1"/>
    <col min="11" max="11" width="14" style="383" customWidth="1"/>
    <col min="12" max="12" width="15.42578125" style="382" customWidth="1"/>
    <col min="13" max="13" width="13.7109375" style="382" customWidth="1"/>
    <col min="14" max="14" width="22.42578125" style="382" customWidth="1"/>
    <col min="15" max="43" width="11.42578125" style="138"/>
  </cols>
  <sheetData>
    <row r="1" spans="2:21" s="138" customFormat="1" ht="15.75" x14ac:dyDescent="0.25">
      <c r="G1" s="362"/>
      <c r="H1" s="363"/>
      <c r="I1" s="363"/>
      <c r="J1" s="363"/>
      <c r="K1" s="364"/>
      <c r="L1" s="363"/>
      <c r="M1" s="363"/>
      <c r="N1" s="363"/>
      <c r="O1" s="346" t="s">
        <v>471</v>
      </c>
      <c r="P1" s="365"/>
    </row>
    <row r="2" spans="2:21" s="138" customFormat="1" ht="15.75" x14ac:dyDescent="0.25">
      <c r="G2" s="455" t="s">
        <v>458</v>
      </c>
      <c r="H2" s="455"/>
      <c r="I2" s="455"/>
      <c r="J2" s="455"/>
      <c r="K2" s="455"/>
      <c r="L2" s="455"/>
      <c r="M2" s="455"/>
      <c r="N2" s="455"/>
      <c r="O2" s="455"/>
      <c r="P2" s="455"/>
      <c r="Q2" s="367"/>
      <c r="R2" s="368"/>
      <c r="S2" s="369" t="s">
        <v>470</v>
      </c>
      <c r="T2" s="368"/>
      <c r="U2" s="370"/>
    </row>
    <row r="3" spans="2:21" s="138" customFormat="1" x14ac:dyDescent="0.25">
      <c r="G3" s="456" t="s">
        <v>459</v>
      </c>
      <c r="H3" s="456"/>
      <c r="I3" s="456"/>
      <c r="J3" s="456"/>
      <c r="K3" s="456"/>
      <c r="L3" s="456"/>
      <c r="M3" s="456"/>
      <c r="N3" s="456"/>
      <c r="O3" s="456"/>
      <c r="P3" s="456"/>
      <c r="Q3" s="367"/>
      <c r="R3" s="368"/>
      <c r="S3" s="369" t="s">
        <v>42</v>
      </c>
      <c r="T3" s="368"/>
      <c r="U3" s="370"/>
    </row>
    <row r="4" spans="2:21" s="138" customFormat="1" x14ac:dyDescent="0.2">
      <c r="G4" s="457" t="s">
        <v>1113</v>
      </c>
      <c r="H4" s="457"/>
      <c r="I4" s="457"/>
      <c r="J4" s="457"/>
      <c r="K4" s="457"/>
      <c r="L4" s="457"/>
      <c r="M4" s="457"/>
      <c r="N4" s="457"/>
      <c r="O4" s="457"/>
      <c r="P4" s="457"/>
      <c r="Q4" s="367"/>
      <c r="R4" s="368"/>
      <c r="S4" s="369" t="s">
        <v>334</v>
      </c>
      <c r="T4" s="368"/>
      <c r="U4" s="370"/>
    </row>
    <row r="5" spans="2:21" s="138" customFormat="1" x14ac:dyDescent="0.25">
      <c r="H5" s="366"/>
      <c r="I5" s="395"/>
      <c r="J5" s="454">
        <f>+PPNE1!C5</f>
        <v>2022</v>
      </c>
      <c r="K5" s="454"/>
      <c r="L5" s="366"/>
      <c r="M5" s="366"/>
      <c r="N5" s="366"/>
      <c r="O5" s="366"/>
      <c r="P5" s="366"/>
      <c r="Q5" s="367"/>
      <c r="R5" s="368"/>
      <c r="S5" s="368"/>
      <c r="T5" s="368"/>
      <c r="U5" s="370"/>
    </row>
    <row r="6" spans="2:21" s="138" customFormat="1" x14ac:dyDescent="0.25">
      <c r="G6" s="394" t="s">
        <v>1112</v>
      </c>
      <c r="H6" s="453" t="str">
        <f>+PPNE1!B7</f>
        <v xml:space="preserve">HOSPITAL PEDIÁTRICO DR. HUGO MENDOZA </v>
      </c>
      <c r="I6" s="453"/>
      <c r="J6" s="453"/>
      <c r="K6" s="453"/>
      <c r="L6" s="453"/>
      <c r="M6" s="453"/>
      <c r="N6" s="453"/>
      <c r="O6" s="346"/>
      <c r="P6" s="365"/>
    </row>
    <row r="7" spans="2:21" ht="25.5" customHeight="1" x14ac:dyDescent="0.2">
      <c r="B7" s="371" t="s">
        <v>1152</v>
      </c>
      <c r="C7" s="372" t="s">
        <v>1153</v>
      </c>
      <c r="D7" s="372" t="s">
        <v>1154</v>
      </c>
      <c r="E7" s="372" t="s">
        <v>1155</v>
      </c>
      <c r="F7" s="373" t="s">
        <v>1156</v>
      </c>
      <c r="G7" s="391" t="s">
        <v>1157</v>
      </c>
      <c r="H7" s="392" t="s">
        <v>0</v>
      </c>
      <c r="I7" s="392" t="s">
        <v>1</v>
      </c>
      <c r="J7" s="392" t="s">
        <v>59</v>
      </c>
      <c r="K7" s="393" t="s">
        <v>2</v>
      </c>
      <c r="L7" s="392" t="s">
        <v>3</v>
      </c>
      <c r="M7" s="392" t="s">
        <v>1110</v>
      </c>
      <c r="N7" s="392" t="s">
        <v>60</v>
      </c>
      <c r="O7" s="365"/>
      <c r="P7" s="365"/>
    </row>
    <row r="8" spans="2:21" ht="12.75" x14ac:dyDescent="0.2">
      <c r="B8" s="374" t="str">
        <f>IF(Tabla1[[#This Row],[Código_Actividad]]="","",CONCATENATE(Tabla1[[#This Row],[POA]],".",Tabla1[[#This Row],[SRS]],".",Tabla1[[#This Row],[AREA]],".",Tabla1[[#This Row],[TIPO]]))</f>
        <v/>
      </c>
      <c r="C8" s="374" t="str">
        <f>IF(Tabla1[[#This Row],[Código_Actividad]]="","",'[3]Formulario PPGR1'!#REF!)</f>
        <v/>
      </c>
      <c r="D8" s="374" t="str">
        <f>IF(Tabla1[[#This Row],[Código_Actividad]]="","",'[3]Formulario PPGR1'!#REF!)</f>
        <v/>
      </c>
      <c r="E8" s="374" t="str">
        <f>IF(Tabla1[[#This Row],[Código_Actividad]]="","",'[3]Formulario PPGR1'!#REF!)</f>
        <v/>
      </c>
      <c r="F8" s="374" t="str">
        <f>IF(Tabla1[[#This Row],[Código_Actividad]]="","",'[3]Formulario PPGR1'!#REF!)</f>
        <v/>
      </c>
      <c r="G8" s="375"/>
      <c r="H8" s="376"/>
      <c r="I8" s="376"/>
      <c r="J8" s="375"/>
      <c r="K8" s="377"/>
      <c r="L8" s="378">
        <f>+Tabla1[[#This Row],[Precio Unitario]]*Tabla1[[#This Row],[Cantidad de Insumos]]</f>
        <v>0</v>
      </c>
      <c r="M8" s="379"/>
      <c r="N8" s="376"/>
      <c r="O8" s="365"/>
      <c r="P8" s="365"/>
    </row>
    <row r="9" spans="2:21" ht="12.75" x14ac:dyDescent="0.2">
      <c r="B9" s="374" t="str">
        <f>IF(Tabla1[[#This Row],[Código_Actividad]]="","",CONCATENATE(Tabla1[[#This Row],[POA]],".",Tabla1[[#This Row],[SRS]],".",Tabla1[[#This Row],[AREA]],".",Tabla1[[#This Row],[TIPO]]))</f>
        <v/>
      </c>
      <c r="C9" s="374" t="str">
        <f>IF(Tabla1[[#This Row],[Código_Actividad]]="","",'[3]Formulario PPGR1'!#REF!)</f>
        <v/>
      </c>
      <c r="D9" s="374" t="str">
        <f>IF(Tabla1[[#This Row],[Código_Actividad]]="","",'[3]Formulario PPGR1'!#REF!)</f>
        <v/>
      </c>
      <c r="E9" s="374" t="str">
        <f>IF(Tabla1[[#This Row],[Código_Actividad]]="","",'[3]Formulario PPGR1'!#REF!)</f>
        <v/>
      </c>
      <c r="F9" s="374" t="str">
        <f>IF(Tabla1[[#This Row],[Código_Actividad]]="","",'[3]Formulario PPGR1'!#REF!)</f>
        <v/>
      </c>
      <c r="G9" s="375"/>
      <c r="H9" s="376"/>
      <c r="I9" s="376"/>
      <c r="J9" s="375"/>
      <c r="K9" s="377"/>
      <c r="L9" s="378">
        <f>+Tabla1[[#This Row],[Precio Unitario]]*Tabla1[[#This Row],[Cantidad de Insumos]]</f>
        <v>0</v>
      </c>
      <c r="M9" s="379"/>
      <c r="N9" s="376"/>
      <c r="O9" s="365"/>
      <c r="P9" s="365"/>
    </row>
    <row r="10" spans="2:21" ht="12.75" x14ac:dyDescent="0.2">
      <c r="B10" s="374" t="str">
        <f>IF(Tabla1[[#This Row],[Código_Actividad]]="","",CONCATENATE(Tabla1[[#This Row],[POA]],".",Tabla1[[#This Row],[SRS]],".",Tabla1[[#This Row],[AREA]],".",Tabla1[[#This Row],[TIPO]]))</f>
        <v/>
      </c>
      <c r="C10" s="374" t="str">
        <f>IF(Tabla1[[#This Row],[Código_Actividad]]="","",'[3]Formulario PPGR1'!#REF!)</f>
        <v/>
      </c>
      <c r="D10" s="374" t="str">
        <f>IF(Tabla1[[#This Row],[Código_Actividad]]="","",'[3]Formulario PPGR1'!#REF!)</f>
        <v/>
      </c>
      <c r="E10" s="374" t="str">
        <f>IF(Tabla1[[#This Row],[Código_Actividad]]="","",'[3]Formulario PPGR1'!#REF!)</f>
        <v/>
      </c>
      <c r="F10" s="374" t="str">
        <f>IF(Tabla1[[#This Row],[Código_Actividad]]="","",'[3]Formulario PPGR1'!#REF!)</f>
        <v/>
      </c>
      <c r="G10" s="375"/>
      <c r="H10" s="376"/>
      <c r="I10" s="376"/>
      <c r="J10" s="375"/>
      <c r="K10" s="377"/>
      <c r="L10" s="378">
        <f>+Tabla1[[#This Row],[Precio Unitario]]*Tabla1[[#This Row],[Cantidad de Insumos]]</f>
        <v>0</v>
      </c>
      <c r="M10" s="379"/>
      <c r="N10" s="376"/>
      <c r="O10" s="365"/>
      <c r="P10" s="365"/>
    </row>
    <row r="11" spans="2:21" ht="12.75" x14ac:dyDescent="0.2">
      <c r="B11" s="374" t="str">
        <f>IF(Tabla1[[#This Row],[Código_Actividad]]="","",CONCATENATE(Tabla1[[#This Row],[POA]],".",Tabla1[[#This Row],[SRS]],".",Tabla1[[#This Row],[AREA]],".",Tabla1[[#This Row],[TIPO]]))</f>
        <v/>
      </c>
      <c r="C11" s="374" t="str">
        <f>IF(Tabla1[[#This Row],[Código_Actividad]]="","",'[3]Formulario PPGR1'!#REF!)</f>
        <v/>
      </c>
      <c r="D11" s="374" t="str">
        <f>IF(Tabla1[[#This Row],[Código_Actividad]]="","",'[3]Formulario PPGR1'!#REF!)</f>
        <v/>
      </c>
      <c r="E11" s="374" t="str">
        <f>IF(Tabla1[[#This Row],[Código_Actividad]]="","",'[3]Formulario PPGR1'!#REF!)</f>
        <v/>
      </c>
      <c r="F11" s="374" t="str">
        <f>IF(Tabla1[[#This Row],[Código_Actividad]]="","",'[3]Formulario PPGR1'!#REF!)</f>
        <v/>
      </c>
      <c r="G11" s="375"/>
      <c r="H11" s="376"/>
      <c r="I11" s="376"/>
      <c r="J11" s="375"/>
      <c r="K11" s="377"/>
      <c r="L11" s="378">
        <f>+Tabla1[[#This Row],[Precio Unitario]]*Tabla1[[#This Row],[Cantidad de Insumos]]</f>
        <v>0</v>
      </c>
      <c r="M11" s="379"/>
      <c r="N11" s="376"/>
      <c r="O11" s="365"/>
      <c r="P11" s="365"/>
    </row>
    <row r="12" spans="2:21" ht="12.75" x14ac:dyDescent="0.2">
      <c r="B12" s="374" t="str">
        <f>IF(Tabla1[[#This Row],[Código_Actividad]]="","",CONCATENATE(Tabla1[[#This Row],[POA]],".",Tabla1[[#This Row],[SRS]],".",Tabla1[[#This Row],[AREA]],".",Tabla1[[#This Row],[TIPO]]))</f>
        <v/>
      </c>
      <c r="C12" s="374" t="str">
        <f>IF(Tabla1[[#This Row],[Código_Actividad]]="","",'[3]Formulario PPGR1'!#REF!)</f>
        <v/>
      </c>
      <c r="D12" s="374" t="str">
        <f>IF(Tabla1[[#This Row],[Código_Actividad]]="","",'[3]Formulario PPGR1'!#REF!)</f>
        <v/>
      </c>
      <c r="E12" s="374" t="str">
        <f>IF(Tabla1[[#This Row],[Código_Actividad]]="","",'[3]Formulario PPGR1'!#REF!)</f>
        <v/>
      </c>
      <c r="F12" s="374" t="str">
        <f>IF(Tabla1[[#This Row],[Código_Actividad]]="","",'[3]Formulario PPGR1'!#REF!)</f>
        <v/>
      </c>
      <c r="G12" s="375"/>
      <c r="H12" s="376"/>
      <c r="I12" s="376"/>
      <c r="J12" s="375"/>
      <c r="K12" s="377"/>
      <c r="L12" s="378">
        <f>+Tabla1[[#This Row],[Precio Unitario]]*Tabla1[[#This Row],[Cantidad de Insumos]]</f>
        <v>0</v>
      </c>
      <c r="M12" s="379"/>
      <c r="N12" s="376"/>
      <c r="O12" s="365"/>
      <c r="P12" s="365"/>
    </row>
    <row r="13" spans="2:21" ht="12.75" x14ac:dyDescent="0.2">
      <c r="B13" s="374" t="str">
        <f>IF(Tabla1[[#This Row],[Código_Actividad]]="","",CONCATENATE(Tabla1[[#This Row],[POA]],".",Tabla1[[#This Row],[SRS]],".",Tabla1[[#This Row],[AREA]],".",Tabla1[[#This Row],[TIPO]]))</f>
        <v/>
      </c>
      <c r="C13" s="374" t="str">
        <f>IF(Tabla1[[#This Row],[Código_Actividad]]="","",'[3]Formulario PPGR1'!#REF!)</f>
        <v/>
      </c>
      <c r="D13" s="374" t="str">
        <f>IF(Tabla1[[#This Row],[Código_Actividad]]="","",'[3]Formulario PPGR1'!#REF!)</f>
        <v/>
      </c>
      <c r="E13" s="374" t="str">
        <f>IF(Tabla1[[#This Row],[Código_Actividad]]="","",'[3]Formulario PPGR1'!#REF!)</f>
        <v/>
      </c>
      <c r="F13" s="374" t="str">
        <f>IF(Tabla1[[#This Row],[Código_Actividad]]="","",'[3]Formulario PPGR1'!#REF!)</f>
        <v/>
      </c>
      <c r="G13" s="375"/>
      <c r="H13" s="376"/>
      <c r="I13" s="376"/>
      <c r="J13" s="375"/>
      <c r="K13" s="377"/>
      <c r="L13" s="378">
        <f>+Tabla1[[#This Row],[Precio Unitario]]*Tabla1[[#This Row],[Cantidad de Insumos]]</f>
        <v>0</v>
      </c>
      <c r="M13" s="379"/>
      <c r="N13" s="376"/>
      <c r="O13" s="365"/>
      <c r="P13" s="365"/>
    </row>
    <row r="14" spans="2:21" ht="12.75" x14ac:dyDescent="0.2">
      <c r="B14" s="374" t="str">
        <f>IF(Tabla1[[#This Row],[Código_Actividad]]="","",CONCATENATE(Tabla1[[#This Row],[POA]],".",Tabla1[[#This Row],[SRS]],".",Tabla1[[#This Row],[AREA]],".",Tabla1[[#This Row],[TIPO]]))</f>
        <v/>
      </c>
      <c r="C14" s="374" t="str">
        <f>IF(Tabla1[[#This Row],[Código_Actividad]]="","",'[3]Formulario PPGR1'!#REF!)</f>
        <v/>
      </c>
      <c r="D14" s="374" t="str">
        <f>IF(Tabla1[[#This Row],[Código_Actividad]]="","",'[3]Formulario PPGR1'!#REF!)</f>
        <v/>
      </c>
      <c r="E14" s="374" t="str">
        <f>IF(Tabla1[[#This Row],[Código_Actividad]]="","",'[3]Formulario PPGR1'!#REF!)</f>
        <v/>
      </c>
      <c r="F14" s="374" t="str">
        <f>IF(Tabla1[[#This Row],[Código_Actividad]]="","",'[3]Formulario PPGR1'!#REF!)</f>
        <v/>
      </c>
      <c r="G14" s="375"/>
      <c r="H14" s="376"/>
      <c r="I14" s="376"/>
      <c r="J14" s="375"/>
      <c r="K14" s="377"/>
      <c r="L14" s="378">
        <f>+Tabla1[[#This Row],[Precio Unitario]]*Tabla1[[#This Row],[Cantidad de Insumos]]</f>
        <v>0</v>
      </c>
      <c r="M14" s="379"/>
      <c r="N14" s="376"/>
      <c r="O14" s="365"/>
      <c r="P14" s="365"/>
    </row>
    <row r="15" spans="2:21" ht="12.75" x14ac:dyDescent="0.2">
      <c r="B15" s="380" t="str">
        <f>IF(Tabla1[[#This Row],[Código_Actividad]]="","",CONCATENATE(Tabla1[[#This Row],[POA]],".",Tabla1[[#This Row],[SRS]],".",Tabla1[[#This Row],[AREA]],".",Tabla1[[#This Row],[TIPO]]))</f>
        <v/>
      </c>
      <c r="C15" s="380" t="str">
        <f>IF(Tabla1[[#This Row],[Código_Actividad]]="","",'[3]Formulario PPGR1'!#REF!)</f>
        <v/>
      </c>
      <c r="D15" s="380" t="str">
        <f>IF(Tabla1[[#This Row],[Código_Actividad]]="","",'[3]Formulario PPGR1'!#REF!)</f>
        <v/>
      </c>
      <c r="E15" s="380" t="str">
        <f>IF(Tabla1[[#This Row],[Código_Actividad]]="","",'[3]Formulario PPGR1'!#REF!)</f>
        <v/>
      </c>
      <c r="F15" s="380" t="str">
        <f>IF(Tabla1[[#This Row],[Código_Actividad]]="","",'[3]Formulario PPGR1'!#REF!)</f>
        <v/>
      </c>
      <c r="G15" s="375"/>
      <c r="H15" s="376"/>
      <c r="I15" s="376"/>
      <c r="J15" s="375"/>
      <c r="K15" s="377"/>
      <c r="L15" s="378">
        <f>+Tabla1[[#This Row],[Precio Unitario]]*Tabla1[[#This Row],[Cantidad de Insumos]]</f>
        <v>0</v>
      </c>
      <c r="M15" s="379"/>
      <c r="N15" s="376"/>
      <c r="O15" s="365"/>
      <c r="P15" s="365"/>
    </row>
    <row r="16" spans="2:21" ht="12.75" x14ac:dyDescent="0.2">
      <c r="B16" s="380" t="str">
        <f>IF(Tabla1[[#This Row],[Código_Actividad]]="","",CONCATENATE(Tabla1[[#This Row],[POA]],".",Tabla1[[#This Row],[SRS]],".",Tabla1[[#This Row],[AREA]],".",Tabla1[[#This Row],[TIPO]]))</f>
        <v/>
      </c>
      <c r="C16" s="380" t="str">
        <f>IF(Tabla1[[#This Row],[Código_Actividad]]="","",'[3]Formulario PPGR1'!#REF!)</f>
        <v/>
      </c>
      <c r="D16" s="380" t="str">
        <f>IF(Tabla1[[#This Row],[Código_Actividad]]="","",'[3]Formulario PPGR1'!#REF!)</f>
        <v/>
      </c>
      <c r="E16" s="380" t="str">
        <f>IF(Tabla1[[#This Row],[Código_Actividad]]="","",'[3]Formulario PPGR1'!#REF!)</f>
        <v/>
      </c>
      <c r="F16" s="380" t="str">
        <f>IF(Tabla1[[#This Row],[Código_Actividad]]="","",'[3]Formulario PPGR1'!#REF!)</f>
        <v/>
      </c>
      <c r="G16" s="375"/>
      <c r="H16" s="376"/>
      <c r="I16" s="376"/>
      <c r="J16" s="375"/>
      <c r="K16" s="377"/>
      <c r="L16" s="378">
        <f>+Tabla1[[#This Row],[Precio Unitario]]*Tabla1[[#This Row],[Cantidad de Insumos]]</f>
        <v>0</v>
      </c>
      <c r="M16" s="379"/>
      <c r="N16" s="376"/>
      <c r="O16" s="365"/>
      <c r="P16" s="365"/>
    </row>
    <row r="17" spans="2:16" ht="12.75" x14ac:dyDescent="0.2">
      <c r="B17" s="380" t="str">
        <f>IF(Tabla1[[#This Row],[Código_Actividad]]="","",CONCATENATE(Tabla1[[#This Row],[POA]],".",Tabla1[[#This Row],[SRS]],".",Tabla1[[#This Row],[AREA]],".",Tabla1[[#This Row],[TIPO]]))</f>
        <v/>
      </c>
      <c r="C17" s="380" t="str">
        <f>IF(Tabla1[[#This Row],[Código_Actividad]]="","",'[3]Formulario PPGR1'!#REF!)</f>
        <v/>
      </c>
      <c r="D17" s="380" t="str">
        <f>IF(Tabla1[[#This Row],[Código_Actividad]]="","",'[3]Formulario PPGR1'!#REF!)</f>
        <v/>
      </c>
      <c r="E17" s="380" t="str">
        <f>IF(Tabla1[[#This Row],[Código_Actividad]]="","",'[3]Formulario PPGR1'!#REF!)</f>
        <v/>
      </c>
      <c r="F17" s="380" t="str">
        <f>IF(Tabla1[[#This Row],[Código_Actividad]]="","",'[3]Formulario PPGR1'!#REF!)</f>
        <v/>
      </c>
      <c r="G17" s="375"/>
      <c r="H17" s="376"/>
      <c r="I17" s="376"/>
      <c r="J17" s="375"/>
      <c r="K17" s="377"/>
      <c r="L17" s="378">
        <f>+Tabla1[[#This Row],[Precio Unitario]]*Tabla1[[#This Row],[Cantidad de Insumos]]</f>
        <v>0</v>
      </c>
      <c r="M17" s="379"/>
      <c r="N17" s="376"/>
      <c r="O17" s="365"/>
      <c r="P17" s="365"/>
    </row>
    <row r="18" spans="2:16" ht="12.75" x14ac:dyDescent="0.2">
      <c r="B18" s="380" t="str">
        <f>IF(Tabla1[[#This Row],[Código_Actividad]]="","",CONCATENATE(Tabla1[[#This Row],[POA]],".",Tabla1[[#This Row],[SRS]],".",Tabla1[[#This Row],[AREA]],".",Tabla1[[#This Row],[TIPO]]))</f>
        <v/>
      </c>
      <c r="C18" s="380" t="str">
        <f>IF(Tabla1[[#This Row],[Código_Actividad]]="","",'[3]Formulario PPGR1'!#REF!)</f>
        <v/>
      </c>
      <c r="D18" s="380" t="str">
        <f>IF(Tabla1[[#This Row],[Código_Actividad]]="","",'[3]Formulario PPGR1'!#REF!)</f>
        <v/>
      </c>
      <c r="E18" s="380" t="str">
        <f>IF(Tabla1[[#This Row],[Código_Actividad]]="","",'[3]Formulario PPGR1'!#REF!)</f>
        <v/>
      </c>
      <c r="F18" s="380" t="str">
        <f>IF(Tabla1[[#This Row],[Código_Actividad]]="","",'[3]Formulario PPGR1'!#REF!)</f>
        <v/>
      </c>
      <c r="G18" s="375"/>
      <c r="H18" s="376"/>
      <c r="I18" s="376"/>
      <c r="J18" s="375"/>
      <c r="K18" s="377"/>
      <c r="L18" s="378">
        <f>+Tabla1[[#This Row],[Precio Unitario]]*Tabla1[[#This Row],[Cantidad de Insumos]]</f>
        <v>0</v>
      </c>
      <c r="M18" s="379"/>
      <c r="N18" s="376"/>
      <c r="O18" s="365"/>
      <c r="P18" s="365"/>
    </row>
    <row r="19" spans="2:16" ht="12.75" x14ac:dyDescent="0.2">
      <c r="B19" s="380" t="str">
        <f>IF(Tabla1[[#This Row],[Código_Actividad]]="","",CONCATENATE(Tabla1[[#This Row],[POA]],".",Tabla1[[#This Row],[SRS]],".",Tabla1[[#This Row],[AREA]],".",Tabla1[[#This Row],[TIPO]]))</f>
        <v/>
      </c>
      <c r="C19" s="380" t="str">
        <f>IF(Tabla1[[#This Row],[Código_Actividad]]="","",'[3]Formulario PPGR1'!#REF!)</f>
        <v/>
      </c>
      <c r="D19" s="380" t="str">
        <f>IF(Tabla1[[#This Row],[Código_Actividad]]="","",'[3]Formulario PPGR1'!#REF!)</f>
        <v/>
      </c>
      <c r="E19" s="380" t="str">
        <f>IF(Tabla1[[#This Row],[Código_Actividad]]="","",'[3]Formulario PPGR1'!#REF!)</f>
        <v/>
      </c>
      <c r="F19" s="380" t="str">
        <f>IF(Tabla1[[#This Row],[Código_Actividad]]="","",'[3]Formulario PPGR1'!#REF!)</f>
        <v/>
      </c>
      <c r="G19" s="375"/>
      <c r="H19" s="376"/>
      <c r="I19" s="376"/>
      <c r="J19" s="375"/>
      <c r="K19" s="377"/>
      <c r="L19" s="378">
        <f>+Tabla1[[#This Row],[Precio Unitario]]*Tabla1[[#This Row],[Cantidad de Insumos]]</f>
        <v>0</v>
      </c>
      <c r="M19" s="379"/>
      <c r="N19" s="376"/>
      <c r="O19" s="365"/>
      <c r="P19" s="365"/>
    </row>
    <row r="20" spans="2:16" ht="12.75" x14ac:dyDescent="0.2">
      <c r="B20" s="380" t="str">
        <f>IF(Tabla1[[#This Row],[Código_Actividad]]="","",CONCATENATE(Tabla1[[#This Row],[POA]],".",Tabla1[[#This Row],[SRS]],".",Tabla1[[#This Row],[AREA]],".",Tabla1[[#This Row],[TIPO]]))</f>
        <v/>
      </c>
      <c r="C20" s="380" t="str">
        <f>IF(Tabla1[[#This Row],[Código_Actividad]]="","",'[3]Formulario PPGR1'!#REF!)</f>
        <v/>
      </c>
      <c r="D20" s="380" t="str">
        <f>IF(Tabla1[[#This Row],[Código_Actividad]]="","",'[3]Formulario PPGR1'!#REF!)</f>
        <v/>
      </c>
      <c r="E20" s="380" t="str">
        <f>IF(Tabla1[[#This Row],[Código_Actividad]]="","",'[3]Formulario PPGR1'!#REF!)</f>
        <v/>
      </c>
      <c r="F20" s="380" t="str">
        <f>IF(Tabla1[[#This Row],[Código_Actividad]]="","",'[3]Formulario PPGR1'!#REF!)</f>
        <v/>
      </c>
      <c r="G20" s="375"/>
      <c r="H20" s="376"/>
      <c r="I20" s="376"/>
      <c r="J20" s="375"/>
      <c r="K20" s="377"/>
      <c r="L20" s="378">
        <f>+Tabla1[[#This Row],[Precio Unitario]]*Tabla1[[#This Row],[Cantidad de Insumos]]</f>
        <v>0</v>
      </c>
      <c r="M20" s="379"/>
      <c r="N20" s="376"/>
      <c r="O20" s="365"/>
      <c r="P20" s="365"/>
    </row>
    <row r="21" spans="2:16" ht="12.75" x14ac:dyDescent="0.2">
      <c r="B21" s="380" t="str">
        <f>IF(Tabla1[[#This Row],[Código_Actividad]]="","",CONCATENATE(Tabla1[[#This Row],[POA]],".",Tabla1[[#This Row],[SRS]],".",Tabla1[[#This Row],[AREA]],".",Tabla1[[#This Row],[TIPO]]))</f>
        <v/>
      </c>
      <c r="C21" s="380" t="str">
        <f>IF(Tabla1[[#This Row],[Código_Actividad]]="","",'[3]Formulario PPGR1'!#REF!)</f>
        <v/>
      </c>
      <c r="D21" s="380" t="str">
        <f>IF(Tabla1[[#This Row],[Código_Actividad]]="","",'[3]Formulario PPGR1'!#REF!)</f>
        <v/>
      </c>
      <c r="E21" s="380" t="str">
        <f>IF(Tabla1[[#This Row],[Código_Actividad]]="","",'[3]Formulario PPGR1'!#REF!)</f>
        <v/>
      </c>
      <c r="F21" s="380" t="str">
        <f>IF(Tabla1[[#This Row],[Código_Actividad]]="","",'[3]Formulario PPGR1'!#REF!)</f>
        <v/>
      </c>
      <c r="G21" s="375"/>
      <c r="H21" s="376"/>
      <c r="I21" s="376"/>
      <c r="J21" s="375"/>
      <c r="K21" s="377"/>
      <c r="L21" s="378">
        <f>+Tabla1[[#This Row],[Precio Unitario]]*Tabla1[[#This Row],[Cantidad de Insumos]]</f>
        <v>0</v>
      </c>
      <c r="M21" s="379"/>
      <c r="N21" s="376"/>
      <c r="O21" s="365"/>
      <c r="P21" s="365"/>
    </row>
    <row r="22" spans="2:16" ht="12.75" x14ac:dyDescent="0.2">
      <c r="B22" s="380" t="str">
        <f>IF(Tabla1[[#This Row],[Código_Actividad]]="","",CONCATENATE(Tabla1[[#This Row],[POA]],".",Tabla1[[#This Row],[SRS]],".",Tabla1[[#This Row],[AREA]],".",Tabla1[[#This Row],[TIPO]]))</f>
        <v/>
      </c>
      <c r="C22" s="380" t="str">
        <f>IF(Tabla1[[#This Row],[Código_Actividad]]="","",'[3]Formulario PPGR1'!#REF!)</f>
        <v/>
      </c>
      <c r="D22" s="380" t="str">
        <f>IF(Tabla1[[#This Row],[Código_Actividad]]="","",'[3]Formulario PPGR1'!#REF!)</f>
        <v/>
      </c>
      <c r="E22" s="380" t="str">
        <f>IF(Tabla1[[#This Row],[Código_Actividad]]="","",'[3]Formulario PPGR1'!#REF!)</f>
        <v/>
      </c>
      <c r="F22" s="380" t="str">
        <f>IF(Tabla1[[#This Row],[Código_Actividad]]="","",'[3]Formulario PPGR1'!#REF!)</f>
        <v/>
      </c>
      <c r="G22" s="375"/>
      <c r="H22" s="376"/>
      <c r="I22" s="376"/>
      <c r="J22" s="375"/>
      <c r="K22" s="377"/>
      <c r="L22" s="378">
        <f>+Tabla1[[#This Row],[Precio Unitario]]*Tabla1[[#This Row],[Cantidad de Insumos]]</f>
        <v>0</v>
      </c>
      <c r="M22" s="379"/>
      <c r="N22" s="376"/>
      <c r="O22" s="365"/>
      <c r="P22" s="365"/>
    </row>
    <row r="23" spans="2:16" ht="12.75" x14ac:dyDescent="0.2">
      <c r="B23" s="380" t="str">
        <f>IF(Tabla1[[#This Row],[Código_Actividad]]="","",CONCATENATE(Tabla1[[#This Row],[POA]],".",Tabla1[[#This Row],[SRS]],".",Tabla1[[#This Row],[AREA]],".",Tabla1[[#This Row],[TIPO]]))</f>
        <v/>
      </c>
      <c r="C23" s="380" t="str">
        <f>IF(Tabla1[[#This Row],[Código_Actividad]]="","",'[3]Formulario PPGR1'!#REF!)</f>
        <v/>
      </c>
      <c r="D23" s="380" t="str">
        <f>IF(Tabla1[[#This Row],[Código_Actividad]]="","",'[3]Formulario PPGR1'!#REF!)</f>
        <v/>
      </c>
      <c r="E23" s="380" t="str">
        <f>IF(Tabla1[[#This Row],[Código_Actividad]]="","",'[3]Formulario PPGR1'!#REF!)</f>
        <v/>
      </c>
      <c r="F23" s="380" t="str">
        <f>IF(Tabla1[[#This Row],[Código_Actividad]]="","",'[3]Formulario PPGR1'!#REF!)</f>
        <v/>
      </c>
      <c r="G23" s="375"/>
      <c r="H23" s="376"/>
      <c r="I23" s="376"/>
      <c r="J23" s="375"/>
      <c r="K23" s="377"/>
      <c r="L23" s="378">
        <f>+Tabla1[[#This Row],[Precio Unitario]]*Tabla1[[#This Row],[Cantidad de Insumos]]</f>
        <v>0</v>
      </c>
      <c r="M23" s="379"/>
      <c r="N23" s="376"/>
      <c r="O23" s="365"/>
      <c r="P23" s="365"/>
    </row>
    <row r="24" spans="2:16" ht="12.75" x14ac:dyDescent="0.2">
      <c r="B24" s="380" t="str">
        <f>IF(Tabla1[[#This Row],[Código_Actividad]]="","",CONCATENATE(Tabla1[[#This Row],[POA]],".",Tabla1[[#This Row],[SRS]],".",Tabla1[[#This Row],[AREA]],".",Tabla1[[#This Row],[TIPO]]))</f>
        <v/>
      </c>
      <c r="C24" s="380" t="str">
        <f>IF(Tabla1[[#This Row],[Código_Actividad]]="","",'[3]Formulario PPGR1'!#REF!)</f>
        <v/>
      </c>
      <c r="D24" s="380" t="str">
        <f>IF(Tabla1[[#This Row],[Código_Actividad]]="","",'[3]Formulario PPGR1'!#REF!)</f>
        <v/>
      </c>
      <c r="E24" s="380" t="str">
        <f>IF(Tabla1[[#This Row],[Código_Actividad]]="","",'[3]Formulario PPGR1'!#REF!)</f>
        <v/>
      </c>
      <c r="F24" s="380" t="str">
        <f>IF(Tabla1[[#This Row],[Código_Actividad]]="","",'[3]Formulario PPGR1'!#REF!)</f>
        <v/>
      </c>
      <c r="G24" s="375"/>
      <c r="H24" s="376"/>
      <c r="I24" s="376"/>
      <c r="J24" s="375"/>
      <c r="K24" s="377"/>
      <c r="L24" s="378">
        <f>+Tabla1[[#This Row],[Precio Unitario]]*Tabla1[[#This Row],[Cantidad de Insumos]]</f>
        <v>0</v>
      </c>
      <c r="M24" s="379"/>
      <c r="N24" s="376"/>
      <c r="O24" s="365"/>
      <c r="P24" s="365"/>
    </row>
    <row r="25" spans="2:16" ht="12.75" x14ac:dyDescent="0.2">
      <c r="B25" s="380" t="str">
        <f>IF(Tabla1[[#This Row],[Código_Actividad]]="","",CONCATENATE(Tabla1[[#This Row],[POA]],".",Tabla1[[#This Row],[SRS]],".",Tabla1[[#This Row],[AREA]],".",Tabla1[[#This Row],[TIPO]]))</f>
        <v/>
      </c>
      <c r="C25" s="380" t="str">
        <f>IF(Tabla1[[#This Row],[Código_Actividad]]="","",'[3]Formulario PPGR1'!#REF!)</f>
        <v/>
      </c>
      <c r="D25" s="380" t="str">
        <f>IF(Tabla1[[#This Row],[Código_Actividad]]="","",'[3]Formulario PPGR1'!#REF!)</f>
        <v/>
      </c>
      <c r="E25" s="380" t="str">
        <f>IF(Tabla1[[#This Row],[Código_Actividad]]="","",'[3]Formulario PPGR1'!#REF!)</f>
        <v/>
      </c>
      <c r="F25" s="380" t="str">
        <f>IF(Tabla1[[#This Row],[Código_Actividad]]="","",'[3]Formulario PPGR1'!#REF!)</f>
        <v/>
      </c>
      <c r="G25" s="375"/>
      <c r="H25" s="376"/>
      <c r="I25" s="376"/>
      <c r="J25" s="375"/>
      <c r="K25" s="377"/>
      <c r="L25" s="378">
        <f>+Tabla1[[#This Row],[Precio Unitario]]*Tabla1[[#This Row],[Cantidad de Insumos]]</f>
        <v>0</v>
      </c>
      <c r="M25" s="379"/>
      <c r="N25" s="376"/>
      <c r="O25" s="365"/>
      <c r="P25" s="365"/>
    </row>
    <row r="26" spans="2:16" ht="12.75" x14ac:dyDescent="0.2">
      <c r="B26" s="380" t="str">
        <f>IF(Tabla1[[#This Row],[Código_Actividad]]="","",CONCATENATE(Tabla1[[#This Row],[POA]],".",Tabla1[[#This Row],[SRS]],".",Tabla1[[#This Row],[AREA]],".",Tabla1[[#This Row],[TIPO]]))</f>
        <v/>
      </c>
      <c r="C26" s="380" t="str">
        <f>IF(Tabla1[[#This Row],[Código_Actividad]]="","",'[3]Formulario PPGR1'!#REF!)</f>
        <v/>
      </c>
      <c r="D26" s="380" t="str">
        <f>IF(Tabla1[[#This Row],[Código_Actividad]]="","",'[3]Formulario PPGR1'!#REF!)</f>
        <v/>
      </c>
      <c r="E26" s="380" t="str">
        <f>IF(Tabla1[[#This Row],[Código_Actividad]]="","",'[3]Formulario PPGR1'!#REF!)</f>
        <v/>
      </c>
      <c r="F26" s="380" t="str">
        <f>IF(Tabla1[[#This Row],[Código_Actividad]]="","",'[3]Formulario PPGR1'!#REF!)</f>
        <v/>
      </c>
      <c r="G26" s="375"/>
      <c r="H26" s="376"/>
      <c r="I26" s="376"/>
      <c r="J26" s="375"/>
      <c r="K26" s="377"/>
      <c r="L26" s="378">
        <f>+Tabla1[[#This Row],[Precio Unitario]]*Tabla1[[#This Row],[Cantidad de Insumos]]</f>
        <v>0</v>
      </c>
      <c r="M26" s="379"/>
      <c r="N26" s="376"/>
      <c r="O26" s="365"/>
      <c r="P26" s="365"/>
    </row>
    <row r="27" spans="2:16" ht="12.75" x14ac:dyDescent="0.2">
      <c r="B27" s="380" t="str">
        <f>IF(Tabla1[[#This Row],[Código_Actividad]]="","",CONCATENATE(Tabla1[[#This Row],[POA]],".",Tabla1[[#This Row],[SRS]],".",Tabla1[[#This Row],[AREA]],".",Tabla1[[#This Row],[TIPO]]))</f>
        <v/>
      </c>
      <c r="C27" s="380" t="str">
        <f>IF(Tabla1[[#This Row],[Código_Actividad]]="","",'[3]Formulario PPGR1'!#REF!)</f>
        <v/>
      </c>
      <c r="D27" s="380" t="str">
        <f>IF(Tabla1[[#This Row],[Código_Actividad]]="","",'[3]Formulario PPGR1'!#REF!)</f>
        <v/>
      </c>
      <c r="E27" s="380" t="str">
        <f>IF(Tabla1[[#This Row],[Código_Actividad]]="","",'[3]Formulario PPGR1'!#REF!)</f>
        <v/>
      </c>
      <c r="F27" s="380" t="str">
        <f>IF(Tabla1[[#This Row],[Código_Actividad]]="","",'[3]Formulario PPGR1'!#REF!)</f>
        <v/>
      </c>
      <c r="G27" s="375"/>
      <c r="H27" s="376"/>
      <c r="I27" s="376"/>
      <c r="J27" s="375"/>
      <c r="K27" s="377"/>
      <c r="L27" s="378">
        <f>+Tabla1[[#This Row],[Precio Unitario]]*Tabla1[[#This Row],[Cantidad de Insumos]]</f>
        <v>0</v>
      </c>
      <c r="M27" s="379"/>
      <c r="N27" s="376"/>
      <c r="O27" s="365"/>
      <c r="P27" s="365"/>
    </row>
    <row r="28" spans="2:16" ht="12.75" x14ac:dyDescent="0.2">
      <c r="B28" s="380" t="str">
        <f>IF(Tabla1[[#This Row],[Código_Actividad]]="","",CONCATENATE(Tabla1[[#This Row],[POA]],".",Tabla1[[#This Row],[SRS]],".",Tabla1[[#This Row],[AREA]],".",Tabla1[[#This Row],[TIPO]]))</f>
        <v/>
      </c>
      <c r="C28" s="380" t="str">
        <f>IF(Tabla1[[#This Row],[Código_Actividad]]="","",'[3]Formulario PPGR1'!#REF!)</f>
        <v/>
      </c>
      <c r="D28" s="380" t="str">
        <f>IF(Tabla1[[#This Row],[Código_Actividad]]="","",'[3]Formulario PPGR1'!#REF!)</f>
        <v/>
      </c>
      <c r="E28" s="380" t="str">
        <f>IF(Tabla1[[#This Row],[Código_Actividad]]="","",'[3]Formulario PPGR1'!#REF!)</f>
        <v/>
      </c>
      <c r="F28" s="380" t="str">
        <f>IF(Tabla1[[#This Row],[Código_Actividad]]="","",'[3]Formulario PPGR1'!#REF!)</f>
        <v/>
      </c>
      <c r="G28" s="375"/>
      <c r="H28" s="376"/>
      <c r="I28" s="376"/>
      <c r="J28" s="375"/>
      <c r="K28" s="377"/>
      <c r="L28" s="378">
        <f>+Tabla1[[#This Row],[Precio Unitario]]*Tabla1[[#This Row],[Cantidad de Insumos]]</f>
        <v>0</v>
      </c>
      <c r="M28" s="379"/>
      <c r="N28" s="376"/>
      <c r="O28" s="365"/>
      <c r="P28" s="365"/>
    </row>
    <row r="29" spans="2:16" ht="12.75" x14ac:dyDescent="0.2">
      <c r="B29" s="380" t="str">
        <f>IF(Tabla1[[#This Row],[Código_Actividad]]="","",CONCATENATE(Tabla1[[#This Row],[POA]],".",Tabla1[[#This Row],[SRS]],".",Tabla1[[#This Row],[AREA]],".",Tabla1[[#This Row],[TIPO]]))</f>
        <v/>
      </c>
      <c r="C29" s="380" t="str">
        <f>IF(Tabla1[[#This Row],[Código_Actividad]]="","",'[3]Formulario PPGR1'!#REF!)</f>
        <v/>
      </c>
      <c r="D29" s="380" t="str">
        <f>IF(Tabla1[[#This Row],[Código_Actividad]]="","",'[3]Formulario PPGR1'!#REF!)</f>
        <v/>
      </c>
      <c r="E29" s="380" t="str">
        <f>IF(Tabla1[[#This Row],[Código_Actividad]]="","",'[3]Formulario PPGR1'!#REF!)</f>
        <v/>
      </c>
      <c r="F29" s="380" t="str">
        <f>IF(Tabla1[[#This Row],[Código_Actividad]]="","",'[3]Formulario PPGR1'!#REF!)</f>
        <v/>
      </c>
      <c r="G29" s="375"/>
      <c r="H29" s="376"/>
      <c r="I29" s="376"/>
      <c r="J29" s="375"/>
      <c r="K29" s="377"/>
      <c r="L29" s="378">
        <f>+Tabla1[[#This Row],[Precio Unitario]]*Tabla1[[#This Row],[Cantidad de Insumos]]</f>
        <v>0</v>
      </c>
      <c r="M29" s="379"/>
      <c r="N29" s="376"/>
      <c r="O29" s="365"/>
      <c r="P29" s="365"/>
    </row>
    <row r="30" spans="2:16" ht="12.75" x14ac:dyDescent="0.2">
      <c r="B30" s="380" t="str">
        <f>IF(Tabla1[[#This Row],[Código_Actividad]]="","",CONCATENATE(Tabla1[[#This Row],[POA]],".",Tabla1[[#This Row],[SRS]],".",Tabla1[[#This Row],[AREA]],".",Tabla1[[#This Row],[TIPO]]))</f>
        <v/>
      </c>
      <c r="C30" s="380" t="str">
        <f>IF(Tabla1[[#This Row],[Código_Actividad]]="","",'[3]Formulario PPGR1'!#REF!)</f>
        <v/>
      </c>
      <c r="D30" s="380" t="str">
        <f>IF(Tabla1[[#This Row],[Código_Actividad]]="","",'[3]Formulario PPGR1'!#REF!)</f>
        <v/>
      </c>
      <c r="E30" s="380" t="str">
        <f>IF(Tabla1[[#This Row],[Código_Actividad]]="","",'[3]Formulario PPGR1'!#REF!)</f>
        <v/>
      </c>
      <c r="F30" s="380" t="str">
        <f>IF(Tabla1[[#This Row],[Código_Actividad]]="","",'[3]Formulario PPGR1'!#REF!)</f>
        <v/>
      </c>
      <c r="G30" s="375"/>
      <c r="H30" s="376"/>
      <c r="I30" s="376"/>
      <c r="J30" s="375"/>
      <c r="K30" s="377"/>
      <c r="L30" s="378">
        <f>+Tabla1[[#This Row],[Precio Unitario]]*Tabla1[[#This Row],[Cantidad de Insumos]]</f>
        <v>0</v>
      </c>
      <c r="M30" s="379"/>
      <c r="N30" s="376"/>
      <c r="O30" s="365"/>
      <c r="P30" s="365"/>
    </row>
    <row r="31" spans="2:16" ht="12.75" x14ac:dyDescent="0.2">
      <c r="B31" s="380" t="str">
        <f>IF(Tabla1[[#This Row],[Código_Actividad]]="","",CONCATENATE(Tabla1[[#This Row],[POA]],".",Tabla1[[#This Row],[SRS]],".",Tabla1[[#This Row],[AREA]],".",Tabla1[[#This Row],[TIPO]]))</f>
        <v/>
      </c>
      <c r="C31" s="380" t="str">
        <f>IF(Tabla1[[#This Row],[Código_Actividad]]="","",'[3]Formulario PPGR1'!#REF!)</f>
        <v/>
      </c>
      <c r="D31" s="380" t="str">
        <f>IF(Tabla1[[#This Row],[Código_Actividad]]="","",'[3]Formulario PPGR1'!#REF!)</f>
        <v/>
      </c>
      <c r="E31" s="380" t="str">
        <f>IF(Tabla1[[#This Row],[Código_Actividad]]="","",'[3]Formulario PPGR1'!#REF!)</f>
        <v/>
      </c>
      <c r="F31" s="380" t="str">
        <f>IF(Tabla1[[#This Row],[Código_Actividad]]="","",'[3]Formulario PPGR1'!#REF!)</f>
        <v/>
      </c>
      <c r="G31" s="375"/>
      <c r="H31" s="376"/>
      <c r="I31" s="376"/>
      <c r="J31" s="375"/>
      <c r="K31" s="377"/>
      <c r="L31" s="378">
        <f>+Tabla1[[#This Row],[Precio Unitario]]*Tabla1[[#This Row],[Cantidad de Insumos]]</f>
        <v>0</v>
      </c>
      <c r="M31" s="379"/>
      <c r="N31" s="376"/>
      <c r="O31" s="365"/>
      <c r="P31" s="365"/>
    </row>
    <row r="32" spans="2:16" ht="12.75" x14ac:dyDescent="0.2">
      <c r="B32" s="380" t="str">
        <f>IF(Tabla1[[#This Row],[Código_Actividad]]="","",CONCATENATE(Tabla1[[#This Row],[POA]],".",Tabla1[[#This Row],[SRS]],".",Tabla1[[#This Row],[AREA]],".",Tabla1[[#This Row],[TIPO]]))</f>
        <v/>
      </c>
      <c r="C32" s="380" t="str">
        <f>IF(Tabla1[[#This Row],[Código_Actividad]]="","",'[3]Formulario PPGR1'!#REF!)</f>
        <v/>
      </c>
      <c r="D32" s="380" t="str">
        <f>IF(Tabla1[[#This Row],[Código_Actividad]]="","",'[3]Formulario PPGR1'!#REF!)</f>
        <v/>
      </c>
      <c r="E32" s="380" t="str">
        <f>IF(Tabla1[[#This Row],[Código_Actividad]]="","",'[3]Formulario PPGR1'!#REF!)</f>
        <v/>
      </c>
      <c r="F32" s="380" t="str">
        <f>IF(Tabla1[[#This Row],[Código_Actividad]]="","",'[3]Formulario PPGR1'!#REF!)</f>
        <v/>
      </c>
      <c r="G32" s="375"/>
      <c r="H32" s="376"/>
      <c r="I32" s="376"/>
      <c r="J32" s="375"/>
      <c r="K32" s="377"/>
      <c r="L32" s="378">
        <f>+Tabla1[[#This Row],[Precio Unitario]]*Tabla1[[#This Row],[Cantidad de Insumos]]</f>
        <v>0</v>
      </c>
      <c r="M32" s="379"/>
      <c r="N32" s="376"/>
      <c r="O32" s="365"/>
      <c r="P32" s="365"/>
    </row>
    <row r="33" spans="2:16" ht="12.75" x14ac:dyDescent="0.2">
      <c r="B33" s="380" t="str">
        <f>IF(Tabla1[[#This Row],[Código_Actividad]]="","",CONCATENATE(Tabla1[[#This Row],[POA]],".",Tabla1[[#This Row],[SRS]],".",Tabla1[[#This Row],[AREA]],".",Tabla1[[#This Row],[TIPO]]))</f>
        <v/>
      </c>
      <c r="C33" s="380" t="str">
        <f>IF(Tabla1[[#This Row],[Código_Actividad]]="","",'[3]Formulario PPGR1'!#REF!)</f>
        <v/>
      </c>
      <c r="D33" s="380" t="str">
        <f>IF(Tabla1[[#This Row],[Código_Actividad]]="","",'[3]Formulario PPGR1'!#REF!)</f>
        <v/>
      </c>
      <c r="E33" s="380" t="str">
        <f>IF(Tabla1[[#This Row],[Código_Actividad]]="","",'[3]Formulario PPGR1'!#REF!)</f>
        <v/>
      </c>
      <c r="F33" s="380" t="str">
        <f>IF(Tabla1[[#This Row],[Código_Actividad]]="","",'[3]Formulario PPGR1'!#REF!)</f>
        <v/>
      </c>
      <c r="G33" s="375"/>
      <c r="H33" s="376"/>
      <c r="I33" s="376"/>
      <c r="J33" s="375"/>
      <c r="K33" s="377"/>
      <c r="L33" s="378">
        <f>+Tabla1[[#This Row],[Precio Unitario]]*Tabla1[[#This Row],[Cantidad de Insumos]]</f>
        <v>0</v>
      </c>
      <c r="M33" s="379"/>
      <c r="N33" s="376"/>
      <c r="O33" s="365"/>
      <c r="P33" s="365"/>
    </row>
    <row r="34" spans="2:16" ht="12.75" x14ac:dyDescent="0.2">
      <c r="B34" s="380" t="str">
        <f>IF(Tabla1[[#This Row],[Código_Actividad]]="","",CONCATENATE(Tabla1[[#This Row],[POA]],".",Tabla1[[#This Row],[SRS]],".",Tabla1[[#This Row],[AREA]],".",Tabla1[[#This Row],[TIPO]]))</f>
        <v/>
      </c>
      <c r="C34" s="380" t="str">
        <f>IF(Tabla1[[#This Row],[Código_Actividad]]="","",'[3]Formulario PPGR1'!#REF!)</f>
        <v/>
      </c>
      <c r="D34" s="380" t="str">
        <f>IF(Tabla1[[#This Row],[Código_Actividad]]="","",'[3]Formulario PPGR1'!#REF!)</f>
        <v/>
      </c>
      <c r="E34" s="380" t="str">
        <f>IF(Tabla1[[#This Row],[Código_Actividad]]="","",'[3]Formulario PPGR1'!#REF!)</f>
        <v/>
      </c>
      <c r="F34" s="380" t="str">
        <f>IF(Tabla1[[#This Row],[Código_Actividad]]="","",'[3]Formulario PPGR1'!#REF!)</f>
        <v/>
      </c>
      <c r="G34" s="375"/>
      <c r="H34" s="376"/>
      <c r="I34" s="376"/>
      <c r="J34" s="375"/>
      <c r="K34" s="377"/>
      <c r="L34" s="378">
        <f>+Tabla1[[#This Row],[Precio Unitario]]*Tabla1[[#This Row],[Cantidad de Insumos]]</f>
        <v>0</v>
      </c>
      <c r="M34" s="379"/>
      <c r="N34" s="376"/>
      <c r="O34" s="365"/>
      <c r="P34" s="365"/>
    </row>
    <row r="35" spans="2:16" ht="12.75" x14ac:dyDescent="0.2">
      <c r="B35" s="380" t="str">
        <f>IF(Tabla1[[#This Row],[Código_Actividad]]="","",CONCATENATE(Tabla1[[#This Row],[POA]],".",Tabla1[[#This Row],[SRS]],".",Tabla1[[#This Row],[AREA]],".",Tabla1[[#This Row],[TIPO]]))</f>
        <v/>
      </c>
      <c r="C35" s="380" t="str">
        <f>IF(Tabla1[[#This Row],[Código_Actividad]]="","",'[3]Formulario PPGR1'!#REF!)</f>
        <v/>
      </c>
      <c r="D35" s="380" t="str">
        <f>IF(Tabla1[[#This Row],[Código_Actividad]]="","",'[3]Formulario PPGR1'!#REF!)</f>
        <v/>
      </c>
      <c r="E35" s="380" t="str">
        <f>IF(Tabla1[[#This Row],[Código_Actividad]]="","",'[3]Formulario PPGR1'!#REF!)</f>
        <v/>
      </c>
      <c r="F35" s="380" t="str">
        <f>IF(Tabla1[[#This Row],[Código_Actividad]]="","",'[3]Formulario PPGR1'!#REF!)</f>
        <v/>
      </c>
      <c r="G35" s="375"/>
      <c r="H35" s="376"/>
      <c r="I35" s="376"/>
      <c r="J35" s="375"/>
      <c r="K35" s="377"/>
      <c r="L35" s="378">
        <f>+Tabla1[[#This Row],[Precio Unitario]]*Tabla1[[#This Row],[Cantidad de Insumos]]</f>
        <v>0</v>
      </c>
      <c r="M35" s="379"/>
      <c r="N35" s="376"/>
      <c r="O35" s="365"/>
      <c r="P35" s="365"/>
    </row>
    <row r="36" spans="2:16" ht="12.75" x14ac:dyDescent="0.2">
      <c r="B36" s="380" t="str">
        <f>IF(Tabla1[[#This Row],[Código_Actividad]]="","",CONCATENATE(Tabla1[[#This Row],[POA]],".",Tabla1[[#This Row],[SRS]],".",Tabla1[[#This Row],[AREA]],".",Tabla1[[#This Row],[TIPO]]))</f>
        <v/>
      </c>
      <c r="C36" s="380" t="str">
        <f>IF(Tabla1[[#This Row],[Código_Actividad]]="","",'[3]Formulario PPGR1'!#REF!)</f>
        <v/>
      </c>
      <c r="D36" s="380" t="str">
        <f>IF(Tabla1[[#This Row],[Código_Actividad]]="","",'[3]Formulario PPGR1'!#REF!)</f>
        <v/>
      </c>
      <c r="E36" s="380" t="str">
        <f>IF(Tabla1[[#This Row],[Código_Actividad]]="","",'[3]Formulario PPGR1'!#REF!)</f>
        <v/>
      </c>
      <c r="F36" s="380" t="str">
        <f>IF(Tabla1[[#This Row],[Código_Actividad]]="","",'[3]Formulario PPGR1'!#REF!)</f>
        <v/>
      </c>
      <c r="G36" s="375"/>
      <c r="H36" s="376"/>
      <c r="I36" s="376"/>
      <c r="J36" s="375"/>
      <c r="K36" s="377"/>
      <c r="L36" s="378">
        <f>+Tabla1[[#This Row],[Precio Unitario]]*Tabla1[[#This Row],[Cantidad de Insumos]]</f>
        <v>0</v>
      </c>
      <c r="M36" s="379"/>
      <c r="N36" s="376"/>
      <c r="O36" s="365"/>
      <c r="P36" s="365"/>
    </row>
    <row r="37" spans="2:16" ht="12.75" x14ac:dyDescent="0.2">
      <c r="B37" s="380" t="str">
        <f>IF(Tabla1[[#This Row],[Código_Actividad]]="","",CONCATENATE(Tabla1[[#This Row],[POA]],".",Tabla1[[#This Row],[SRS]],".",Tabla1[[#This Row],[AREA]],".",Tabla1[[#This Row],[TIPO]]))</f>
        <v/>
      </c>
      <c r="C37" s="380" t="str">
        <f>IF(Tabla1[[#This Row],[Código_Actividad]]="","",'[3]Formulario PPGR1'!#REF!)</f>
        <v/>
      </c>
      <c r="D37" s="380" t="str">
        <f>IF(Tabla1[[#This Row],[Código_Actividad]]="","",'[3]Formulario PPGR1'!#REF!)</f>
        <v/>
      </c>
      <c r="E37" s="380" t="str">
        <f>IF(Tabla1[[#This Row],[Código_Actividad]]="","",'[3]Formulario PPGR1'!#REF!)</f>
        <v/>
      </c>
      <c r="F37" s="380" t="str">
        <f>IF(Tabla1[[#This Row],[Código_Actividad]]="","",'[3]Formulario PPGR1'!#REF!)</f>
        <v/>
      </c>
      <c r="G37" s="375"/>
      <c r="H37" s="376"/>
      <c r="I37" s="376"/>
      <c r="J37" s="375"/>
      <c r="K37" s="377"/>
      <c r="L37" s="378">
        <f>+Tabla1[[#This Row],[Precio Unitario]]*Tabla1[[#This Row],[Cantidad de Insumos]]</f>
        <v>0</v>
      </c>
      <c r="M37" s="379"/>
      <c r="N37" s="376"/>
      <c r="O37" s="365"/>
      <c r="P37" s="365"/>
    </row>
    <row r="38" spans="2:16" ht="12.75" x14ac:dyDescent="0.2">
      <c r="B38" s="380" t="str">
        <f>IF(Tabla1[[#This Row],[Código_Actividad]]="","",CONCATENATE(Tabla1[[#This Row],[POA]],".",Tabla1[[#This Row],[SRS]],".",Tabla1[[#This Row],[AREA]],".",Tabla1[[#This Row],[TIPO]]))</f>
        <v/>
      </c>
      <c r="C38" s="380" t="str">
        <f>IF(Tabla1[[#This Row],[Código_Actividad]]="","",'[3]Formulario PPGR1'!#REF!)</f>
        <v/>
      </c>
      <c r="D38" s="380" t="str">
        <f>IF(Tabla1[[#This Row],[Código_Actividad]]="","",'[3]Formulario PPGR1'!#REF!)</f>
        <v/>
      </c>
      <c r="E38" s="380" t="str">
        <f>IF(Tabla1[[#This Row],[Código_Actividad]]="","",'[3]Formulario PPGR1'!#REF!)</f>
        <v/>
      </c>
      <c r="F38" s="380" t="str">
        <f>IF(Tabla1[[#This Row],[Código_Actividad]]="","",'[3]Formulario PPGR1'!#REF!)</f>
        <v/>
      </c>
      <c r="G38" s="375"/>
      <c r="H38" s="376"/>
      <c r="I38" s="376"/>
      <c r="J38" s="375"/>
      <c r="K38" s="377"/>
      <c r="L38" s="378">
        <f>+Tabla1[[#This Row],[Precio Unitario]]*Tabla1[[#This Row],[Cantidad de Insumos]]</f>
        <v>0</v>
      </c>
      <c r="M38" s="379"/>
      <c r="N38" s="376"/>
      <c r="O38" s="365"/>
      <c r="P38" s="365"/>
    </row>
    <row r="39" spans="2:16" ht="12.75" x14ac:dyDescent="0.2">
      <c r="B39" s="380" t="str">
        <f>IF(Tabla1[[#This Row],[Código_Actividad]]="","",CONCATENATE(Tabla1[[#This Row],[POA]],".",Tabla1[[#This Row],[SRS]],".",Tabla1[[#This Row],[AREA]],".",Tabla1[[#This Row],[TIPO]]))</f>
        <v/>
      </c>
      <c r="C39" s="380" t="str">
        <f>IF(Tabla1[[#This Row],[Código_Actividad]]="","",'[3]Formulario PPGR1'!#REF!)</f>
        <v/>
      </c>
      <c r="D39" s="380" t="str">
        <f>IF(Tabla1[[#This Row],[Código_Actividad]]="","",'[3]Formulario PPGR1'!#REF!)</f>
        <v/>
      </c>
      <c r="E39" s="380" t="str">
        <f>IF(Tabla1[[#This Row],[Código_Actividad]]="","",'[3]Formulario PPGR1'!#REF!)</f>
        <v/>
      </c>
      <c r="F39" s="380" t="str">
        <f>IF(Tabla1[[#This Row],[Código_Actividad]]="","",'[3]Formulario PPGR1'!#REF!)</f>
        <v/>
      </c>
      <c r="G39" s="375"/>
      <c r="H39" s="376"/>
      <c r="I39" s="376"/>
      <c r="J39" s="375"/>
      <c r="K39" s="377"/>
      <c r="L39" s="378">
        <f>+Tabla1[[#This Row],[Precio Unitario]]*Tabla1[[#This Row],[Cantidad de Insumos]]</f>
        <v>0</v>
      </c>
      <c r="M39" s="379"/>
      <c r="N39" s="376"/>
      <c r="O39" s="365"/>
      <c r="P39" s="365"/>
    </row>
    <row r="40" spans="2:16" ht="12.75" x14ac:dyDescent="0.2">
      <c r="B40" s="380" t="str">
        <f>IF(Tabla1[[#This Row],[Código_Actividad]]="","",CONCATENATE(Tabla1[[#This Row],[POA]],".",Tabla1[[#This Row],[SRS]],".",Tabla1[[#This Row],[AREA]],".",Tabla1[[#This Row],[TIPO]]))</f>
        <v/>
      </c>
      <c r="C40" s="380" t="str">
        <f>IF(Tabla1[[#This Row],[Código_Actividad]]="","",'[3]Formulario PPGR1'!#REF!)</f>
        <v/>
      </c>
      <c r="D40" s="380" t="str">
        <f>IF(Tabla1[[#This Row],[Código_Actividad]]="","",'[3]Formulario PPGR1'!#REF!)</f>
        <v/>
      </c>
      <c r="E40" s="380" t="str">
        <f>IF(Tabla1[[#This Row],[Código_Actividad]]="","",'[3]Formulario PPGR1'!#REF!)</f>
        <v/>
      </c>
      <c r="F40" s="380" t="str">
        <f>IF(Tabla1[[#This Row],[Código_Actividad]]="","",'[3]Formulario PPGR1'!#REF!)</f>
        <v/>
      </c>
      <c r="G40" s="375"/>
      <c r="H40" s="376"/>
      <c r="I40" s="376"/>
      <c r="J40" s="375"/>
      <c r="K40" s="377"/>
      <c r="L40" s="378">
        <f>+Tabla1[[#This Row],[Precio Unitario]]*Tabla1[[#This Row],[Cantidad de Insumos]]</f>
        <v>0</v>
      </c>
      <c r="M40" s="379"/>
      <c r="N40" s="376"/>
      <c r="O40" s="365"/>
      <c r="P40" s="365"/>
    </row>
    <row r="41" spans="2:16" ht="12.75" x14ac:dyDescent="0.2">
      <c r="B41" s="380" t="str">
        <f>IF(Tabla1[[#This Row],[Código_Actividad]]="","",CONCATENATE(Tabla1[[#This Row],[POA]],".",Tabla1[[#This Row],[SRS]],".",Tabla1[[#This Row],[AREA]],".",Tabla1[[#This Row],[TIPO]]))</f>
        <v/>
      </c>
      <c r="C41" s="380" t="str">
        <f>IF(Tabla1[[#This Row],[Código_Actividad]]="","",'[3]Formulario PPGR1'!#REF!)</f>
        <v/>
      </c>
      <c r="D41" s="380" t="str">
        <f>IF(Tabla1[[#This Row],[Código_Actividad]]="","",'[3]Formulario PPGR1'!#REF!)</f>
        <v/>
      </c>
      <c r="E41" s="380" t="str">
        <f>IF(Tabla1[[#This Row],[Código_Actividad]]="","",'[3]Formulario PPGR1'!#REF!)</f>
        <v/>
      </c>
      <c r="F41" s="380" t="str">
        <f>IF(Tabla1[[#This Row],[Código_Actividad]]="","",'[3]Formulario PPGR1'!#REF!)</f>
        <v/>
      </c>
      <c r="G41" s="375"/>
      <c r="H41" s="376"/>
      <c r="I41" s="376"/>
      <c r="J41" s="375"/>
      <c r="K41" s="377"/>
      <c r="L41" s="378">
        <f>+Tabla1[[#This Row],[Precio Unitario]]*Tabla1[[#This Row],[Cantidad de Insumos]]</f>
        <v>0</v>
      </c>
      <c r="M41" s="379"/>
      <c r="N41" s="376"/>
      <c r="O41" s="365"/>
      <c r="P41" s="365"/>
    </row>
    <row r="42" spans="2:16" ht="12.75" x14ac:dyDescent="0.2">
      <c r="B42" s="380" t="str">
        <f>IF(Tabla1[[#This Row],[Código_Actividad]]="","",CONCATENATE(Tabla1[[#This Row],[POA]],".",Tabla1[[#This Row],[SRS]],".",Tabla1[[#This Row],[AREA]],".",Tabla1[[#This Row],[TIPO]]))</f>
        <v/>
      </c>
      <c r="C42" s="380" t="str">
        <f>IF(Tabla1[[#This Row],[Código_Actividad]]="","",'[3]Formulario PPGR1'!#REF!)</f>
        <v/>
      </c>
      <c r="D42" s="380" t="str">
        <f>IF(Tabla1[[#This Row],[Código_Actividad]]="","",'[3]Formulario PPGR1'!#REF!)</f>
        <v/>
      </c>
      <c r="E42" s="380" t="str">
        <f>IF(Tabla1[[#This Row],[Código_Actividad]]="","",'[3]Formulario PPGR1'!#REF!)</f>
        <v/>
      </c>
      <c r="F42" s="380" t="str">
        <f>IF(Tabla1[[#This Row],[Código_Actividad]]="","",'[3]Formulario PPGR1'!#REF!)</f>
        <v/>
      </c>
      <c r="G42" s="375"/>
      <c r="H42" s="376"/>
      <c r="I42" s="376"/>
      <c r="J42" s="375"/>
      <c r="K42" s="377"/>
      <c r="L42" s="378">
        <f>+Tabla1[[#This Row],[Precio Unitario]]*Tabla1[[#This Row],[Cantidad de Insumos]]</f>
        <v>0</v>
      </c>
      <c r="M42" s="379"/>
      <c r="N42" s="376"/>
      <c r="O42" s="365"/>
      <c r="P42" s="365"/>
    </row>
    <row r="43" spans="2:16" ht="12.75" x14ac:dyDescent="0.2">
      <c r="B43" s="380" t="str">
        <f>IF(Tabla1[[#This Row],[Código_Actividad]]="","",CONCATENATE(Tabla1[[#This Row],[POA]],".",Tabla1[[#This Row],[SRS]],".",Tabla1[[#This Row],[AREA]],".",Tabla1[[#This Row],[TIPO]]))</f>
        <v/>
      </c>
      <c r="C43" s="380" t="str">
        <f>IF(Tabla1[[#This Row],[Código_Actividad]]="","",'[3]Formulario PPGR1'!#REF!)</f>
        <v/>
      </c>
      <c r="D43" s="380" t="str">
        <f>IF(Tabla1[[#This Row],[Código_Actividad]]="","",'[3]Formulario PPGR1'!#REF!)</f>
        <v/>
      </c>
      <c r="E43" s="380" t="str">
        <f>IF(Tabla1[[#This Row],[Código_Actividad]]="","",'[3]Formulario PPGR1'!#REF!)</f>
        <v/>
      </c>
      <c r="F43" s="380" t="str">
        <f>IF(Tabla1[[#This Row],[Código_Actividad]]="","",'[3]Formulario PPGR1'!#REF!)</f>
        <v/>
      </c>
      <c r="G43" s="375"/>
      <c r="H43" s="376"/>
      <c r="I43" s="376"/>
      <c r="J43" s="375"/>
      <c r="K43" s="377"/>
      <c r="L43" s="378">
        <f>+Tabla1[[#This Row],[Precio Unitario]]*Tabla1[[#This Row],[Cantidad de Insumos]]</f>
        <v>0</v>
      </c>
      <c r="M43" s="379"/>
      <c r="N43" s="376"/>
      <c r="O43" s="365"/>
      <c r="P43" s="365"/>
    </row>
    <row r="44" spans="2:16" ht="12.75" x14ac:dyDescent="0.2">
      <c r="B44" s="380" t="str">
        <f>IF(Tabla1[[#This Row],[Código_Actividad]]="","",CONCATENATE(Tabla1[[#This Row],[POA]],".",Tabla1[[#This Row],[SRS]],".",Tabla1[[#This Row],[AREA]],".",Tabla1[[#This Row],[TIPO]]))</f>
        <v/>
      </c>
      <c r="C44" s="380" t="str">
        <f>IF(Tabla1[[#This Row],[Código_Actividad]]="","",'[3]Formulario PPGR1'!#REF!)</f>
        <v/>
      </c>
      <c r="D44" s="380" t="str">
        <f>IF(Tabla1[[#This Row],[Código_Actividad]]="","",'[3]Formulario PPGR1'!#REF!)</f>
        <v/>
      </c>
      <c r="E44" s="380" t="str">
        <f>IF(Tabla1[[#This Row],[Código_Actividad]]="","",'[3]Formulario PPGR1'!#REF!)</f>
        <v/>
      </c>
      <c r="F44" s="380" t="str">
        <f>IF(Tabla1[[#This Row],[Código_Actividad]]="","",'[3]Formulario PPGR1'!#REF!)</f>
        <v/>
      </c>
      <c r="G44" s="375"/>
      <c r="H44" s="376"/>
      <c r="I44" s="376"/>
      <c r="J44" s="375"/>
      <c r="K44" s="377"/>
      <c r="L44" s="378">
        <f>+Tabla1[[#This Row],[Precio Unitario]]*Tabla1[[#This Row],[Cantidad de Insumos]]</f>
        <v>0</v>
      </c>
      <c r="M44" s="379"/>
      <c r="N44" s="376"/>
      <c r="O44" s="365"/>
      <c r="P44" s="365"/>
    </row>
    <row r="45" spans="2:16" ht="12.75" x14ac:dyDescent="0.2">
      <c r="B45" s="380" t="str">
        <f>IF(Tabla1[[#This Row],[Código_Actividad]]="","",CONCATENATE(Tabla1[[#This Row],[POA]],".",Tabla1[[#This Row],[SRS]],".",Tabla1[[#This Row],[AREA]],".",Tabla1[[#This Row],[TIPO]]))</f>
        <v/>
      </c>
      <c r="C45" s="380" t="str">
        <f>IF(Tabla1[[#This Row],[Código_Actividad]]="","",'[3]Formulario PPGR1'!#REF!)</f>
        <v/>
      </c>
      <c r="D45" s="380" t="str">
        <f>IF(Tabla1[[#This Row],[Código_Actividad]]="","",'[3]Formulario PPGR1'!#REF!)</f>
        <v/>
      </c>
      <c r="E45" s="380" t="str">
        <f>IF(Tabla1[[#This Row],[Código_Actividad]]="","",'[3]Formulario PPGR1'!#REF!)</f>
        <v/>
      </c>
      <c r="F45" s="380" t="str">
        <f>IF(Tabla1[[#This Row],[Código_Actividad]]="","",'[3]Formulario PPGR1'!#REF!)</f>
        <v/>
      </c>
      <c r="G45" s="375"/>
      <c r="H45" s="376"/>
      <c r="I45" s="376"/>
      <c r="J45" s="375"/>
      <c r="K45" s="377"/>
      <c r="L45" s="378">
        <f>+Tabla1[[#This Row],[Precio Unitario]]*Tabla1[[#This Row],[Cantidad de Insumos]]</f>
        <v>0</v>
      </c>
      <c r="M45" s="379"/>
      <c r="N45" s="376"/>
      <c r="O45" s="365"/>
      <c r="P45" s="365"/>
    </row>
    <row r="46" spans="2:16" ht="12.75" x14ac:dyDescent="0.2">
      <c r="B46" s="380" t="str">
        <f>IF(Tabla1[[#This Row],[Código_Actividad]]="","",CONCATENATE(Tabla1[[#This Row],[POA]],".",Tabla1[[#This Row],[SRS]],".",Tabla1[[#This Row],[AREA]],".",Tabla1[[#This Row],[TIPO]]))</f>
        <v/>
      </c>
      <c r="C46" s="380" t="str">
        <f>IF(Tabla1[[#This Row],[Código_Actividad]]="","",'[3]Formulario PPGR1'!#REF!)</f>
        <v/>
      </c>
      <c r="D46" s="380" t="str">
        <f>IF(Tabla1[[#This Row],[Código_Actividad]]="","",'[3]Formulario PPGR1'!#REF!)</f>
        <v/>
      </c>
      <c r="E46" s="380" t="str">
        <f>IF(Tabla1[[#This Row],[Código_Actividad]]="","",'[3]Formulario PPGR1'!#REF!)</f>
        <v/>
      </c>
      <c r="F46" s="380" t="str">
        <f>IF(Tabla1[[#This Row],[Código_Actividad]]="","",'[3]Formulario PPGR1'!#REF!)</f>
        <v/>
      </c>
      <c r="G46" s="375"/>
      <c r="H46" s="376"/>
      <c r="I46" s="376"/>
      <c r="J46" s="375"/>
      <c r="K46" s="377"/>
      <c r="L46" s="378">
        <f>+Tabla1[[#This Row],[Precio Unitario]]*Tabla1[[#This Row],[Cantidad de Insumos]]</f>
        <v>0</v>
      </c>
      <c r="M46" s="379"/>
      <c r="N46" s="376"/>
      <c r="O46" s="365"/>
      <c r="P46" s="365"/>
    </row>
    <row r="47" spans="2:16" ht="12.75" x14ac:dyDescent="0.2">
      <c r="B47" s="380" t="str">
        <f>IF(Tabla1[[#This Row],[Código_Actividad]]="","",CONCATENATE(Tabla1[[#This Row],[POA]],".",Tabla1[[#This Row],[SRS]],".",Tabla1[[#This Row],[AREA]],".",Tabla1[[#This Row],[TIPO]]))</f>
        <v/>
      </c>
      <c r="C47" s="380" t="str">
        <f>IF(Tabla1[[#This Row],[Código_Actividad]]="","",'[3]Formulario PPGR1'!#REF!)</f>
        <v/>
      </c>
      <c r="D47" s="380" t="str">
        <f>IF(Tabla1[[#This Row],[Código_Actividad]]="","",'[3]Formulario PPGR1'!#REF!)</f>
        <v/>
      </c>
      <c r="E47" s="380" t="str">
        <f>IF(Tabla1[[#This Row],[Código_Actividad]]="","",'[3]Formulario PPGR1'!#REF!)</f>
        <v/>
      </c>
      <c r="F47" s="380" t="str">
        <f>IF(Tabla1[[#This Row],[Código_Actividad]]="","",'[3]Formulario PPGR1'!#REF!)</f>
        <v/>
      </c>
      <c r="G47" s="375"/>
      <c r="H47" s="376"/>
      <c r="I47" s="376"/>
      <c r="J47" s="375"/>
      <c r="K47" s="377"/>
      <c r="L47" s="378">
        <f>+Tabla1[[#This Row],[Precio Unitario]]*Tabla1[[#This Row],[Cantidad de Insumos]]</f>
        <v>0</v>
      </c>
      <c r="M47" s="379"/>
      <c r="N47" s="376"/>
      <c r="O47" s="365"/>
      <c r="P47" s="365"/>
    </row>
    <row r="48" spans="2:16" ht="12.75" x14ac:dyDescent="0.2">
      <c r="B48" s="380" t="str">
        <f>IF(Tabla1[[#This Row],[Código_Actividad]]="","",CONCATENATE(Tabla1[[#This Row],[POA]],".",Tabla1[[#This Row],[SRS]],".",Tabla1[[#This Row],[AREA]],".",Tabla1[[#This Row],[TIPO]]))</f>
        <v/>
      </c>
      <c r="C48" s="380" t="str">
        <f>IF(Tabla1[[#This Row],[Código_Actividad]]="","",'[3]Formulario PPGR1'!#REF!)</f>
        <v/>
      </c>
      <c r="D48" s="380" t="str">
        <f>IF(Tabla1[[#This Row],[Código_Actividad]]="","",'[3]Formulario PPGR1'!#REF!)</f>
        <v/>
      </c>
      <c r="E48" s="380" t="str">
        <f>IF(Tabla1[[#This Row],[Código_Actividad]]="","",'[3]Formulario PPGR1'!#REF!)</f>
        <v/>
      </c>
      <c r="F48" s="380" t="str">
        <f>IF(Tabla1[[#This Row],[Código_Actividad]]="","",'[3]Formulario PPGR1'!#REF!)</f>
        <v/>
      </c>
      <c r="G48" s="375"/>
      <c r="H48" s="376"/>
      <c r="I48" s="376"/>
      <c r="J48" s="375"/>
      <c r="K48" s="377"/>
      <c r="L48" s="378">
        <f>+Tabla1[[#This Row],[Precio Unitario]]*Tabla1[[#This Row],[Cantidad de Insumos]]</f>
        <v>0</v>
      </c>
      <c r="M48" s="379"/>
      <c r="N48" s="376"/>
      <c r="O48" s="365"/>
      <c r="P48" s="365"/>
    </row>
    <row r="49" spans="2:16" ht="12.75" x14ac:dyDescent="0.2">
      <c r="B49" s="380" t="str">
        <f>IF(Tabla1[[#This Row],[Código_Actividad]]="","",CONCATENATE(Tabla1[[#This Row],[POA]],".",Tabla1[[#This Row],[SRS]],".",Tabla1[[#This Row],[AREA]],".",Tabla1[[#This Row],[TIPO]]))</f>
        <v/>
      </c>
      <c r="C49" s="380" t="str">
        <f>IF(Tabla1[[#This Row],[Código_Actividad]]="","",'[3]Formulario PPGR1'!#REF!)</f>
        <v/>
      </c>
      <c r="D49" s="380" t="str">
        <f>IF(Tabla1[[#This Row],[Código_Actividad]]="","",'[3]Formulario PPGR1'!#REF!)</f>
        <v/>
      </c>
      <c r="E49" s="380" t="str">
        <f>IF(Tabla1[[#This Row],[Código_Actividad]]="","",'[3]Formulario PPGR1'!#REF!)</f>
        <v/>
      </c>
      <c r="F49" s="380" t="str">
        <f>IF(Tabla1[[#This Row],[Código_Actividad]]="","",'[3]Formulario PPGR1'!#REF!)</f>
        <v/>
      </c>
      <c r="G49" s="375"/>
      <c r="H49" s="376"/>
      <c r="I49" s="376"/>
      <c r="J49" s="375"/>
      <c r="K49" s="377"/>
      <c r="L49" s="378">
        <f>+Tabla1[[#This Row],[Precio Unitario]]*Tabla1[[#This Row],[Cantidad de Insumos]]</f>
        <v>0</v>
      </c>
      <c r="M49" s="379"/>
      <c r="N49" s="376"/>
      <c r="O49" s="365"/>
      <c r="P49" s="365"/>
    </row>
    <row r="50" spans="2:16" ht="12.75" x14ac:dyDescent="0.2">
      <c r="B50" s="380" t="str">
        <f>IF(Tabla1[[#This Row],[Código_Actividad]]="","",CONCATENATE(Tabla1[[#This Row],[POA]],".",Tabla1[[#This Row],[SRS]],".",Tabla1[[#This Row],[AREA]],".",Tabla1[[#This Row],[TIPO]]))</f>
        <v/>
      </c>
      <c r="C50" s="380" t="str">
        <f>IF(Tabla1[[#This Row],[Código_Actividad]]="","",'[3]Formulario PPGR1'!#REF!)</f>
        <v/>
      </c>
      <c r="D50" s="380" t="str">
        <f>IF(Tabla1[[#This Row],[Código_Actividad]]="","",'[3]Formulario PPGR1'!#REF!)</f>
        <v/>
      </c>
      <c r="E50" s="380" t="str">
        <f>IF(Tabla1[[#This Row],[Código_Actividad]]="","",'[3]Formulario PPGR1'!#REF!)</f>
        <v/>
      </c>
      <c r="F50" s="380" t="str">
        <f>IF(Tabla1[[#This Row],[Código_Actividad]]="","",'[3]Formulario PPGR1'!#REF!)</f>
        <v/>
      </c>
      <c r="G50" s="375"/>
      <c r="H50" s="376"/>
      <c r="I50" s="376"/>
      <c r="J50" s="375"/>
      <c r="K50" s="377"/>
      <c r="L50" s="378">
        <f>+Tabla1[[#This Row],[Precio Unitario]]*Tabla1[[#This Row],[Cantidad de Insumos]]</f>
        <v>0</v>
      </c>
      <c r="M50" s="379"/>
      <c r="N50" s="376"/>
      <c r="O50" s="365"/>
      <c r="P50" s="365"/>
    </row>
    <row r="51" spans="2:16" ht="12.75" x14ac:dyDescent="0.2">
      <c r="B51" s="380" t="str">
        <f>IF(Tabla1[[#This Row],[Código_Actividad]]="","",CONCATENATE(Tabla1[[#This Row],[POA]],".",Tabla1[[#This Row],[SRS]],".",Tabla1[[#This Row],[AREA]],".",Tabla1[[#This Row],[TIPO]]))</f>
        <v/>
      </c>
      <c r="C51" s="380" t="str">
        <f>IF(Tabla1[[#This Row],[Código_Actividad]]="","",'[3]Formulario PPGR1'!#REF!)</f>
        <v/>
      </c>
      <c r="D51" s="380" t="str">
        <f>IF(Tabla1[[#This Row],[Código_Actividad]]="","",'[3]Formulario PPGR1'!#REF!)</f>
        <v/>
      </c>
      <c r="E51" s="380" t="str">
        <f>IF(Tabla1[[#This Row],[Código_Actividad]]="","",'[3]Formulario PPGR1'!#REF!)</f>
        <v/>
      </c>
      <c r="F51" s="380" t="str">
        <f>IF(Tabla1[[#This Row],[Código_Actividad]]="","",'[3]Formulario PPGR1'!#REF!)</f>
        <v/>
      </c>
      <c r="G51" s="375"/>
      <c r="H51" s="376"/>
      <c r="I51" s="376"/>
      <c r="J51" s="375"/>
      <c r="K51" s="377"/>
      <c r="L51" s="378">
        <f>+Tabla1[[#This Row],[Precio Unitario]]*Tabla1[[#This Row],[Cantidad de Insumos]]</f>
        <v>0</v>
      </c>
      <c r="M51" s="379"/>
      <c r="N51" s="376"/>
      <c r="O51" s="365"/>
      <c r="P51" s="365"/>
    </row>
    <row r="52" spans="2:16" ht="12.75" x14ac:dyDescent="0.2">
      <c r="B52" s="380" t="str">
        <f>IF(Tabla1[[#This Row],[Código_Actividad]]="","",CONCATENATE(Tabla1[[#This Row],[POA]],".",Tabla1[[#This Row],[SRS]],".",Tabla1[[#This Row],[AREA]],".",Tabla1[[#This Row],[TIPO]]))</f>
        <v/>
      </c>
      <c r="C52" s="380" t="str">
        <f>IF(Tabla1[[#This Row],[Código_Actividad]]="","",'[3]Formulario PPGR1'!#REF!)</f>
        <v/>
      </c>
      <c r="D52" s="380" t="str">
        <f>IF(Tabla1[[#This Row],[Código_Actividad]]="","",'[3]Formulario PPGR1'!#REF!)</f>
        <v/>
      </c>
      <c r="E52" s="380" t="str">
        <f>IF(Tabla1[[#This Row],[Código_Actividad]]="","",'[3]Formulario PPGR1'!#REF!)</f>
        <v/>
      </c>
      <c r="F52" s="380" t="str">
        <f>IF(Tabla1[[#This Row],[Código_Actividad]]="","",'[3]Formulario PPGR1'!#REF!)</f>
        <v/>
      </c>
      <c r="G52" s="375"/>
      <c r="H52" s="376"/>
      <c r="I52" s="376"/>
      <c r="J52" s="375"/>
      <c r="K52" s="377"/>
      <c r="L52" s="378">
        <f>+Tabla1[[#This Row],[Precio Unitario]]*Tabla1[[#This Row],[Cantidad de Insumos]]</f>
        <v>0</v>
      </c>
      <c r="M52" s="379"/>
      <c r="N52" s="376"/>
      <c r="O52" s="365"/>
      <c r="P52" s="365"/>
    </row>
    <row r="53" spans="2:16" ht="12.75" x14ac:dyDescent="0.2">
      <c r="B53" s="380" t="str">
        <f>IF(Tabla1[[#This Row],[Código_Actividad]]="","",CONCATENATE(Tabla1[[#This Row],[POA]],".",Tabla1[[#This Row],[SRS]],".",Tabla1[[#This Row],[AREA]],".",Tabla1[[#This Row],[TIPO]]))</f>
        <v/>
      </c>
      <c r="C53" s="380" t="str">
        <f>IF(Tabla1[[#This Row],[Código_Actividad]]="","",'[3]Formulario PPGR1'!#REF!)</f>
        <v/>
      </c>
      <c r="D53" s="380" t="str">
        <f>IF(Tabla1[[#This Row],[Código_Actividad]]="","",'[3]Formulario PPGR1'!#REF!)</f>
        <v/>
      </c>
      <c r="E53" s="380" t="str">
        <f>IF(Tabla1[[#This Row],[Código_Actividad]]="","",'[3]Formulario PPGR1'!#REF!)</f>
        <v/>
      </c>
      <c r="F53" s="380" t="str">
        <f>IF(Tabla1[[#This Row],[Código_Actividad]]="","",'[3]Formulario PPGR1'!#REF!)</f>
        <v/>
      </c>
      <c r="G53" s="375"/>
      <c r="H53" s="376"/>
      <c r="I53" s="376"/>
      <c r="J53" s="375"/>
      <c r="K53" s="377"/>
      <c r="L53" s="378">
        <f>+Tabla1[[#This Row],[Precio Unitario]]*Tabla1[[#This Row],[Cantidad de Insumos]]</f>
        <v>0</v>
      </c>
      <c r="M53" s="379"/>
      <c r="N53" s="376"/>
      <c r="O53" s="365"/>
      <c r="P53" s="365"/>
    </row>
    <row r="54" spans="2:16" ht="12.75" x14ac:dyDescent="0.2">
      <c r="B54" s="380" t="str">
        <f>IF(Tabla1[[#This Row],[Código_Actividad]]="","",CONCATENATE(Tabla1[[#This Row],[POA]],".",Tabla1[[#This Row],[SRS]],".",Tabla1[[#This Row],[AREA]],".",Tabla1[[#This Row],[TIPO]]))</f>
        <v/>
      </c>
      <c r="C54" s="380" t="str">
        <f>IF(Tabla1[[#This Row],[Código_Actividad]]="","",'[3]Formulario PPGR1'!#REF!)</f>
        <v/>
      </c>
      <c r="D54" s="380" t="str">
        <f>IF(Tabla1[[#This Row],[Código_Actividad]]="","",'[3]Formulario PPGR1'!#REF!)</f>
        <v/>
      </c>
      <c r="E54" s="380" t="str">
        <f>IF(Tabla1[[#This Row],[Código_Actividad]]="","",'[3]Formulario PPGR1'!#REF!)</f>
        <v/>
      </c>
      <c r="F54" s="380" t="str">
        <f>IF(Tabla1[[#This Row],[Código_Actividad]]="","",'[3]Formulario PPGR1'!#REF!)</f>
        <v/>
      </c>
      <c r="G54" s="375"/>
      <c r="H54" s="376"/>
      <c r="I54" s="376"/>
      <c r="J54" s="375"/>
      <c r="K54" s="377"/>
      <c r="L54" s="378">
        <f>+Tabla1[[#This Row],[Precio Unitario]]*Tabla1[[#This Row],[Cantidad de Insumos]]</f>
        <v>0</v>
      </c>
      <c r="M54" s="379"/>
      <c r="N54" s="376"/>
      <c r="O54" s="365"/>
      <c r="P54" s="365"/>
    </row>
    <row r="55" spans="2:16" ht="12.75" x14ac:dyDescent="0.2">
      <c r="B55" s="380" t="str">
        <f>IF(Tabla1[[#This Row],[Código_Actividad]]="","",CONCATENATE(Tabla1[[#This Row],[POA]],".",Tabla1[[#This Row],[SRS]],".",Tabla1[[#This Row],[AREA]],".",Tabla1[[#This Row],[TIPO]]))</f>
        <v/>
      </c>
      <c r="C55" s="380" t="str">
        <f>IF(Tabla1[[#This Row],[Código_Actividad]]="","",'[3]Formulario PPGR1'!#REF!)</f>
        <v/>
      </c>
      <c r="D55" s="380" t="str">
        <f>IF(Tabla1[[#This Row],[Código_Actividad]]="","",'[3]Formulario PPGR1'!#REF!)</f>
        <v/>
      </c>
      <c r="E55" s="380" t="str">
        <f>IF(Tabla1[[#This Row],[Código_Actividad]]="","",'[3]Formulario PPGR1'!#REF!)</f>
        <v/>
      </c>
      <c r="F55" s="380" t="str">
        <f>IF(Tabla1[[#This Row],[Código_Actividad]]="","",'[3]Formulario PPGR1'!#REF!)</f>
        <v/>
      </c>
      <c r="G55" s="375"/>
      <c r="H55" s="376"/>
      <c r="I55" s="376"/>
      <c r="J55" s="375"/>
      <c r="K55" s="377"/>
      <c r="L55" s="378">
        <f>+Tabla1[[#This Row],[Precio Unitario]]*Tabla1[[#This Row],[Cantidad de Insumos]]</f>
        <v>0</v>
      </c>
      <c r="M55" s="379"/>
      <c r="N55" s="376"/>
      <c r="O55" s="365"/>
      <c r="P55" s="365"/>
    </row>
    <row r="56" spans="2:16" ht="12.75" x14ac:dyDescent="0.2">
      <c r="B56" s="380" t="str">
        <f>IF(Tabla1[[#This Row],[Código_Actividad]]="","",CONCATENATE(Tabla1[[#This Row],[POA]],".",Tabla1[[#This Row],[SRS]],".",Tabla1[[#This Row],[AREA]],".",Tabla1[[#This Row],[TIPO]]))</f>
        <v/>
      </c>
      <c r="C56" s="380" t="str">
        <f>IF(Tabla1[[#This Row],[Código_Actividad]]="","",'[3]Formulario PPGR1'!#REF!)</f>
        <v/>
      </c>
      <c r="D56" s="380" t="str">
        <f>IF(Tabla1[[#This Row],[Código_Actividad]]="","",'[3]Formulario PPGR1'!#REF!)</f>
        <v/>
      </c>
      <c r="E56" s="380" t="str">
        <f>IF(Tabla1[[#This Row],[Código_Actividad]]="","",'[3]Formulario PPGR1'!#REF!)</f>
        <v/>
      </c>
      <c r="F56" s="380" t="str">
        <f>IF(Tabla1[[#This Row],[Código_Actividad]]="","",'[3]Formulario PPGR1'!#REF!)</f>
        <v/>
      </c>
      <c r="G56" s="375"/>
      <c r="H56" s="376"/>
      <c r="I56" s="376"/>
      <c r="J56" s="375"/>
      <c r="K56" s="377"/>
      <c r="L56" s="378">
        <f>+Tabla1[[#This Row],[Precio Unitario]]*Tabla1[[#This Row],[Cantidad de Insumos]]</f>
        <v>0</v>
      </c>
      <c r="M56" s="379"/>
      <c r="N56" s="376"/>
      <c r="O56" s="365"/>
      <c r="P56" s="365"/>
    </row>
    <row r="57" spans="2:16" ht="12.75" x14ac:dyDescent="0.2">
      <c r="B57" s="380" t="str">
        <f>IF(Tabla1[[#This Row],[Código_Actividad]]="","",CONCATENATE(Tabla1[[#This Row],[POA]],".",Tabla1[[#This Row],[SRS]],".",Tabla1[[#This Row],[AREA]],".",Tabla1[[#This Row],[TIPO]]))</f>
        <v/>
      </c>
      <c r="C57" s="380" t="str">
        <f>IF(Tabla1[[#This Row],[Código_Actividad]]="","",'[3]Formulario PPGR1'!#REF!)</f>
        <v/>
      </c>
      <c r="D57" s="380" t="str">
        <f>IF(Tabla1[[#This Row],[Código_Actividad]]="","",'[3]Formulario PPGR1'!#REF!)</f>
        <v/>
      </c>
      <c r="E57" s="380" t="str">
        <f>IF(Tabla1[[#This Row],[Código_Actividad]]="","",'[3]Formulario PPGR1'!#REF!)</f>
        <v/>
      </c>
      <c r="F57" s="380" t="str">
        <f>IF(Tabla1[[#This Row],[Código_Actividad]]="","",'[3]Formulario PPGR1'!#REF!)</f>
        <v/>
      </c>
      <c r="G57" s="375"/>
      <c r="H57" s="376"/>
      <c r="I57" s="376"/>
      <c r="J57" s="375"/>
      <c r="K57" s="377"/>
      <c r="L57" s="378">
        <f>+Tabla1[[#This Row],[Precio Unitario]]*Tabla1[[#This Row],[Cantidad de Insumos]]</f>
        <v>0</v>
      </c>
      <c r="M57" s="379"/>
      <c r="N57" s="376"/>
      <c r="O57" s="365"/>
      <c r="P57" s="365"/>
    </row>
    <row r="58" spans="2:16" ht="12.75" x14ac:dyDescent="0.2">
      <c r="B58" s="380" t="str">
        <f>IF(Tabla1[[#This Row],[Código_Actividad]]="","",CONCATENATE(Tabla1[[#This Row],[POA]],".",Tabla1[[#This Row],[SRS]],".",Tabla1[[#This Row],[AREA]],".",Tabla1[[#This Row],[TIPO]]))</f>
        <v/>
      </c>
      <c r="C58" s="380" t="str">
        <f>IF(Tabla1[[#This Row],[Código_Actividad]]="","",'[3]Formulario PPGR1'!#REF!)</f>
        <v/>
      </c>
      <c r="D58" s="380" t="str">
        <f>IF(Tabla1[[#This Row],[Código_Actividad]]="","",'[3]Formulario PPGR1'!#REF!)</f>
        <v/>
      </c>
      <c r="E58" s="380" t="str">
        <f>IF(Tabla1[[#This Row],[Código_Actividad]]="","",'[3]Formulario PPGR1'!#REF!)</f>
        <v/>
      </c>
      <c r="F58" s="380" t="str">
        <f>IF(Tabla1[[#This Row],[Código_Actividad]]="","",'[3]Formulario PPGR1'!#REF!)</f>
        <v/>
      </c>
      <c r="G58" s="375"/>
      <c r="H58" s="376"/>
      <c r="I58" s="376"/>
      <c r="J58" s="375"/>
      <c r="K58" s="377"/>
      <c r="L58" s="378">
        <f>+Tabla1[[#This Row],[Precio Unitario]]*Tabla1[[#This Row],[Cantidad de Insumos]]</f>
        <v>0</v>
      </c>
      <c r="M58" s="379"/>
      <c r="N58" s="376"/>
      <c r="O58" s="365"/>
      <c r="P58" s="365"/>
    </row>
    <row r="59" spans="2:16" ht="12.75" x14ac:dyDescent="0.2">
      <c r="B59" s="380" t="str">
        <f>IF(Tabla1[[#This Row],[Código_Actividad]]="","",CONCATENATE(Tabla1[[#This Row],[POA]],".",Tabla1[[#This Row],[SRS]],".",Tabla1[[#This Row],[AREA]],".",Tabla1[[#This Row],[TIPO]]))</f>
        <v/>
      </c>
      <c r="C59" s="380" t="str">
        <f>IF(Tabla1[[#This Row],[Código_Actividad]]="","",'[3]Formulario PPGR1'!#REF!)</f>
        <v/>
      </c>
      <c r="D59" s="380" t="str">
        <f>IF(Tabla1[[#This Row],[Código_Actividad]]="","",'[3]Formulario PPGR1'!#REF!)</f>
        <v/>
      </c>
      <c r="E59" s="380" t="str">
        <f>IF(Tabla1[[#This Row],[Código_Actividad]]="","",'[3]Formulario PPGR1'!#REF!)</f>
        <v/>
      </c>
      <c r="F59" s="380" t="str">
        <f>IF(Tabla1[[#This Row],[Código_Actividad]]="","",'[3]Formulario PPGR1'!#REF!)</f>
        <v/>
      </c>
      <c r="G59" s="375"/>
      <c r="H59" s="376"/>
      <c r="I59" s="376"/>
      <c r="J59" s="375"/>
      <c r="K59" s="377"/>
      <c r="L59" s="378">
        <f>+Tabla1[[#This Row],[Precio Unitario]]*Tabla1[[#This Row],[Cantidad de Insumos]]</f>
        <v>0</v>
      </c>
      <c r="M59" s="379"/>
      <c r="N59" s="376"/>
      <c r="O59" s="365"/>
      <c r="P59" s="365"/>
    </row>
    <row r="60" spans="2:16" ht="12.75" x14ac:dyDescent="0.2">
      <c r="B60" s="380" t="str">
        <f>IF(Tabla1[[#This Row],[Código_Actividad]]="","",CONCATENATE(Tabla1[[#This Row],[POA]],".",Tabla1[[#This Row],[SRS]],".",Tabla1[[#This Row],[AREA]],".",Tabla1[[#This Row],[TIPO]]))</f>
        <v/>
      </c>
      <c r="C60" s="380" t="str">
        <f>IF(Tabla1[[#This Row],[Código_Actividad]]="","",'[3]Formulario PPGR1'!#REF!)</f>
        <v/>
      </c>
      <c r="D60" s="380" t="str">
        <f>IF(Tabla1[[#This Row],[Código_Actividad]]="","",'[3]Formulario PPGR1'!#REF!)</f>
        <v/>
      </c>
      <c r="E60" s="380" t="str">
        <f>IF(Tabla1[[#This Row],[Código_Actividad]]="","",'[3]Formulario PPGR1'!#REF!)</f>
        <v/>
      </c>
      <c r="F60" s="380" t="str">
        <f>IF(Tabla1[[#This Row],[Código_Actividad]]="","",'[3]Formulario PPGR1'!#REF!)</f>
        <v/>
      </c>
      <c r="G60" s="375"/>
      <c r="H60" s="376"/>
      <c r="I60" s="376"/>
      <c r="J60" s="375"/>
      <c r="K60" s="377"/>
      <c r="L60" s="378">
        <f>+Tabla1[[#This Row],[Precio Unitario]]*Tabla1[[#This Row],[Cantidad de Insumos]]</f>
        <v>0</v>
      </c>
      <c r="M60" s="379"/>
      <c r="N60" s="376"/>
      <c r="O60" s="365"/>
      <c r="P60" s="365"/>
    </row>
    <row r="61" spans="2:16" ht="12.75" x14ac:dyDescent="0.2">
      <c r="B61" s="380" t="str">
        <f>IF(Tabla1[[#This Row],[Código_Actividad]]="","",CONCATENATE(Tabla1[[#This Row],[POA]],".",Tabla1[[#This Row],[SRS]],".",Tabla1[[#This Row],[AREA]],".",Tabla1[[#This Row],[TIPO]]))</f>
        <v/>
      </c>
      <c r="C61" s="380" t="str">
        <f>IF(Tabla1[[#This Row],[Código_Actividad]]="","",'[3]Formulario PPGR1'!#REF!)</f>
        <v/>
      </c>
      <c r="D61" s="380" t="str">
        <f>IF(Tabla1[[#This Row],[Código_Actividad]]="","",'[3]Formulario PPGR1'!#REF!)</f>
        <v/>
      </c>
      <c r="E61" s="380" t="str">
        <f>IF(Tabla1[[#This Row],[Código_Actividad]]="","",'[3]Formulario PPGR1'!#REF!)</f>
        <v/>
      </c>
      <c r="F61" s="380" t="str">
        <f>IF(Tabla1[[#This Row],[Código_Actividad]]="","",'[3]Formulario PPGR1'!#REF!)</f>
        <v/>
      </c>
      <c r="G61" s="375"/>
      <c r="H61" s="376"/>
      <c r="I61" s="376"/>
      <c r="J61" s="375"/>
      <c r="K61" s="377"/>
      <c r="L61" s="378">
        <f>+Tabla1[[#This Row],[Precio Unitario]]*Tabla1[[#This Row],[Cantidad de Insumos]]</f>
        <v>0</v>
      </c>
      <c r="M61" s="379"/>
      <c r="N61" s="376"/>
      <c r="O61" s="365"/>
      <c r="P61" s="365"/>
    </row>
    <row r="62" spans="2:16" ht="12.75" x14ac:dyDescent="0.2">
      <c r="B62" s="380" t="str">
        <f>IF(Tabla1[[#This Row],[Código_Actividad]]="","",CONCATENATE(Tabla1[[#This Row],[POA]],".",Tabla1[[#This Row],[SRS]],".",Tabla1[[#This Row],[AREA]],".",Tabla1[[#This Row],[TIPO]]))</f>
        <v/>
      </c>
      <c r="C62" s="380" t="str">
        <f>IF(Tabla1[[#This Row],[Código_Actividad]]="","",'[3]Formulario PPGR1'!#REF!)</f>
        <v/>
      </c>
      <c r="D62" s="380" t="str">
        <f>IF(Tabla1[[#This Row],[Código_Actividad]]="","",'[3]Formulario PPGR1'!#REF!)</f>
        <v/>
      </c>
      <c r="E62" s="380" t="str">
        <f>IF(Tabla1[[#This Row],[Código_Actividad]]="","",'[3]Formulario PPGR1'!#REF!)</f>
        <v/>
      </c>
      <c r="F62" s="380" t="str">
        <f>IF(Tabla1[[#This Row],[Código_Actividad]]="","",'[3]Formulario PPGR1'!#REF!)</f>
        <v/>
      </c>
      <c r="G62" s="375"/>
      <c r="H62" s="376"/>
      <c r="I62" s="376"/>
      <c r="J62" s="375"/>
      <c r="K62" s="377"/>
      <c r="L62" s="378">
        <f>+Tabla1[[#This Row],[Precio Unitario]]*Tabla1[[#This Row],[Cantidad de Insumos]]</f>
        <v>0</v>
      </c>
      <c r="M62" s="379"/>
      <c r="N62" s="376"/>
      <c r="O62" s="365"/>
      <c r="P62" s="365"/>
    </row>
    <row r="63" spans="2:16" ht="12.75" x14ac:dyDescent="0.2">
      <c r="B63" s="380" t="str">
        <f>IF(Tabla1[[#This Row],[Código_Actividad]]="","",CONCATENATE(Tabla1[[#This Row],[POA]],".",Tabla1[[#This Row],[SRS]],".",Tabla1[[#This Row],[AREA]],".",Tabla1[[#This Row],[TIPO]]))</f>
        <v/>
      </c>
      <c r="C63" s="380" t="str">
        <f>IF(Tabla1[[#This Row],[Código_Actividad]]="","",'[3]Formulario PPGR1'!#REF!)</f>
        <v/>
      </c>
      <c r="D63" s="380" t="str">
        <f>IF(Tabla1[[#This Row],[Código_Actividad]]="","",'[3]Formulario PPGR1'!#REF!)</f>
        <v/>
      </c>
      <c r="E63" s="380" t="str">
        <f>IF(Tabla1[[#This Row],[Código_Actividad]]="","",'[3]Formulario PPGR1'!#REF!)</f>
        <v/>
      </c>
      <c r="F63" s="380" t="str">
        <f>IF(Tabla1[[#This Row],[Código_Actividad]]="","",'[3]Formulario PPGR1'!#REF!)</f>
        <v/>
      </c>
      <c r="G63" s="375"/>
      <c r="H63" s="376"/>
      <c r="I63" s="376"/>
      <c r="J63" s="375"/>
      <c r="K63" s="377"/>
      <c r="L63" s="378">
        <f>+Tabla1[[#This Row],[Precio Unitario]]*Tabla1[[#This Row],[Cantidad de Insumos]]</f>
        <v>0</v>
      </c>
      <c r="M63" s="379"/>
      <c r="N63" s="376"/>
      <c r="O63" s="365"/>
      <c r="P63" s="365"/>
    </row>
    <row r="64" spans="2:16" ht="12.75" x14ac:dyDescent="0.2">
      <c r="B64" s="380" t="str">
        <f>IF(Tabla1[[#This Row],[Código_Actividad]]="","",CONCATENATE(Tabla1[[#This Row],[POA]],".",Tabla1[[#This Row],[SRS]],".",Tabla1[[#This Row],[AREA]],".",Tabla1[[#This Row],[TIPO]]))</f>
        <v/>
      </c>
      <c r="C64" s="380" t="str">
        <f>IF(Tabla1[[#This Row],[Código_Actividad]]="","",'[3]Formulario PPGR1'!#REF!)</f>
        <v/>
      </c>
      <c r="D64" s="380" t="str">
        <f>IF(Tabla1[[#This Row],[Código_Actividad]]="","",'[3]Formulario PPGR1'!#REF!)</f>
        <v/>
      </c>
      <c r="E64" s="380" t="str">
        <f>IF(Tabla1[[#This Row],[Código_Actividad]]="","",'[3]Formulario PPGR1'!#REF!)</f>
        <v/>
      </c>
      <c r="F64" s="380" t="str">
        <f>IF(Tabla1[[#This Row],[Código_Actividad]]="","",'[3]Formulario PPGR1'!#REF!)</f>
        <v/>
      </c>
      <c r="G64" s="375"/>
      <c r="H64" s="376"/>
      <c r="I64" s="376"/>
      <c r="J64" s="375"/>
      <c r="K64" s="377"/>
      <c r="L64" s="378">
        <f>+Tabla1[[#This Row],[Precio Unitario]]*Tabla1[[#This Row],[Cantidad de Insumos]]</f>
        <v>0</v>
      </c>
      <c r="M64" s="379"/>
      <c r="N64" s="376"/>
      <c r="O64" s="365"/>
      <c r="P64" s="365"/>
    </row>
    <row r="65" spans="2:16" ht="12.75" x14ac:dyDescent="0.2">
      <c r="B65" s="380" t="str">
        <f>IF(Tabla1[[#This Row],[Código_Actividad]]="","",CONCATENATE(Tabla1[[#This Row],[POA]],".",Tabla1[[#This Row],[SRS]],".",Tabla1[[#This Row],[AREA]],".",Tabla1[[#This Row],[TIPO]]))</f>
        <v/>
      </c>
      <c r="C65" s="380" t="str">
        <f>IF(Tabla1[[#This Row],[Código_Actividad]]="","",'[3]Formulario PPGR1'!#REF!)</f>
        <v/>
      </c>
      <c r="D65" s="380" t="str">
        <f>IF(Tabla1[[#This Row],[Código_Actividad]]="","",'[3]Formulario PPGR1'!#REF!)</f>
        <v/>
      </c>
      <c r="E65" s="380" t="str">
        <f>IF(Tabla1[[#This Row],[Código_Actividad]]="","",'[3]Formulario PPGR1'!#REF!)</f>
        <v/>
      </c>
      <c r="F65" s="380" t="str">
        <f>IF(Tabla1[[#This Row],[Código_Actividad]]="","",'[3]Formulario PPGR1'!#REF!)</f>
        <v/>
      </c>
      <c r="G65" s="375"/>
      <c r="H65" s="376"/>
      <c r="I65" s="376"/>
      <c r="J65" s="375"/>
      <c r="K65" s="377"/>
      <c r="L65" s="378">
        <f>+Tabla1[[#This Row],[Precio Unitario]]*Tabla1[[#This Row],[Cantidad de Insumos]]</f>
        <v>0</v>
      </c>
      <c r="M65" s="379"/>
      <c r="N65" s="376"/>
      <c r="O65" s="365"/>
      <c r="P65" s="365"/>
    </row>
    <row r="66" spans="2:16" ht="12.75" x14ac:dyDescent="0.2">
      <c r="B66" s="380" t="str">
        <f>IF(Tabla1[[#This Row],[Código_Actividad]]="","",CONCATENATE(Tabla1[[#This Row],[POA]],".",Tabla1[[#This Row],[SRS]],".",Tabla1[[#This Row],[AREA]],".",Tabla1[[#This Row],[TIPO]]))</f>
        <v/>
      </c>
      <c r="C66" s="380" t="str">
        <f>IF(Tabla1[[#This Row],[Código_Actividad]]="","",'[3]Formulario PPGR1'!#REF!)</f>
        <v/>
      </c>
      <c r="D66" s="380" t="str">
        <f>IF(Tabla1[[#This Row],[Código_Actividad]]="","",'[3]Formulario PPGR1'!#REF!)</f>
        <v/>
      </c>
      <c r="E66" s="380" t="str">
        <f>IF(Tabla1[[#This Row],[Código_Actividad]]="","",'[3]Formulario PPGR1'!#REF!)</f>
        <v/>
      </c>
      <c r="F66" s="380" t="str">
        <f>IF(Tabla1[[#This Row],[Código_Actividad]]="","",'[3]Formulario PPGR1'!#REF!)</f>
        <v/>
      </c>
      <c r="G66" s="375"/>
      <c r="H66" s="376"/>
      <c r="I66" s="376"/>
      <c r="J66" s="375"/>
      <c r="K66" s="377"/>
      <c r="L66" s="378">
        <f>+Tabla1[[#This Row],[Precio Unitario]]*Tabla1[[#This Row],[Cantidad de Insumos]]</f>
        <v>0</v>
      </c>
      <c r="M66" s="379"/>
      <c r="N66" s="376"/>
      <c r="O66" s="365"/>
      <c r="P66" s="365"/>
    </row>
    <row r="67" spans="2:16" ht="12.75" x14ac:dyDescent="0.2">
      <c r="B67" s="380" t="str">
        <f>IF(Tabla1[[#This Row],[Código_Actividad]]="","",CONCATENATE(Tabla1[[#This Row],[POA]],".",Tabla1[[#This Row],[SRS]],".",Tabla1[[#This Row],[AREA]],".",Tabla1[[#This Row],[TIPO]]))</f>
        <v/>
      </c>
      <c r="C67" s="380" t="str">
        <f>IF(Tabla1[[#This Row],[Código_Actividad]]="","",'[3]Formulario PPGR1'!#REF!)</f>
        <v/>
      </c>
      <c r="D67" s="380" t="str">
        <f>IF(Tabla1[[#This Row],[Código_Actividad]]="","",'[3]Formulario PPGR1'!#REF!)</f>
        <v/>
      </c>
      <c r="E67" s="380" t="str">
        <f>IF(Tabla1[[#This Row],[Código_Actividad]]="","",'[3]Formulario PPGR1'!#REF!)</f>
        <v/>
      </c>
      <c r="F67" s="380" t="str">
        <f>IF(Tabla1[[#This Row],[Código_Actividad]]="","",'[3]Formulario PPGR1'!#REF!)</f>
        <v/>
      </c>
      <c r="G67" s="375"/>
      <c r="H67" s="376"/>
      <c r="I67" s="376"/>
      <c r="J67" s="375"/>
      <c r="K67" s="377"/>
      <c r="L67" s="378">
        <f>+Tabla1[[#This Row],[Precio Unitario]]*Tabla1[[#This Row],[Cantidad de Insumos]]</f>
        <v>0</v>
      </c>
      <c r="M67" s="379"/>
      <c r="N67" s="376"/>
      <c r="O67" s="365"/>
      <c r="P67" s="365"/>
    </row>
    <row r="68" spans="2:16" ht="12.75" x14ac:dyDescent="0.2">
      <c r="B68" s="380" t="str">
        <f>IF(Tabla1[[#This Row],[Código_Actividad]]="","",CONCATENATE(Tabla1[[#This Row],[POA]],".",Tabla1[[#This Row],[SRS]],".",Tabla1[[#This Row],[AREA]],".",Tabla1[[#This Row],[TIPO]]))</f>
        <v/>
      </c>
      <c r="C68" s="380" t="str">
        <f>IF(Tabla1[[#This Row],[Código_Actividad]]="","",'[3]Formulario PPGR1'!#REF!)</f>
        <v/>
      </c>
      <c r="D68" s="380" t="str">
        <f>IF(Tabla1[[#This Row],[Código_Actividad]]="","",'[3]Formulario PPGR1'!#REF!)</f>
        <v/>
      </c>
      <c r="E68" s="380" t="str">
        <f>IF(Tabla1[[#This Row],[Código_Actividad]]="","",'[3]Formulario PPGR1'!#REF!)</f>
        <v/>
      </c>
      <c r="F68" s="380" t="str">
        <f>IF(Tabla1[[#This Row],[Código_Actividad]]="","",'[3]Formulario PPGR1'!#REF!)</f>
        <v/>
      </c>
      <c r="G68" s="375"/>
      <c r="H68" s="376"/>
      <c r="I68" s="376"/>
      <c r="J68" s="375"/>
      <c r="K68" s="377"/>
      <c r="L68" s="378">
        <f>+Tabla1[[#This Row],[Precio Unitario]]*Tabla1[[#This Row],[Cantidad de Insumos]]</f>
        <v>0</v>
      </c>
      <c r="M68" s="379"/>
      <c r="N68" s="376"/>
      <c r="O68" s="365"/>
      <c r="P68" s="365"/>
    </row>
    <row r="69" spans="2:16" ht="12.75" x14ac:dyDescent="0.2">
      <c r="B69" s="380" t="str">
        <f>IF(Tabla1[[#This Row],[Código_Actividad]]="","",CONCATENATE(Tabla1[[#This Row],[POA]],".",Tabla1[[#This Row],[SRS]],".",Tabla1[[#This Row],[AREA]],".",Tabla1[[#This Row],[TIPO]]))</f>
        <v/>
      </c>
      <c r="C69" s="380" t="str">
        <f>IF(Tabla1[[#This Row],[Código_Actividad]]="","",'[3]Formulario PPGR1'!#REF!)</f>
        <v/>
      </c>
      <c r="D69" s="380" t="str">
        <f>IF(Tabla1[[#This Row],[Código_Actividad]]="","",'[3]Formulario PPGR1'!#REF!)</f>
        <v/>
      </c>
      <c r="E69" s="380" t="str">
        <f>IF(Tabla1[[#This Row],[Código_Actividad]]="","",'[3]Formulario PPGR1'!#REF!)</f>
        <v/>
      </c>
      <c r="F69" s="380" t="str">
        <f>IF(Tabla1[[#This Row],[Código_Actividad]]="","",'[3]Formulario PPGR1'!#REF!)</f>
        <v/>
      </c>
      <c r="G69" s="375"/>
      <c r="H69" s="376"/>
      <c r="I69" s="376"/>
      <c r="J69" s="375"/>
      <c r="K69" s="377"/>
      <c r="L69" s="378">
        <f>+Tabla1[[#This Row],[Precio Unitario]]*Tabla1[[#This Row],[Cantidad de Insumos]]</f>
        <v>0</v>
      </c>
      <c r="M69" s="379"/>
      <c r="N69" s="376"/>
      <c r="O69" s="365"/>
      <c r="P69" s="365"/>
    </row>
    <row r="70" spans="2:16" ht="12.75" x14ac:dyDescent="0.2">
      <c r="B70" s="380" t="str">
        <f>IF(Tabla1[[#This Row],[Código_Actividad]]="","",CONCATENATE(Tabla1[[#This Row],[POA]],".",Tabla1[[#This Row],[SRS]],".",Tabla1[[#This Row],[AREA]],".",Tabla1[[#This Row],[TIPO]]))</f>
        <v/>
      </c>
      <c r="C70" s="380" t="str">
        <f>IF(Tabla1[[#This Row],[Código_Actividad]]="","",'[3]Formulario PPGR1'!#REF!)</f>
        <v/>
      </c>
      <c r="D70" s="380" t="str">
        <f>IF(Tabla1[[#This Row],[Código_Actividad]]="","",'[3]Formulario PPGR1'!#REF!)</f>
        <v/>
      </c>
      <c r="E70" s="380" t="str">
        <f>IF(Tabla1[[#This Row],[Código_Actividad]]="","",'[3]Formulario PPGR1'!#REF!)</f>
        <v/>
      </c>
      <c r="F70" s="380" t="str">
        <f>IF(Tabla1[[#This Row],[Código_Actividad]]="","",'[3]Formulario PPGR1'!#REF!)</f>
        <v/>
      </c>
      <c r="G70" s="375"/>
      <c r="H70" s="376"/>
      <c r="I70" s="376"/>
      <c r="J70" s="375"/>
      <c r="K70" s="377"/>
      <c r="L70" s="378">
        <f>+Tabla1[[#This Row],[Precio Unitario]]*Tabla1[[#This Row],[Cantidad de Insumos]]</f>
        <v>0</v>
      </c>
      <c r="M70" s="379"/>
      <c r="N70" s="376"/>
      <c r="O70" s="365"/>
      <c r="P70" s="365"/>
    </row>
    <row r="71" spans="2:16" ht="12.75" x14ac:dyDescent="0.2">
      <c r="B71" s="380" t="str">
        <f>IF(Tabla1[[#This Row],[Código_Actividad]]="","",CONCATENATE(Tabla1[[#This Row],[POA]],".",Tabla1[[#This Row],[SRS]],".",Tabla1[[#This Row],[AREA]],".",Tabla1[[#This Row],[TIPO]]))</f>
        <v/>
      </c>
      <c r="C71" s="380" t="str">
        <f>IF(Tabla1[[#This Row],[Código_Actividad]]="","",'[3]Formulario PPGR1'!#REF!)</f>
        <v/>
      </c>
      <c r="D71" s="380" t="str">
        <f>IF(Tabla1[[#This Row],[Código_Actividad]]="","",'[3]Formulario PPGR1'!#REF!)</f>
        <v/>
      </c>
      <c r="E71" s="380" t="str">
        <f>IF(Tabla1[[#This Row],[Código_Actividad]]="","",'[3]Formulario PPGR1'!#REF!)</f>
        <v/>
      </c>
      <c r="F71" s="380" t="str">
        <f>IF(Tabla1[[#This Row],[Código_Actividad]]="","",'[3]Formulario PPGR1'!#REF!)</f>
        <v/>
      </c>
      <c r="G71" s="375"/>
      <c r="H71" s="376"/>
      <c r="I71" s="376"/>
      <c r="J71" s="375"/>
      <c r="K71" s="377"/>
      <c r="L71" s="378">
        <f>+Tabla1[[#This Row],[Precio Unitario]]*Tabla1[[#This Row],[Cantidad de Insumos]]</f>
        <v>0</v>
      </c>
      <c r="M71" s="379"/>
      <c r="N71" s="376"/>
      <c r="O71" s="365"/>
      <c r="P71" s="365"/>
    </row>
    <row r="72" spans="2:16" ht="12.75" x14ac:dyDescent="0.2">
      <c r="B72" s="380" t="str">
        <f>IF(Tabla1[[#This Row],[Código_Actividad]]="","",CONCATENATE(Tabla1[[#This Row],[POA]],".",Tabla1[[#This Row],[SRS]],".",Tabla1[[#This Row],[AREA]],".",Tabla1[[#This Row],[TIPO]]))</f>
        <v/>
      </c>
      <c r="C72" s="380" t="str">
        <f>IF(Tabla1[[#This Row],[Código_Actividad]]="","",'[3]Formulario PPGR1'!#REF!)</f>
        <v/>
      </c>
      <c r="D72" s="380" t="str">
        <f>IF(Tabla1[[#This Row],[Código_Actividad]]="","",'[3]Formulario PPGR1'!#REF!)</f>
        <v/>
      </c>
      <c r="E72" s="380" t="str">
        <f>IF(Tabla1[[#This Row],[Código_Actividad]]="","",'[3]Formulario PPGR1'!#REF!)</f>
        <v/>
      </c>
      <c r="F72" s="380" t="str">
        <f>IF(Tabla1[[#This Row],[Código_Actividad]]="","",'[3]Formulario PPGR1'!#REF!)</f>
        <v/>
      </c>
      <c r="G72" s="375"/>
      <c r="H72" s="376"/>
      <c r="I72" s="376"/>
      <c r="J72" s="375"/>
      <c r="K72" s="377"/>
      <c r="L72" s="378">
        <f>+Tabla1[[#This Row],[Precio Unitario]]*Tabla1[[#This Row],[Cantidad de Insumos]]</f>
        <v>0</v>
      </c>
      <c r="M72" s="379"/>
      <c r="N72" s="376"/>
      <c r="O72" s="365"/>
      <c r="P72" s="365"/>
    </row>
    <row r="73" spans="2:16" ht="12.75" x14ac:dyDescent="0.2">
      <c r="B73" s="380" t="str">
        <f>IF(Tabla1[[#This Row],[Código_Actividad]]="","",CONCATENATE(Tabla1[[#This Row],[POA]],".",Tabla1[[#This Row],[SRS]],".",Tabla1[[#This Row],[AREA]],".",Tabla1[[#This Row],[TIPO]]))</f>
        <v/>
      </c>
      <c r="C73" s="380" t="str">
        <f>IF(Tabla1[[#This Row],[Código_Actividad]]="","",'[3]Formulario PPGR1'!#REF!)</f>
        <v/>
      </c>
      <c r="D73" s="380" t="str">
        <f>IF(Tabla1[[#This Row],[Código_Actividad]]="","",'[3]Formulario PPGR1'!#REF!)</f>
        <v/>
      </c>
      <c r="E73" s="380" t="str">
        <f>IF(Tabla1[[#This Row],[Código_Actividad]]="","",'[3]Formulario PPGR1'!#REF!)</f>
        <v/>
      </c>
      <c r="F73" s="380" t="str">
        <f>IF(Tabla1[[#This Row],[Código_Actividad]]="","",'[3]Formulario PPGR1'!#REF!)</f>
        <v/>
      </c>
      <c r="G73" s="375"/>
      <c r="H73" s="376"/>
      <c r="I73" s="376"/>
      <c r="J73" s="375"/>
      <c r="K73" s="377"/>
      <c r="L73" s="378">
        <f>+Tabla1[[#This Row],[Precio Unitario]]*Tabla1[[#This Row],[Cantidad de Insumos]]</f>
        <v>0</v>
      </c>
      <c r="M73" s="379"/>
      <c r="N73" s="376"/>
      <c r="O73" s="365"/>
      <c r="P73" s="365"/>
    </row>
    <row r="74" spans="2:16" ht="12.75" x14ac:dyDescent="0.2">
      <c r="B74" s="380" t="str">
        <f>IF(Tabla1[[#This Row],[Código_Actividad]]="","",CONCATENATE(Tabla1[[#This Row],[POA]],".",Tabla1[[#This Row],[SRS]],".",Tabla1[[#This Row],[AREA]],".",Tabla1[[#This Row],[TIPO]]))</f>
        <v/>
      </c>
      <c r="C74" s="380" t="str">
        <f>IF(Tabla1[[#This Row],[Código_Actividad]]="","",'[3]Formulario PPGR1'!#REF!)</f>
        <v/>
      </c>
      <c r="D74" s="380" t="str">
        <f>IF(Tabla1[[#This Row],[Código_Actividad]]="","",'[3]Formulario PPGR1'!#REF!)</f>
        <v/>
      </c>
      <c r="E74" s="380" t="str">
        <f>IF(Tabla1[[#This Row],[Código_Actividad]]="","",'[3]Formulario PPGR1'!#REF!)</f>
        <v/>
      </c>
      <c r="F74" s="380" t="str">
        <f>IF(Tabla1[[#This Row],[Código_Actividad]]="","",'[3]Formulario PPGR1'!#REF!)</f>
        <v/>
      </c>
      <c r="G74" s="375"/>
      <c r="H74" s="376"/>
      <c r="I74" s="376"/>
      <c r="J74" s="375"/>
      <c r="K74" s="377"/>
      <c r="L74" s="378">
        <f>+Tabla1[[#This Row],[Precio Unitario]]*Tabla1[[#This Row],[Cantidad de Insumos]]</f>
        <v>0</v>
      </c>
      <c r="M74" s="379"/>
      <c r="N74" s="376"/>
      <c r="O74" s="365"/>
      <c r="P74" s="365"/>
    </row>
    <row r="75" spans="2:16" ht="12.75" x14ac:dyDescent="0.2">
      <c r="B75" s="380" t="str">
        <f>IF(Tabla1[[#This Row],[Código_Actividad]]="","",CONCATENATE(Tabla1[[#This Row],[POA]],".",Tabla1[[#This Row],[SRS]],".",Tabla1[[#This Row],[AREA]],".",Tabla1[[#This Row],[TIPO]]))</f>
        <v/>
      </c>
      <c r="C75" s="380" t="str">
        <f>IF(Tabla1[[#This Row],[Código_Actividad]]="","",'[3]Formulario PPGR1'!#REF!)</f>
        <v/>
      </c>
      <c r="D75" s="380" t="str">
        <f>IF(Tabla1[[#This Row],[Código_Actividad]]="","",'[3]Formulario PPGR1'!#REF!)</f>
        <v/>
      </c>
      <c r="E75" s="380" t="str">
        <f>IF(Tabla1[[#This Row],[Código_Actividad]]="","",'[3]Formulario PPGR1'!#REF!)</f>
        <v/>
      </c>
      <c r="F75" s="380" t="str">
        <f>IF(Tabla1[[#This Row],[Código_Actividad]]="","",'[3]Formulario PPGR1'!#REF!)</f>
        <v/>
      </c>
      <c r="G75" s="375"/>
      <c r="H75" s="376"/>
      <c r="I75" s="376"/>
      <c r="J75" s="375"/>
      <c r="K75" s="377"/>
      <c r="L75" s="378">
        <f>+Tabla1[[#This Row],[Precio Unitario]]*Tabla1[[#This Row],[Cantidad de Insumos]]</f>
        <v>0</v>
      </c>
      <c r="M75" s="379"/>
      <c r="N75" s="376"/>
      <c r="O75" s="365"/>
      <c r="P75" s="365"/>
    </row>
    <row r="76" spans="2:16" ht="12.75" x14ac:dyDescent="0.2">
      <c r="B76" s="380" t="str">
        <f>IF(Tabla1[[#This Row],[Código_Actividad]]="","",CONCATENATE(Tabla1[[#This Row],[POA]],".",Tabla1[[#This Row],[SRS]],".",Tabla1[[#This Row],[AREA]],".",Tabla1[[#This Row],[TIPO]]))</f>
        <v/>
      </c>
      <c r="C76" s="380" t="str">
        <f>IF(Tabla1[[#This Row],[Código_Actividad]]="","",'[3]Formulario PPGR1'!#REF!)</f>
        <v/>
      </c>
      <c r="D76" s="380" t="str">
        <f>IF(Tabla1[[#This Row],[Código_Actividad]]="","",'[3]Formulario PPGR1'!#REF!)</f>
        <v/>
      </c>
      <c r="E76" s="380" t="str">
        <f>IF(Tabla1[[#This Row],[Código_Actividad]]="","",'[3]Formulario PPGR1'!#REF!)</f>
        <v/>
      </c>
      <c r="F76" s="380" t="str">
        <f>IF(Tabla1[[#This Row],[Código_Actividad]]="","",'[3]Formulario PPGR1'!#REF!)</f>
        <v/>
      </c>
      <c r="G76" s="375"/>
      <c r="H76" s="376"/>
      <c r="I76" s="376"/>
      <c r="J76" s="375"/>
      <c r="K76" s="377"/>
      <c r="L76" s="378">
        <f>+Tabla1[[#This Row],[Precio Unitario]]*Tabla1[[#This Row],[Cantidad de Insumos]]</f>
        <v>0</v>
      </c>
      <c r="M76" s="379"/>
      <c r="N76" s="376"/>
      <c r="O76" s="365"/>
      <c r="P76" s="365"/>
    </row>
    <row r="77" spans="2:16" ht="12.75" x14ac:dyDescent="0.2">
      <c r="B77" s="380" t="str">
        <f>IF(Tabla1[[#This Row],[Código_Actividad]]="","",CONCATENATE(Tabla1[[#This Row],[POA]],".",Tabla1[[#This Row],[SRS]],".",Tabla1[[#This Row],[AREA]],".",Tabla1[[#This Row],[TIPO]]))</f>
        <v/>
      </c>
      <c r="C77" s="380" t="str">
        <f>IF(Tabla1[[#This Row],[Código_Actividad]]="","",'[3]Formulario PPGR1'!#REF!)</f>
        <v/>
      </c>
      <c r="D77" s="380" t="str">
        <f>IF(Tabla1[[#This Row],[Código_Actividad]]="","",'[3]Formulario PPGR1'!#REF!)</f>
        <v/>
      </c>
      <c r="E77" s="380" t="str">
        <f>IF(Tabla1[[#This Row],[Código_Actividad]]="","",'[3]Formulario PPGR1'!#REF!)</f>
        <v/>
      </c>
      <c r="F77" s="380" t="str">
        <f>IF(Tabla1[[#This Row],[Código_Actividad]]="","",'[3]Formulario PPGR1'!#REF!)</f>
        <v/>
      </c>
      <c r="G77" s="375"/>
      <c r="H77" s="376"/>
      <c r="I77" s="376"/>
      <c r="J77" s="375"/>
      <c r="K77" s="377"/>
      <c r="L77" s="378">
        <f>+Tabla1[[#This Row],[Precio Unitario]]*Tabla1[[#This Row],[Cantidad de Insumos]]</f>
        <v>0</v>
      </c>
      <c r="M77" s="379"/>
      <c r="N77" s="376"/>
      <c r="O77" s="365"/>
      <c r="P77" s="365"/>
    </row>
    <row r="78" spans="2:16" ht="12.75" x14ac:dyDescent="0.2">
      <c r="B78" s="380" t="str">
        <f>IF(Tabla1[[#This Row],[Código_Actividad]]="","",CONCATENATE(Tabla1[[#This Row],[POA]],".",Tabla1[[#This Row],[SRS]],".",Tabla1[[#This Row],[AREA]],".",Tabla1[[#This Row],[TIPO]]))</f>
        <v/>
      </c>
      <c r="C78" s="380" t="str">
        <f>IF(Tabla1[[#This Row],[Código_Actividad]]="","",'[3]Formulario PPGR1'!#REF!)</f>
        <v/>
      </c>
      <c r="D78" s="380" t="str">
        <f>IF(Tabla1[[#This Row],[Código_Actividad]]="","",'[3]Formulario PPGR1'!#REF!)</f>
        <v/>
      </c>
      <c r="E78" s="380" t="str">
        <f>IF(Tabla1[[#This Row],[Código_Actividad]]="","",'[3]Formulario PPGR1'!#REF!)</f>
        <v/>
      </c>
      <c r="F78" s="380" t="str">
        <f>IF(Tabla1[[#This Row],[Código_Actividad]]="","",'[3]Formulario PPGR1'!#REF!)</f>
        <v/>
      </c>
      <c r="G78" s="375"/>
      <c r="H78" s="376"/>
      <c r="I78" s="376"/>
      <c r="J78" s="375"/>
      <c r="K78" s="377"/>
      <c r="L78" s="378">
        <f>+Tabla1[[#This Row],[Precio Unitario]]*Tabla1[[#This Row],[Cantidad de Insumos]]</f>
        <v>0</v>
      </c>
      <c r="M78" s="379"/>
      <c r="N78" s="376"/>
      <c r="O78" s="365"/>
      <c r="P78" s="365"/>
    </row>
    <row r="79" spans="2:16" ht="12.75" x14ac:dyDescent="0.2">
      <c r="B79" s="380" t="str">
        <f>IF(Tabla1[[#This Row],[Código_Actividad]]="","",CONCATENATE(Tabla1[[#This Row],[POA]],".",Tabla1[[#This Row],[SRS]],".",Tabla1[[#This Row],[AREA]],".",Tabla1[[#This Row],[TIPO]]))</f>
        <v/>
      </c>
      <c r="C79" s="380" t="str">
        <f>IF(Tabla1[[#This Row],[Código_Actividad]]="","",'[3]Formulario PPGR1'!#REF!)</f>
        <v/>
      </c>
      <c r="D79" s="380" t="str">
        <f>IF(Tabla1[[#This Row],[Código_Actividad]]="","",'[3]Formulario PPGR1'!#REF!)</f>
        <v/>
      </c>
      <c r="E79" s="380" t="str">
        <f>IF(Tabla1[[#This Row],[Código_Actividad]]="","",'[3]Formulario PPGR1'!#REF!)</f>
        <v/>
      </c>
      <c r="F79" s="380" t="str">
        <f>IF(Tabla1[[#This Row],[Código_Actividad]]="","",'[3]Formulario PPGR1'!#REF!)</f>
        <v/>
      </c>
      <c r="G79" s="375"/>
      <c r="H79" s="376"/>
      <c r="I79" s="376"/>
      <c r="J79" s="375"/>
      <c r="K79" s="377"/>
      <c r="L79" s="378">
        <f>+Tabla1[[#This Row],[Precio Unitario]]*Tabla1[[#This Row],[Cantidad de Insumos]]</f>
        <v>0</v>
      </c>
      <c r="M79" s="379"/>
      <c r="N79" s="376"/>
      <c r="O79" s="365"/>
      <c r="P79" s="365"/>
    </row>
    <row r="80" spans="2:16" ht="12.75" x14ac:dyDescent="0.2">
      <c r="B80" s="380" t="str">
        <f>IF(Tabla1[[#This Row],[Código_Actividad]]="","",CONCATENATE(Tabla1[[#This Row],[POA]],".",Tabla1[[#This Row],[SRS]],".",Tabla1[[#This Row],[AREA]],".",Tabla1[[#This Row],[TIPO]]))</f>
        <v/>
      </c>
      <c r="C80" s="380" t="str">
        <f>IF(Tabla1[[#This Row],[Código_Actividad]]="","",'[3]Formulario PPGR1'!#REF!)</f>
        <v/>
      </c>
      <c r="D80" s="380" t="str">
        <f>IF(Tabla1[[#This Row],[Código_Actividad]]="","",'[3]Formulario PPGR1'!#REF!)</f>
        <v/>
      </c>
      <c r="E80" s="380" t="str">
        <f>IF(Tabla1[[#This Row],[Código_Actividad]]="","",'[3]Formulario PPGR1'!#REF!)</f>
        <v/>
      </c>
      <c r="F80" s="380" t="str">
        <f>IF(Tabla1[[#This Row],[Código_Actividad]]="","",'[3]Formulario PPGR1'!#REF!)</f>
        <v/>
      </c>
      <c r="G80" s="375"/>
      <c r="H80" s="376"/>
      <c r="I80" s="376"/>
      <c r="J80" s="375"/>
      <c r="K80" s="377"/>
      <c r="L80" s="378">
        <f>+Tabla1[[#This Row],[Precio Unitario]]*Tabla1[[#This Row],[Cantidad de Insumos]]</f>
        <v>0</v>
      </c>
      <c r="M80" s="379"/>
      <c r="N80" s="376"/>
      <c r="O80" s="365"/>
      <c r="P80" s="365"/>
    </row>
    <row r="81" spans="2:16" ht="12.75" x14ac:dyDescent="0.2">
      <c r="B81" s="380" t="str">
        <f>IF(Tabla1[[#This Row],[Código_Actividad]]="","",CONCATENATE(Tabla1[[#This Row],[POA]],".",Tabla1[[#This Row],[SRS]],".",Tabla1[[#This Row],[AREA]],".",Tabla1[[#This Row],[TIPO]]))</f>
        <v/>
      </c>
      <c r="C81" s="380" t="str">
        <f>IF(Tabla1[[#This Row],[Código_Actividad]]="","",'[3]Formulario PPGR1'!#REF!)</f>
        <v/>
      </c>
      <c r="D81" s="380" t="str">
        <f>IF(Tabla1[[#This Row],[Código_Actividad]]="","",'[3]Formulario PPGR1'!#REF!)</f>
        <v/>
      </c>
      <c r="E81" s="380" t="str">
        <f>IF(Tabla1[[#This Row],[Código_Actividad]]="","",'[3]Formulario PPGR1'!#REF!)</f>
        <v/>
      </c>
      <c r="F81" s="380" t="str">
        <f>IF(Tabla1[[#This Row],[Código_Actividad]]="","",'[3]Formulario PPGR1'!#REF!)</f>
        <v/>
      </c>
      <c r="G81" s="375"/>
      <c r="H81" s="376"/>
      <c r="I81" s="376"/>
      <c r="J81" s="375"/>
      <c r="K81" s="377"/>
      <c r="L81" s="378">
        <f>+Tabla1[[#This Row],[Precio Unitario]]*Tabla1[[#This Row],[Cantidad de Insumos]]</f>
        <v>0</v>
      </c>
      <c r="M81" s="379"/>
      <c r="N81" s="376"/>
      <c r="O81" s="365"/>
      <c r="P81" s="365"/>
    </row>
    <row r="82" spans="2:16" ht="12.75" x14ac:dyDescent="0.2">
      <c r="B82" s="380" t="str">
        <f>IF(Tabla1[[#This Row],[Código_Actividad]]="","",CONCATENATE(Tabla1[[#This Row],[POA]],".",Tabla1[[#This Row],[SRS]],".",Tabla1[[#This Row],[AREA]],".",Tabla1[[#This Row],[TIPO]]))</f>
        <v/>
      </c>
      <c r="C82" s="380" t="str">
        <f>IF(Tabla1[[#This Row],[Código_Actividad]]="","",'[3]Formulario PPGR1'!#REF!)</f>
        <v/>
      </c>
      <c r="D82" s="380" t="str">
        <f>IF(Tabla1[[#This Row],[Código_Actividad]]="","",'[3]Formulario PPGR1'!#REF!)</f>
        <v/>
      </c>
      <c r="E82" s="380" t="str">
        <f>IF(Tabla1[[#This Row],[Código_Actividad]]="","",'[3]Formulario PPGR1'!#REF!)</f>
        <v/>
      </c>
      <c r="F82" s="380" t="str">
        <f>IF(Tabla1[[#This Row],[Código_Actividad]]="","",'[3]Formulario PPGR1'!#REF!)</f>
        <v/>
      </c>
      <c r="G82" s="375"/>
      <c r="H82" s="376"/>
      <c r="I82" s="376"/>
      <c r="J82" s="375"/>
      <c r="K82" s="377"/>
      <c r="L82" s="378">
        <f>+Tabla1[[#This Row],[Precio Unitario]]*Tabla1[[#This Row],[Cantidad de Insumos]]</f>
        <v>0</v>
      </c>
      <c r="M82" s="379"/>
      <c r="N82" s="376"/>
      <c r="O82" s="365"/>
      <c r="P82" s="365"/>
    </row>
    <row r="83" spans="2:16" ht="12.75" x14ac:dyDescent="0.2">
      <c r="B83" s="380" t="str">
        <f>IF(Tabla1[[#This Row],[Código_Actividad]]="","",CONCATENATE(Tabla1[[#This Row],[POA]],".",Tabla1[[#This Row],[SRS]],".",Tabla1[[#This Row],[AREA]],".",Tabla1[[#This Row],[TIPO]]))</f>
        <v/>
      </c>
      <c r="C83" s="380" t="str">
        <f>IF(Tabla1[[#This Row],[Código_Actividad]]="","",'[3]Formulario PPGR1'!#REF!)</f>
        <v/>
      </c>
      <c r="D83" s="380" t="str">
        <f>IF(Tabla1[[#This Row],[Código_Actividad]]="","",'[3]Formulario PPGR1'!#REF!)</f>
        <v/>
      </c>
      <c r="E83" s="380" t="str">
        <f>IF(Tabla1[[#This Row],[Código_Actividad]]="","",'[3]Formulario PPGR1'!#REF!)</f>
        <v/>
      </c>
      <c r="F83" s="380" t="str">
        <f>IF(Tabla1[[#This Row],[Código_Actividad]]="","",'[3]Formulario PPGR1'!#REF!)</f>
        <v/>
      </c>
      <c r="G83" s="375"/>
      <c r="H83" s="376"/>
      <c r="I83" s="376"/>
      <c r="J83" s="375"/>
      <c r="K83" s="377"/>
      <c r="L83" s="378">
        <f>+Tabla1[[#This Row],[Precio Unitario]]*Tabla1[[#This Row],[Cantidad de Insumos]]</f>
        <v>0</v>
      </c>
      <c r="M83" s="379"/>
      <c r="N83" s="376"/>
      <c r="O83" s="365"/>
      <c r="P83" s="365"/>
    </row>
    <row r="84" spans="2:16" ht="12.75" x14ac:dyDescent="0.2">
      <c r="B84" s="380" t="str">
        <f>IF(Tabla1[[#This Row],[Código_Actividad]]="","",CONCATENATE(Tabla1[[#This Row],[POA]],".",Tabla1[[#This Row],[SRS]],".",Tabla1[[#This Row],[AREA]],".",Tabla1[[#This Row],[TIPO]]))</f>
        <v/>
      </c>
      <c r="C84" s="380" t="str">
        <f>IF(Tabla1[[#This Row],[Código_Actividad]]="","",'[3]Formulario PPGR1'!#REF!)</f>
        <v/>
      </c>
      <c r="D84" s="380" t="str">
        <f>IF(Tabla1[[#This Row],[Código_Actividad]]="","",'[3]Formulario PPGR1'!#REF!)</f>
        <v/>
      </c>
      <c r="E84" s="380" t="str">
        <f>IF(Tabla1[[#This Row],[Código_Actividad]]="","",'[3]Formulario PPGR1'!#REF!)</f>
        <v/>
      </c>
      <c r="F84" s="380" t="str">
        <f>IF(Tabla1[[#This Row],[Código_Actividad]]="","",'[3]Formulario PPGR1'!#REF!)</f>
        <v/>
      </c>
      <c r="G84" s="375"/>
      <c r="H84" s="376"/>
      <c r="I84" s="376"/>
      <c r="J84" s="375"/>
      <c r="K84" s="377"/>
      <c r="L84" s="378">
        <f>+Tabla1[[#This Row],[Precio Unitario]]*Tabla1[[#This Row],[Cantidad de Insumos]]</f>
        <v>0</v>
      </c>
      <c r="M84" s="379"/>
      <c r="N84" s="376"/>
      <c r="O84" s="365"/>
      <c r="P84" s="365"/>
    </row>
    <row r="85" spans="2:16" ht="12.75" x14ac:dyDescent="0.2">
      <c r="B85" s="380" t="str">
        <f>IF(Tabla1[[#This Row],[Código_Actividad]]="","",CONCATENATE(Tabla1[[#This Row],[POA]],".",Tabla1[[#This Row],[SRS]],".",Tabla1[[#This Row],[AREA]],".",Tabla1[[#This Row],[TIPO]]))</f>
        <v/>
      </c>
      <c r="C85" s="380" t="str">
        <f>IF(Tabla1[[#This Row],[Código_Actividad]]="","",'[3]Formulario PPGR1'!#REF!)</f>
        <v/>
      </c>
      <c r="D85" s="380" t="str">
        <f>IF(Tabla1[[#This Row],[Código_Actividad]]="","",'[3]Formulario PPGR1'!#REF!)</f>
        <v/>
      </c>
      <c r="E85" s="380" t="str">
        <f>IF(Tabla1[[#This Row],[Código_Actividad]]="","",'[3]Formulario PPGR1'!#REF!)</f>
        <v/>
      </c>
      <c r="F85" s="380" t="str">
        <f>IF(Tabla1[[#This Row],[Código_Actividad]]="","",'[3]Formulario PPGR1'!#REF!)</f>
        <v/>
      </c>
      <c r="G85" s="375"/>
      <c r="H85" s="376"/>
      <c r="I85" s="376"/>
      <c r="J85" s="375"/>
      <c r="K85" s="377"/>
      <c r="L85" s="378">
        <f>+Tabla1[[#This Row],[Precio Unitario]]*Tabla1[[#This Row],[Cantidad de Insumos]]</f>
        <v>0</v>
      </c>
      <c r="M85" s="379"/>
      <c r="N85" s="376"/>
      <c r="O85" s="365"/>
      <c r="P85" s="365"/>
    </row>
    <row r="86" spans="2:16" ht="12.75" x14ac:dyDescent="0.2">
      <c r="B86" s="380" t="str">
        <f>IF(Tabla1[[#This Row],[Código_Actividad]]="","",CONCATENATE(Tabla1[[#This Row],[POA]],".",Tabla1[[#This Row],[SRS]],".",Tabla1[[#This Row],[AREA]],".",Tabla1[[#This Row],[TIPO]]))</f>
        <v/>
      </c>
      <c r="C86" s="380" t="str">
        <f>IF(Tabla1[[#This Row],[Código_Actividad]]="","",'[3]Formulario PPGR1'!#REF!)</f>
        <v/>
      </c>
      <c r="D86" s="380" t="str">
        <f>IF(Tabla1[[#This Row],[Código_Actividad]]="","",'[3]Formulario PPGR1'!#REF!)</f>
        <v/>
      </c>
      <c r="E86" s="380" t="str">
        <f>IF(Tabla1[[#This Row],[Código_Actividad]]="","",'[3]Formulario PPGR1'!#REF!)</f>
        <v/>
      </c>
      <c r="F86" s="380" t="str">
        <f>IF(Tabla1[[#This Row],[Código_Actividad]]="","",'[3]Formulario PPGR1'!#REF!)</f>
        <v/>
      </c>
      <c r="G86" s="375"/>
      <c r="H86" s="376"/>
      <c r="I86" s="376"/>
      <c r="J86" s="375"/>
      <c r="K86" s="377"/>
      <c r="L86" s="378">
        <f>+Tabla1[[#This Row],[Precio Unitario]]*Tabla1[[#This Row],[Cantidad de Insumos]]</f>
        <v>0</v>
      </c>
      <c r="M86" s="379"/>
      <c r="N86" s="376"/>
      <c r="O86" s="365"/>
      <c r="P86" s="365"/>
    </row>
    <row r="87" spans="2:16" ht="12.75" x14ac:dyDescent="0.2">
      <c r="B87" s="380" t="str">
        <f>IF(Tabla1[[#This Row],[Código_Actividad]]="","",CONCATENATE(Tabla1[[#This Row],[POA]],".",Tabla1[[#This Row],[SRS]],".",Tabla1[[#This Row],[AREA]],".",Tabla1[[#This Row],[TIPO]]))</f>
        <v/>
      </c>
      <c r="C87" s="380" t="str">
        <f>IF(Tabla1[[#This Row],[Código_Actividad]]="","",'[3]Formulario PPGR1'!#REF!)</f>
        <v/>
      </c>
      <c r="D87" s="380" t="str">
        <f>IF(Tabla1[[#This Row],[Código_Actividad]]="","",'[3]Formulario PPGR1'!#REF!)</f>
        <v/>
      </c>
      <c r="E87" s="380" t="str">
        <f>IF(Tabla1[[#This Row],[Código_Actividad]]="","",'[3]Formulario PPGR1'!#REF!)</f>
        <v/>
      </c>
      <c r="F87" s="380" t="str">
        <f>IF(Tabla1[[#This Row],[Código_Actividad]]="","",'[3]Formulario PPGR1'!#REF!)</f>
        <v/>
      </c>
      <c r="G87" s="375"/>
      <c r="H87" s="376"/>
      <c r="I87" s="376"/>
      <c r="J87" s="375"/>
      <c r="K87" s="377"/>
      <c r="L87" s="378">
        <f>+Tabla1[[#This Row],[Precio Unitario]]*Tabla1[[#This Row],[Cantidad de Insumos]]</f>
        <v>0</v>
      </c>
      <c r="M87" s="379"/>
      <c r="N87" s="376"/>
      <c r="O87" s="365"/>
      <c r="P87" s="365"/>
    </row>
    <row r="88" spans="2:16" ht="12.75" x14ac:dyDescent="0.2">
      <c r="B88" s="380" t="str">
        <f>IF(Tabla1[[#This Row],[Código_Actividad]]="","",CONCATENATE(Tabla1[[#This Row],[POA]],".",Tabla1[[#This Row],[SRS]],".",Tabla1[[#This Row],[AREA]],".",Tabla1[[#This Row],[TIPO]]))</f>
        <v/>
      </c>
      <c r="C88" s="380" t="str">
        <f>IF(Tabla1[[#This Row],[Código_Actividad]]="","",'[3]Formulario PPGR1'!#REF!)</f>
        <v/>
      </c>
      <c r="D88" s="380" t="str">
        <f>IF(Tabla1[[#This Row],[Código_Actividad]]="","",'[3]Formulario PPGR1'!#REF!)</f>
        <v/>
      </c>
      <c r="E88" s="380" t="str">
        <f>IF(Tabla1[[#This Row],[Código_Actividad]]="","",'[3]Formulario PPGR1'!#REF!)</f>
        <v/>
      </c>
      <c r="F88" s="380" t="str">
        <f>IF(Tabla1[[#This Row],[Código_Actividad]]="","",'[3]Formulario PPGR1'!#REF!)</f>
        <v/>
      </c>
      <c r="G88" s="375"/>
      <c r="H88" s="376"/>
      <c r="I88" s="376"/>
      <c r="J88" s="375"/>
      <c r="K88" s="377"/>
      <c r="L88" s="378">
        <f>+Tabla1[[#This Row],[Precio Unitario]]*Tabla1[[#This Row],[Cantidad de Insumos]]</f>
        <v>0</v>
      </c>
      <c r="M88" s="379"/>
      <c r="N88" s="376"/>
      <c r="O88" s="365"/>
      <c r="P88" s="365"/>
    </row>
    <row r="89" spans="2:16" ht="12.75" x14ac:dyDescent="0.2">
      <c r="B89" s="380" t="str">
        <f>IF(Tabla1[[#This Row],[Código_Actividad]]="","",CONCATENATE(Tabla1[[#This Row],[POA]],".",Tabla1[[#This Row],[SRS]],".",Tabla1[[#This Row],[AREA]],".",Tabla1[[#This Row],[TIPO]]))</f>
        <v/>
      </c>
      <c r="C89" s="380" t="str">
        <f>IF(Tabla1[[#This Row],[Código_Actividad]]="","",'[3]Formulario PPGR1'!#REF!)</f>
        <v/>
      </c>
      <c r="D89" s="380" t="str">
        <f>IF(Tabla1[[#This Row],[Código_Actividad]]="","",'[3]Formulario PPGR1'!#REF!)</f>
        <v/>
      </c>
      <c r="E89" s="380" t="str">
        <f>IF(Tabla1[[#This Row],[Código_Actividad]]="","",'[3]Formulario PPGR1'!#REF!)</f>
        <v/>
      </c>
      <c r="F89" s="380" t="str">
        <f>IF(Tabla1[[#This Row],[Código_Actividad]]="","",'[3]Formulario PPGR1'!#REF!)</f>
        <v/>
      </c>
      <c r="G89" s="375"/>
      <c r="H89" s="376"/>
      <c r="I89" s="376"/>
      <c r="J89" s="375"/>
      <c r="K89" s="377"/>
      <c r="L89" s="378">
        <f>+Tabla1[[#This Row],[Precio Unitario]]*Tabla1[[#This Row],[Cantidad de Insumos]]</f>
        <v>0</v>
      </c>
      <c r="M89" s="379"/>
      <c r="N89" s="376"/>
      <c r="O89" s="365"/>
      <c r="P89" s="365"/>
    </row>
    <row r="90" spans="2:16" ht="12.75" x14ac:dyDescent="0.2">
      <c r="B90" s="380" t="str">
        <f>IF(Tabla1[[#This Row],[Código_Actividad]]="","",CONCATENATE(Tabla1[[#This Row],[POA]],".",Tabla1[[#This Row],[SRS]],".",Tabla1[[#This Row],[AREA]],".",Tabla1[[#This Row],[TIPO]]))</f>
        <v/>
      </c>
      <c r="C90" s="380" t="str">
        <f>IF(Tabla1[[#This Row],[Código_Actividad]]="","",'[3]Formulario PPGR1'!#REF!)</f>
        <v/>
      </c>
      <c r="D90" s="380" t="str">
        <f>IF(Tabla1[[#This Row],[Código_Actividad]]="","",'[3]Formulario PPGR1'!#REF!)</f>
        <v/>
      </c>
      <c r="E90" s="380" t="str">
        <f>IF(Tabla1[[#This Row],[Código_Actividad]]="","",'[3]Formulario PPGR1'!#REF!)</f>
        <v/>
      </c>
      <c r="F90" s="380" t="str">
        <f>IF(Tabla1[[#This Row],[Código_Actividad]]="","",'[3]Formulario PPGR1'!#REF!)</f>
        <v/>
      </c>
      <c r="G90" s="375"/>
      <c r="H90" s="376"/>
      <c r="I90" s="376"/>
      <c r="J90" s="375"/>
      <c r="K90" s="377"/>
      <c r="L90" s="378">
        <f>+Tabla1[[#This Row],[Precio Unitario]]*Tabla1[[#This Row],[Cantidad de Insumos]]</f>
        <v>0</v>
      </c>
      <c r="M90" s="379"/>
      <c r="N90" s="376"/>
      <c r="O90" s="365"/>
      <c r="P90" s="365"/>
    </row>
    <row r="91" spans="2:16" ht="12.75" x14ac:dyDescent="0.2">
      <c r="B91" s="380" t="str">
        <f>IF(Tabla1[[#This Row],[Código_Actividad]]="","",CONCATENATE(Tabla1[[#This Row],[POA]],".",Tabla1[[#This Row],[SRS]],".",Tabla1[[#This Row],[AREA]],".",Tabla1[[#This Row],[TIPO]]))</f>
        <v/>
      </c>
      <c r="C91" s="380" t="str">
        <f>IF(Tabla1[[#This Row],[Código_Actividad]]="","",'[3]Formulario PPGR1'!#REF!)</f>
        <v/>
      </c>
      <c r="D91" s="380" t="str">
        <f>IF(Tabla1[[#This Row],[Código_Actividad]]="","",'[3]Formulario PPGR1'!#REF!)</f>
        <v/>
      </c>
      <c r="E91" s="380" t="str">
        <f>IF(Tabla1[[#This Row],[Código_Actividad]]="","",'[3]Formulario PPGR1'!#REF!)</f>
        <v/>
      </c>
      <c r="F91" s="380" t="str">
        <f>IF(Tabla1[[#This Row],[Código_Actividad]]="","",'[3]Formulario PPGR1'!#REF!)</f>
        <v/>
      </c>
      <c r="G91" s="375"/>
      <c r="H91" s="376"/>
      <c r="I91" s="376"/>
      <c r="J91" s="375"/>
      <c r="K91" s="377"/>
      <c r="L91" s="378">
        <f>+Tabla1[[#This Row],[Precio Unitario]]*Tabla1[[#This Row],[Cantidad de Insumos]]</f>
        <v>0</v>
      </c>
      <c r="M91" s="379"/>
      <c r="N91" s="376"/>
      <c r="O91" s="365"/>
      <c r="P91" s="365"/>
    </row>
    <row r="92" spans="2:16" ht="12.75" x14ac:dyDescent="0.2">
      <c r="B92" s="380" t="str">
        <f>IF(Tabla1[[#This Row],[Código_Actividad]]="","",CONCATENATE(Tabla1[[#This Row],[POA]],".",Tabla1[[#This Row],[SRS]],".",Tabla1[[#This Row],[AREA]],".",Tabla1[[#This Row],[TIPO]]))</f>
        <v/>
      </c>
      <c r="C92" s="380" t="str">
        <f>IF(Tabla1[[#This Row],[Código_Actividad]]="","",'[3]Formulario PPGR1'!#REF!)</f>
        <v/>
      </c>
      <c r="D92" s="380" t="str">
        <f>IF(Tabla1[[#This Row],[Código_Actividad]]="","",'[3]Formulario PPGR1'!#REF!)</f>
        <v/>
      </c>
      <c r="E92" s="380" t="str">
        <f>IF(Tabla1[[#This Row],[Código_Actividad]]="","",'[3]Formulario PPGR1'!#REF!)</f>
        <v/>
      </c>
      <c r="F92" s="380" t="str">
        <f>IF(Tabla1[[#This Row],[Código_Actividad]]="","",'[3]Formulario PPGR1'!#REF!)</f>
        <v/>
      </c>
      <c r="G92" s="375"/>
      <c r="H92" s="376"/>
      <c r="I92" s="376"/>
      <c r="J92" s="375"/>
      <c r="K92" s="377"/>
      <c r="L92" s="378">
        <f>+Tabla1[[#This Row],[Precio Unitario]]*Tabla1[[#This Row],[Cantidad de Insumos]]</f>
        <v>0</v>
      </c>
      <c r="M92" s="379"/>
      <c r="N92" s="376"/>
      <c r="O92" s="365"/>
      <c r="P92" s="365"/>
    </row>
    <row r="93" spans="2:16" ht="12.75" x14ac:dyDescent="0.2">
      <c r="B93" s="380" t="str">
        <f>IF(Tabla1[[#This Row],[Código_Actividad]]="","",CONCATENATE(Tabla1[[#This Row],[POA]],".",Tabla1[[#This Row],[SRS]],".",Tabla1[[#This Row],[AREA]],".",Tabla1[[#This Row],[TIPO]]))</f>
        <v/>
      </c>
      <c r="C93" s="380" t="str">
        <f>IF(Tabla1[[#This Row],[Código_Actividad]]="","",'[3]Formulario PPGR1'!#REF!)</f>
        <v/>
      </c>
      <c r="D93" s="380" t="str">
        <f>IF(Tabla1[[#This Row],[Código_Actividad]]="","",'[3]Formulario PPGR1'!#REF!)</f>
        <v/>
      </c>
      <c r="E93" s="380" t="str">
        <f>IF(Tabla1[[#This Row],[Código_Actividad]]="","",'[3]Formulario PPGR1'!#REF!)</f>
        <v/>
      </c>
      <c r="F93" s="380" t="str">
        <f>IF(Tabla1[[#This Row],[Código_Actividad]]="","",'[3]Formulario PPGR1'!#REF!)</f>
        <v/>
      </c>
      <c r="G93" s="375"/>
      <c r="H93" s="376"/>
      <c r="I93" s="376"/>
      <c r="J93" s="375"/>
      <c r="K93" s="377"/>
      <c r="L93" s="378">
        <f>+Tabla1[[#This Row],[Precio Unitario]]*Tabla1[[#This Row],[Cantidad de Insumos]]</f>
        <v>0</v>
      </c>
      <c r="M93" s="379"/>
      <c r="N93" s="376"/>
      <c r="O93" s="365"/>
      <c r="P93" s="365"/>
    </row>
    <row r="94" spans="2:16" ht="12.75" x14ac:dyDescent="0.2">
      <c r="B94" s="380" t="str">
        <f>IF(Tabla1[[#This Row],[Código_Actividad]]="","",CONCATENATE(Tabla1[[#This Row],[POA]],".",Tabla1[[#This Row],[SRS]],".",Tabla1[[#This Row],[AREA]],".",Tabla1[[#This Row],[TIPO]]))</f>
        <v/>
      </c>
      <c r="C94" s="380" t="str">
        <f>IF(Tabla1[[#This Row],[Código_Actividad]]="","",'[3]Formulario PPGR1'!#REF!)</f>
        <v/>
      </c>
      <c r="D94" s="380" t="str">
        <f>IF(Tabla1[[#This Row],[Código_Actividad]]="","",'[3]Formulario PPGR1'!#REF!)</f>
        <v/>
      </c>
      <c r="E94" s="380" t="str">
        <f>IF(Tabla1[[#This Row],[Código_Actividad]]="","",'[3]Formulario PPGR1'!#REF!)</f>
        <v/>
      </c>
      <c r="F94" s="380" t="str">
        <f>IF(Tabla1[[#This Row],[Código_Actividad]]="","",'[3]Formulario PPGR1'!#REF!)</f>
        <v/>
      </c>
      <c r="G94" s="375"/>
      <c r="H94" s="376"/>
      <c r="I94" s="376"/>
      <c r="J94" s="375"/>
      <c r="K94" s="377"/>
      <c r="L94" s="378">
        <f>+Tabla1[[#This Row],[Precio Unitario]]*Tabla1[[#This Row],[Cantidad de Insumos]]</f>
        <v>0</v>
      </c>
      <c r="M94" s="379"/>
      <c r="N94" s="376"/>
      <c r="O94" s="365"/>
      <c r="P94" s="365"/>
    </row>
    <row r="95" spans="2:16" ht="12.75" x14ac:dyDescent="0.2">
      <c r="B95" s="380" t="str">
        <f>IF(Tabla1[[#This Row],[Código_Actividad]]="","",CONCATENATE(Tabla1[[#This Row],[POA]],".",Tabla1[[#This Row],[SRS]],".",Tabla1[[#This Row],[AREA]],".",Tabla1[[#This Row],[TIPO]]))</f>
        <v/>
      </c>
      <c r="C95" s="380" t="str">
        <f>IF(Tabla1[[#This Row],[Código_Actividad]]="","",'[3]Formulario PPGR1'!#REF!)</f>
        <v/>
      </c>
      <c r="D95" s="380" t="str">
        <f>IF(Tabla1[[#This Row],[Código_Actividad]]="","",'[3]Formulario PPGR1'!#REF!)</f>
        <v/>
      </c>
      <c r="E95" s="380" t="str">
        <f>IF(Tabla1[[#This Row],[Código_Actividad]]="","",'[3]Formulario PPGR1'!#REF!)</f>
        <v/>
      </c>
      <c r="F95" s="380" t="str">
        <f>IF(Tabla1[[#This Row],[Código_Actividad]]="","",'[3]Formulario PPGR1'!#REF!)</f>
        <v/>
      </c>
      <c r="G95" s="375"/>
      <c r="H95" s="376"/>
      <c r="I95" s="376"/>
      <c r="J95" s="375"/>
      <c r="K95" s="377"/>
      <c r="L95" s="378">
        <f>+Tabla1[[#This Row],[Precio Unitario]]*Tabla1[[#This Row],[Cantidad de Insumos]]</f>
        <v>0</v>
      </c>
      <c r="M95" s="379"/>
      <c r="N95" s="376"/>
      <c r="O95" s="365"/>
      <c r="P95" s="365"/>
    </row>
    <row r="96" spans="2:16" ht="12.75" x14ac:dyDescent="0.2">
      <c r="B96" s="380" t="str">
        <f>IF(Tabla1[[#This Row],[Código_Actividad]]="","",CONCATENATE(Tabla1[[#This Row],[POA]],".",Tabla1[[#This Row],[SRS]],".",Tabla1[[#This Row],[AREA]],".",Tabla1[[#This Row],[TIPO]]))</f>
        <v/>
      </c>
      <c r="C96" s="380" t="str">
        <f>IF(Tabla1[[#This Row],[Código_Actividad]]="","",'[3]Formulario PPGR1'!#REF!)</f>
        <v/>
      </c>
      <c r="D96" s="380" t="str">
        <f>IF(Tabla1[[#This Row],[Código_Actividad]]="","",'[3]Formulario PPGR1'!#REF!)</f>
        <v/>
      </c>
      <c r="E96" s="380" t="str">
        <f>IF(Tabla1[[#This Row],[Código_Actividad]]="","",'[3]Formulario PPGR1'!#REF!)</f>
        <v/>
      </c>
      <c r="F96" s="380" t="str">
        <f>IF(Tabla1[[#This Row],[Código_Actividad]]="","",'[3]Formulario PPGR1'!#REF!)</f>
        <v/>
      </c>
      <c r="G96" s="375"/>
      <c r="H96" s="376"/>
      <c r="I96" s="376"/>
      <c r="J96" s="375"/>
      <c r="K96" s="377"/>
      <c r="L96" s="378">
        <f>+Tabla1[[#This Row],[Precio Unitario]]*Tabla1[[#This Row],[Cantidad de Insumos]]</f>
        <v>0</v>
      </c>
      <c r="M96" s="379"/>
      <c r="N96" s="376"/>
      <c r="O96" s="365"/>
      <c r="P96" s="365"/>
    </row>
    <row r="97" spans="2:16" ht="12.75" x14ac:dyDescent="0.2">
      <c r="B97" s="380" t="str">
        <f>IF(Tabla1[[#This Row],[Código_Actividad]]="","",CONCATENATE(Tabla1[[#This Row],[POA]],".",Tabla1[[#This Row],[SRS]],".",Tabla1[[#This Row],[AREA]],".",Tabla1[[#This Row],[TIPO]]))</f>
        <v/>
      </c>
      <c r="C97" s="380" t="str">
        <f>IF(Tabla1[[#This Row],[Código_Actividad]]="","",'[3]Formulario PPGR1'!#REF!)</f>
        <v/>
      </c>
      <c r="D97" s="380" t="str">
        <f>IF(Tabla1[[#This Row],[Código_Actividad]]="","",'[3]Formulario PPGR1'!#REF!)</f>
        <v/>
      </c>
      <c r="E97" s="380" t="str">
        <f>IF(Tabla1[[#This Row],[Código_Actividad]]="","",'[3]Formulario PPGR1'!#REF!)</f>
        <v/>
      </c>
      <c r="F97" s="380" t="str">
        <f>IF(Tabla1[[#This Row],[Código_Actividad]]="","",'[3]Formulario PPGR1'!#REF!)</f>
        <v/>
      </c>
      <c r="G97" s="375"/>
      <c r="H97" s="376"/>
      <c r="I97" s="376"/>
      <c r="J97" s="375"/>
      <c r="K97" s="377"/>
      <c r="L97" s="378">
        <f>+Tabla1[[#This Row],[Precio Unitario]]*Tabla1[[#This Row],[Cantidad de Insumos]]</f>
        <v>0</v>
      </c>
      <c r="M97" s="379"/>
      <c r="N97" s="376"/>
      <c r="O97" s="365"/>
      <c r="P97" s="365"/>
    </row>
    <row r="98" spans="2:16" ht="12.75" x14ac:dyDescent="0.2">
      <c r="B98" s="380" t="str">
        <f>IF(Tabla1[[#This Row],[Código_Actividad]]="","",CONCATENATE(Tabla1[[#This Row],[POA]],".",Tabla1[[#This Row],[SRS]],".",Tabla1[[#This Row],[AREA]],".",Tabla1[[#This Row],[TIPO]]))</f>
        <v/>
      </c>
      <c r="C98" s="380" t="str">
        <f>IF(Tabla1[[#This Row],[Código_Actividad]]="","",'[3]Formulario PPGR1'!#REF!)</f>
        <v/>
      </c>
      <c r="D98" s="380" t="str">
        <f>IF(Tabla1[[#This Row],[Código_Actividad]]="","",'[3]Formulario PPGR1'!#REF!)</f>
        <v/>
      </c>
      <c r="E98" s="380" t="str">
        <f>IF(Tabla1[[#This Row],[Código_Actividad]]="","",'[3]Formulario PPGR1'!#REF!)</f>
        <v/>
      </c>
      <c r="F98" s="380" t="str">
        <f>IF(Tabla1[[#This Row],[Código_Actividad]]="","",'[3]Formulario PPGR1'!#REF!)</f>
        <v/>
      </c>
      <c r="G98" s="375"/>
      <c r="H98" s="376"/>
      <c r="I98" s="376"/>
      <c r="J98" s="375"/>
      <c r="K98" s="377"/>
      <c r="L98" s="378">
        <f>+Tabla1[[#This Row],[Precio Unitario]]*Tabla1[[#This Row],[Cantidad de Insumos]]</f>
        <v>0</v>
      </c>
      <c r="M98" s="379"/>
      <c r="N98" s="376"/>
      <c r="O98" s="365"/>
      <c r="P98" s="365"/>
    </row>
    <row r="99" spans="2:16" ht="12.75" x14ac:dyDescent="0.2">
      <c r="B99" s="380" t="str">
        <f>IF(Tabla1[[#This Row],[Código_Actividad]]="","",CONCATENATE(Tabla1[[#This Row],[POA]],".",Tabla1[[#This Row],[SRS]],".",Tabla1[[#This Row],[AREA]],".",Tabla1[[#This Row],[TIPO]]))</f>
        <v/>
      </c>
      <c r="C99" s="380" t="str">
        <f>IF(Tabla1[[#This Row],[Código_Actividad]]="","",'[3]Formulario PPGR1'!#REF!)</f>
        <v/>
      </c>
      <c r="D99" s="380" t="str">
        <f>IF(Tabla1[[#This Row],[Código_Actividad]]="","",'[3]Formulario PPGR1'!#REF!)</f>
        <v/>
      </c>
      <c r="E99" s="380" t="str">
        <f>IF(Tabla1[[#This Row],[Código_Actividad]]="","",'[3]Formulario PPGR1'!#REF!)</f>
        <v/>
      </c>
      <c r="F99" s="380" t="str">
        <f>IF(Tabla1[[#This Row],[Código_Actividad]]="","",'[3]Formulario PPGR1'!#REF!)</f>
        <v/>
      </c>
      <c r="G99" s="375"/>
      <c r="H99" s="376"/>
      <c r="I99" s="376"/>
      <c r="J99" s="375"/>
      <c r="K99" s="377"/>
      <c r="L99" s="378">
        <f>+Tabla1[[#This Row],[Precio Unitario]]*Tabla1[[#This Row],[Cantidad de Insumos]]</f>
        <v>0</v>
      </c>
      <c r="M99" s="379"/>
      <c r="N99" s="376"/>
      <c r="O99" s="365"/>
      <c r="P99" s="365"/>
    </row>
    <row r="100" spans="2:16" ht="12.75" x14ac:dyDescent="0.2">
      <c r="B100" s="380" t="str">
        <f>IF(Tabla1[[#This Row],[Código_Actividad]]="","",CONCATENATE(Tabla1[[#This Row],[POA]],".",Tabla1[[#This Row],[SRS]],".",Tabla1[[#This Row],[AREA]],".",Tabla1[[#This Row],[TIPO]]))</f>
        <v/>
      </c>
      <c r="C100" s="380" t="str">
        <f>IF(Tabla1[[#This Row],[Código_Actividad]]="","",'[3]Formulario PPGR1'!#REF!)</f>
        <v/>
      </c>
      <c r="D100" s="380" t="str">
        <f>IF(Tabla1[[#This Row],[Código_Actividad]]="","",'[3]Formulario PPGR1'!#REF!)</f>
        <v/>
      </c>
      <c r="E100" s="380" t="str">
        <f>IF(Tabla1[[#This Row],[Código_Actividad]]="","",'[3]Formulario PPGR1'!#REF!)</f>
        <v/>
      </c>
      <c r="F100" s="380" t="str">
        <f>IF(Tabla1[[#This Row],[Código_Actividad]]="","",'[3]Formulario PPGR1'!#REF!)</f>
        <v/>
      </c>
      <c r="G100" s="375"/>
      <c r="H100" s="376"/>
      <c r="I100" s="376"/>
      <c r="J100" s="375"/>
      <c r="K100" s="377"/>
      <c r="L100" s="378">
        <f>+Tabla1[[#This Row],[Precio Unitario]]*Tabla1[[#This Row],[Cantidad de Insumos]]</f>
        <v>0</v>
      </c>
      <c r="M100" s="379"/>
      <c r="N100" s="376"/>
      <c r="O100" s="365"/>
      <c r="P100" s="365"/>
    </row>
    <row r="101" spans="2:16" ht="12.75" x14ac:dyDescent="0.2">
      <c r="B101" s="380" t="str">
        <f>IF(Tabla1[[#This Row],[Código_Actividad]]="","",CONCATENATE(Tabla1[[#This Row],[POA]],".",Tabla1[[#This Row],[SRS]],".",Tabla1[[#This Row],[AREA]],".",Tabla1[[#This Row],[TIPO]]))</f>
        <v/>
      </c>
      <c r="C101" s="380" t="str">
        <f>IF(Tabla1[[#This Row],[Código_Actividad]]="","",'[3]Formulario PPGR1'!#REF!)</f>
        <v/>
      </c>
      <c r="D101" s="380" t="str">
        <f>IF(Tabla1[[#This Row],[Código_Actividad]]="","",'[3]Formulario PPGR1'!#REF!)</f>
        <v/>
      </c>
      <c r="E101" s="380" t="str">
        <f>IF(Tabla1[[#This Row],[Código_Actividad]]="","",'[3]Formulario PPGR1'!#REF!)</f>
        <v/>
      </c>
      <c r="F101" s="380" t="str">
        <f>IF(Tabla1[[#This Row],[Código_Actividad]]="","",'[3]Formulario PPGR1'!#REF!)</f>
        <v/>
      </c>
      <c r="G101" s="375"/>
      <c r="H101" s="376"/>
      <c r="I101" s="376"/>
      <c r="J101" s="375"/>
      <c r="K101" s="377"/>
      <c r="L101" s="378">
        <f>+Tabla1[[#This Row],[Precio Unitario]]*Tabla1[[#This Row],[Cantidad de Insumos]]</f>
        <v>0</v>
      </c>
      <c r="M101" s="379"/>
      <c r="N101" s="376"/>
      <c r="O101" s="365"/>
      <c r="P101" s="365"/>
    </row>
    <row r="102" spans="2:16" ht="12.75" x14ac:dyDescent="0.2">
      <c r="B102" s="380" t="str">
        <f>IF(Tabla1[[#This Row],[Código_Actividad]]="","",CONCATENATE(Tabla1[[#This Row],[POA]],".",Tabla1[[#This Row],[SRS]],".",Tabla1[[#This Row],[AREA]],".",Tabla1[[#This Row],[TIPO]]))</f>
        <v/>
      </c>
      <c r="C102" s="380" t="str">
        <f>IF(Tabla1[[#This Row],[Código_Actividad]]="","",'[3]Formulario PPGR1'!#REF!)</f>
        <v/>
      </c>
      <c r="D102" s="380" t="str">
        <f>IF(Tabla1[[#This Row],[Código_Actividad]]="","",'[3]Formulario PPGR1'!#REF!)</f>
        <v/>
      </c>
      <c r="E102" s="380" t="str">
        <f>IF(Tabla1[[#This Row],[Código_Actividad]]="","",'[3]Formulario PPGR1'!#REF!)</f>
        <v/>
      </c>
      <c r="F102" s="380" t="str">
        <f>IF(Tabla1[[#This Row],[Código_Actividad]]="","",'[3]Formulario PPGR1'!#REF!)</f>
        <v/>
      </c>
      <c r="G102" s="375"/>
      <c r="H102" s="376"/>
      <c r="I102" s="376"/>
      <c r="J102" s="375"/>
      <c r="K102" s="377"/>
      <c r="L102" s="378">
        <f>+Tabla1[[#This Row],[Precio Unitario]]*Tabla1[[#This Row],[Cantidad de Insumos]]</f>
        <v>0</v>
      </c>
      <c r="M102" s="379"/>
      <c r="N102" s="376"/>
      <c r="O102" s="365"/>
      <c r="P102" s="365"/>
    </row>
    <row r="103" spans="2:16" ht="12.75" x14ac:dyDescent="0.2">
      <c r="B103" s="380" t="str">
        <f>IF(Tabla1[[#This Row],[Código_Actividad]]="","",CONCATENATE(Tabla1[[#This Row],[POA]],".",Tabla1[[#This Row],[SRS]],".",Tabla1[[#This Row],[AREA]],".",Tabla1[[#This Row],[TIPO]]))</f>
        <v/>
      </c>
      <c r="C103" s="380" t="str">
        <f>IF(Tabla1[[#This Row],[Código_Actividad]]="","",'[3]Formulario PPGR1'!#REF!)</f>
        <v/>
      </c>
      <c r="D103" s="380" t="str">
        <f>IF(Tabla1[[#This Row],[Código_Actividad]]="","",'[3]Formulario PPGR1'!#REF!)</f>
        <v/>
      </c>
      <c r="E103" s="380" t="str">
        <f>IF(Tabla1[[#This Row],[Código_Actividad]]="","",'[3]Formulario PPGR1'!#REF!)</f>
        <v/>
      </c>
      <c r="F103" s="380" t="str">
        <f>IF(Tabla1[[#This Row],[Código_Actividad]]="","",'[3]Formulario PPGR1'!#REF!)</f>
        <v/>
      </c>
      <c r="G103" s="375"/>
      <c r="H103" s="376"/>
      <c r="I103" s="376"/>
      <c r="J103" s="375"/>
      <c r="K103" s="377"/>
      <c r="L103" s="378">
        <f>+Tabla1[[#This Row],[Precio Unitario]]*Tabla1[[#This Row],[Cantidad de Insumos]]</f>
        <v>0</v>
      </c>
      <c r="M103" s="379"/>
      <c r="N103" s="376"/>
      <c r="O103" s="365"/>
      <c r="P103" s="365"/>
    </row>
    <row r="104" spans="2:16" ht="12.75" x14ac:dyDescent="0.2">
      <c r="B104" s="380" t="str">
        <f>IF(Tabla1[[#This Row],[Código_Actividad]]="","",CONCATENATE(Tabla1[[#This Row],[POA]],".",Tabla1[[#This Row],[SRS]],".",Tabla1[[#This Row],[AREA]],".",Tabla1[[#This Row],[TIPO]]))</f>
        <v/>
      </c>
      <c r="C104" s="380" t="str">
        <f>IF(Tabla1[[#This Row],[Código_Actividad]]="","",'[3]Formulario PPGR1'!#REF!)</f>
        <v/>
      </c>
      <c r="D104" s="380" t="str">
        <f>IF(Tabla1[[#This Row],[Código_Actividad]]="","",'[3]Formulario PPGR1'!#REF!)</f>
        <v/>
      </c>
      <c r="E104" s="380" t="str">
        <f>IF(Tabla1[[#This Row],[Código_Actividad]]="","",'[3]Formulario PPGR1'!#REF!)</f>
        <v/>
      </c>
      <c r="F104" s="380" t="str">
        <f>IF(Tabla1[[#This Row],[Código_Actividad]]="","",'[3]Formulario PPGR1'!#REF!)</f>
        <v/>
      </c>
      <c r="G104" s="375"/>
      <c r="H104" s="376"/>
      <c r="I104" s="376"/>
      <c r="J104" s="375"/>
      <c r="K104" s="377"/>
      <c r="L104" s="378">
        <f>+Tabla1[[#This Row],[Precio Unitario]]*Tabla1[[#This Row],[Cantidad de Insumos]]</f>
        <v>0</v>
      </c>
      <c r="M104" s="379"/>
      <c r="N104" s="376"/>
      <c r="O104" s="365"/>
      <c r="P104" s="365"/>
    </row>
    <row r="105" spans="2:16" ht="12.75" x14ac:dyDescent="0.2">
      <c r="B105" s="380" t="str">
        <f>IF(Tabla1[[#This Row],[Código_Actividad]]="","",CONCATENATE(Tabla1[[#This Row],[POA]],".",Tabla1[[#This Row],[SRS]],".",Tabla1[[#This Row],[AREA]],".",Tabla1[[#This Row],[TIPO]]))</f>
        <v/>
      </c>
      <c r="C105" s="380" t="str">
        <f>IF(Tabla1[[#This Row],[Código_Actividad]]="","",'[3]Formulario PPGR1'!#REF!)</f>
        <v/>
      </c>
      <c r="D105" s="380" t="str">
        <f>IF(Tabla1[[#This Row],[Código_Actividad]]="","",'[3]Formulario PPGR1'!#REF!)</f>
        <v/>
      </c>
      <c r="E105" s="380" t="str">
        <f>IF(Tabla1[[#This Row],[Código_Actividad]]="","",'[3]Formulario PPGR1'!#REF!)</f>
        <v/>
      </c>
      <c r="F105" s="380" t="str">
        <f>IF(Tabla1[[#This Row],[Código_Actividad]]="","",'[3]Formulario PPGR1'!#REF!)</f>
        <v/>
      </c>
      <c r="G105" s="375"/>
      <c r="H105" s="376"/>
      <c r="I105" s="376"/>
      <c r="J105" s="375"/>
      <c r="K105" s="377"/>
      <c r="L105" s="378">
        <f>+Tabla1[[#This Row],[Precio Unitario]]*Tabla1[[#This Row],[Cantidad de Insumos]]</f>
        <v>0</v>
      </c>
      <c r="M105" s="379"/>
      <c r="N105" s="376"/>
      <c r="O105" s="365"/>
      <c r="P105" s="365"/>
    </row>
    <row r="106" spans="2:16" ht="12.75" x14ac:dyDescent="0.2">
      <c r="B106" s="380" t="str">
        <f>IF(Tabla1[[#This Row],[Código_Actividad]]="","",CONCATENATE(Tabla1[[#This Row],[POA]],".",Tabla1[[#This Row],[SRS]],".",Tabla1[[#This Row],[AREA]],".",Tabla1[[#This Row],[TIPO]]))</f>
        <v/>
      </c>
      <c r="C106" s="380" t="str">
        <f>IF(Tabla1[[#This Row],[Código_Actividad]]="","",'[3]Formulario PPGR1'!#REF!)</f>
        <v/>
      </c>
      <c r="D106" s="380" t="str">
        <f>IF(Tabla1[[#This Row],[Código_Actividad]]="","",'[3]Formulario PPGR1'!#REF!)</f>
        <v/>
      </c>
      <c r="E106" s="380" t="str">
        <f>IF(Tabla1[[#This Row],[Código_Actividad]]="","",'[3]Formulario PPGR1'!#REF!)</f>
        <v/>
      </c>
      <c r="F106" s="380" t="str">
        <f>IF(Tabla1[[#This Row],[Código_Actividad]]="","",'[3]Formulario PPGR1'!#REF!)</f>
        <v/>
      </c>
      <c r="G106" s="375"/>
      <c r="H106" s="376"/>
      <c r="I106" s="376"/>
      <c r="J106" s="375"/>
      <c r="K106" s="377"/>
      <c r="L106" s="378">
        <f>+Tabla1[[#This Row],[Precio Unitario]]*Tabla1[[#This Row],[Cantidad de Insumos]]</f>
        <v>0</v>
      </c>
      <c r="M106" s="379"/>
      <c r="N106" s="376"/>
      <c r="O106" s="365"/>
      <c r="P106" s="365"/>
    </row>
    <row r="107" spans="2:16" ht="12.75" x14ac:dyDescent="0.2">
      <c r="B107" s="380" t="str">
        <f>IF(Tabla1[[#This Row],[Código_Actividad]]="","",CONCATENATE(Tabla1[[#This Row],[POA]],".",Tabla1[[#This Row],[SRS]],".",Tabla1[[#This Row],[AREA]],".",Tabla1[[#This Row],[TIPO]]))</f>
        <v/>
      </c>
      <c r="C107" s="380" t="str">
        <f>IF(Tabla1[[#This Row],[Código_Actividad]]="","",'[3]Formulario PPGR1'!#REF!)</f>
        <v/>
      </c>
      <c r="D107" s="380" t="str">
        <f>IF(Tabla1[[#This Row],[Código_Actividad]]="","",'[3]Formulario PPGR1'!#REF!)</f>
        <v/>
      </c>
      <c r="E107" s="380" t="str">
        <f>IF(Tabla1[[#This Row],[Código_Actividad]]="","",'[3]Formulario PPGR1'!#REF!)</f>
        <v/>
      </c>
      <c r="F107" s="380" t="str">
        <f>IF(Tabla1[[#This Row],[Código_Actividad]]="","",'[3]Formulario PPGR1'!#REF!)</f>
        <v/>
      </c>
      <c r="G107" s="375"/>
      <c r="H107" s="376"/>
      <c r="I107" s="376"/>
      <c r="J107" s="375"/>
      <c r="K107" s="377"/>
      <c r="L107" s="378">
        <f>+Tabla1[[#This Row],[Precio Unitario]]*Tabla1[[#This Row],[Cantidad de Insumos]]</f>
        <v>0</v>
      </c>
      <c r="M107" s="379"/>
      <c r="N107" s="376"/>
      <c r="O107" s="365"/>
      <c r="P107" s="365"/>
    </row>
    <row r="108" spans="2:16" ht="12.75" x14ac:dyDescent="0.2">
      <c r="B108" s="380" t="str">
        <f>IF(Tabla1[[#This Row],[Código_Actividad]]="","",CONCATENATE(Tabla1[[#This Row],[POA]],".",Tabla1[[#This Row],[SRS]],".",Tabla1[[#This Row],[AREA]],".",Tabla1[[#This Row],[TIPO]]))</f>
        <v/>
      </c>
      <c r="C108" s="380" t="str">
        <f>IF(Tabla1[[#This Row],[Código_Actividad]]="","",'[3]Formulario PPGR1'!#REF!)</f>
        <v/>
      </c>
      <c r="D108" s="380" t="str">
        <f>IF(Tabla1[[#This Row],[Código_Actividad]]="","",'[3]Formulario PPGR1'!#REF!)</f>
        <v/>
      </c>
      <c r="E108" s="380" t="str">
        <f>IF(Tabla1[[#This Row],[Código_Actividad]]="","",'[3]Formulario PPGR1'!#REF!)</f>
        <v/>
      </c>
      <c r="F108" s="380" t="str">
        <f>IF(Tabla1[[#This Row],[Código_Actividad]]="","",'[3]Formulario PPGR1'!#REF!)</f>
        <v/>
      </c>
      <c r="G108" s="375"/>
      <c r="H108" s="376"/>
      <c r="I108" s="376"/>
      <c r="J108" s="375"/>
      <c r="K108" s="377"/>
      <c r="L108" s="378">
        <f>+Tabla1[[#This Row],[Precio Unitario]]*Tabla1[[#This Row],[Cantidad de Insumos]]</f>
        <v>0</v>
      </c>
      <c r="M108" s="379"/>
      <c r="N108" s="376"/>
      <c r="O108" s="365"/>
      <c r="P108" s="365"/>
    </row>
    <row r="109" spans="2:16" ht="12.75" x14ac:dyDescent="0.2">
      <c r="B109" s="380" t="str">
        <f>IF(Tabla1[[#This Row],[Código_Actividad]]="","",CONCATENATE(Tabla1[[#This Row],[POA]],".",Tabla1[[#This Row],[SRS]],".",Tabla1[[#This Row],[AREA]],".",Tabla1[[#This Row],[TIPO]]))</f>
        <v/>
      </c>
      <c r="C109" s="380" t="str">
        <f>IF(Tabla1[[#This Row],[Código_Actividad]]="","",'[3]Formulario PPGR1'!#REF!)</f>
        <v/>
      </c>
      <c r="D109" s="380" t="str">
        <f>IF(Tabla1[[#This Row],[Código_Actividad]]="","",'[3]Formulario PPGR1'!#REF!)</f>
        <v/>
      </c>
      <c r="E109" s="380" t="str">
        <f>IF(Tabla1[[#This Row],[Código_Actividad]]="","",'[3]Formulario PPGR1'!#REF!)</f>
        <v/>
      </c>
      <c r="F109" s="380" t="str">
        <f>IF(Tabla1[[#This Row],[Código_Actividad]]="","",'[3]Formulario PPGR1'!#REF!)</f>
        <v/>
      </c>
      <c r="G109" s="375"/>
      <c r="H109" s="376"/>
      <c r="I109" s="376"/>
      <c r="J109" s="375"/>
      <c r="K109" s="377"/>
      <c r="L109" s="378">
        <f>+Tabla1[[#This Row],[Precio Unitario]]*Tabla1[[#This Row],[Cantidad de Insumos]]</f>
        <v>0</v>
      </c>
      <c r="M109" s="379"/>
      <c r="N109" s="376"/>
      <c r="O109" s="365"/>
      <c r="P109" s="365"/>
    </row>
    <row r="110" spans="2:16" ht="12.75" x14ac:dyDescent="0.2">
      <c r="B110" s="380" t="str">
        <f>IF(Tabla1[[#This Row],[Código_Actividad]]="","",CONCATENATE(Tabla1[[#This Row],[POA]],".",Tabla1[[#This Row],[SRS]],".",Tabla1[[#This Row],[AREA]],".",Tabla1[[#This Row],[TIPO]]))</f>
        <v/>
      </c>
      <c r="C110" s="380" t="str">
        <f>IF(Tabla1[[#This Row],[Código_Actividad]]="","",'[3]Formulario PPGR1'!#REF!)</f>
        <v/>
      </c>
      <c r="D110" s="380" t="str">
        <f>IF(Tabla1[[#This Row],[Código_Actividad]]="","",'[3]Formulario PPGR1'!#REF!)</f>
        <v/>
      </c>
      <c r="E110" s="380" t="str">
        <f>IF(Tabla1[[#This Row],[Código_Actividad]]="","",'[3]Formulario PPGR1'!#REF!)</f>
        <v/>
      </c>
      <c r="F110" s="380" t="str">
        <f>IF(Tabla1[[#This Row],[Código_Actividad]]="","",'[3]Formulario PPGR1'!#REF!)</f>
        <v/>
      </c>
      <c r="G110" s="375"/>
      <c r="H110" s="376"/>
      <c r="I110" s="376"/>
      <c r="J110" s="375"/>
      <c r="K110" s="377"/>
      <c r="L110" s="378">
        <f>+Tabla1[[#This Row],[Precio Unitario]]*Tabla1[[#This Row],[Cantidad de Insumos]]</f>
        <v>0</v>
      </c>
      <c r="M110" s="379"/>
      <c r="N110" s="376"/>
      <c r="O110" s="365"/>
      <c r="P110" s="365"/>
    </row>
    <row r="111" spans="2:16" ht="12.75" x14ac:dyDescent="0.2">
      <c r="B111" s="380" t="str">
        <f>IF(Tabla1[[#This Row],[Código_Actividad]]="","",CONCATENATE(Tabla1[[#This Row],[POA]],".",Tabla1[[#This Row],[SRS]],".",Tabla1[[#This Row],[AREA]],".",Tabla1[[#This Row],[TIPO]]))</f>
        <v/>
      </c>
      <c r="C111" s="380" t="str">
        <f>IF(Tabla1[[#This Row],[Código_Actividad]]="","",'[3]Formulario PPGR1'!#REF!)</f>
        <v/>
      </c>
      <c r="D111" s="380" t="str">
        <f>IF(Tabla1[[#This Row],[Código_Actividad]]="","",'[3]Formulario PPGR1'!#REF!)</f>
        <v/>
      </c>
      <c r="E111" s="380" t="str">
        <f>IF(Tabla1[[#This Row],[Código_Actividad]]="","",'[3]Formulario PPGR1'!#REF!)</f>
        <v/>
      </c>
      <c r="F111" s="380" t="str">
        <f>IF(Tabla1[[#This Row],[Código_Actividad]]="","",'[3]Formulario PPGR1'!#REF!)</f>
        <v/>
      </c>
      <c r="G111" s="375"/>
      <c r="H111" s="376"/>
      <c r="I111" s="376"/>
      <c r="J111" s="375"/>
      <c r="K111" s="377"/>
      <c r="L111" s="378">
        <f>+Tabla1[[#This Row],[Precio Unitario]]*Tabla1[[#This Row],[Cantidad de Insumos]]</f>
        <v>0</v>
      </c>
      <c r="M111" s="379"/>
      <c r="N111" s="376"/>
      <c r="O111" s="365"/>
      <c r="P111" s="365"/>
    </row>
    <row r="112" spans="2:16" ht="12.75" x14ac:dyDescent="0.2">
      <c r="B112" s="380" t="str">
        <f>IF(Tabla1[[#This Row],[Código_Actividad]]="","",CONCATENATE(Tabla1[[#This Row],[POA]],".",Tabla1[[#This Row],[SRS]],".",Tabla1[[#This Row],[AREA]],".",Tabla1[[#This Row],[TIPO]]))</f>
        <v/>
      </c>
      <c r="C112" s="380" t="str">
        <f>IF(Tabla1[[#This Row],[Código_Actividad]]="","",'[3]Formulario PPGR1'!#REF!)</f>
        <v/>
      </c>
      <c r="D112" s="380" t="str">
        <f>IF(Tabla1[[#This Row],[Código_Actividad]]="","",'[3]Formulario PPGR1'!#REF!)</f>
        <v/>
      </c>
      <c r="E112" s="380" t="str">
        <f>IF(Tabla1[[#This Row],[Código_Actividad]]="","",'[3]Formulario PPGR1'!#REF!)</f>
        <v/>
      </c>
      <c r="F112" s="380" t="str">
        <f>IF(Tabla1[[#This Row],[Código_Actividad]]="","",'[3]Formulario PPGR1'!#REF!)</f>
        <v/>
      </c>
      <c r="G112" s="375"/>
      <c r="H112" s="376"/>
      <c r="I112" s="376"/>
      <c r="J112" s="375"/>
      <c r="K112" s="377"/>
      <c r="L112" s="378">
        <f>+Tabla1[[#This Row],[Precio Unitario]]*Tabla1[[#This Row],[Cantidad de Insumos]]</f>
        <v>0</v>
      </c>
      <c r="M112" s="379"/>
      <c r="N112" s="376"/>
      <c r="O112" s="365"/>
      <c r="P112" s="365"/>
    </row>
    <row r="113" spans="2:16" ht="12.75" x14ac:dyDescent="0.2">
      <c r="B113" s="380" t="str">
        <f>IF(Tabla1[[#This Row],[Código_Actividad]]="","",CONCATENATE(Tabla1[[#This Row],[POA]],".",Tabla1[[#This Row],[SRS]],".",Tabla1[[#This Row],[AREA]],".",Tabla1[[#This Row],[TIPO]]))</f>
        <v/>
      </c>
      <c r="C113" s="380" t="str">
        <f>IF(Tabla1[[#This Row],[Código_Actividad]]="","",'[3]Formulario PPGR1'!#REF!)</f>
        <v/>
      </c>
      <c r="D113" s="380" t="str">
        <f>IF(Tabla1[[#This Row],[Código_Actividad]]="","",'[3]Formulario PPGR1'!#REF!)</f>
        <v/>
      </c>
      <c r="E113" s="380" t="str">
        <f>IF(Tabla1[[#This Row],[Código_Actividad]]="","",'[3]Formulario PPGR1'!#REF!)</f>
        <v/>
      </c>
      <c r="F113" s="380" t="str">
        <f>IF(Tabla1[[#This Row],[Código_Actividad]]="","",'[3]Formulario PPGR1'!#REF!)</f>
        <v/>
      </c>
      <c r="G113" s="375"/>
      <c r="H113" s="376"/>
      <c r="I113" s="376"/>
      <c r="J113" s="375"/>
      <c r="K113" s="377"/>
      <c r="L113" s="378">
        <f>+Tabla1[[#This Row],[Precio Unitario]]*Tabla1[[#This Row],[Cantidad de Insumos]]</f>
        <v>0</v>
      </c>
      <c r="M113" s="379"/>
      <c r="N113" s="376"/>
      <c r="O113" s="365"/>
      <c r="P113" s="365"/>
    </row>
    <row r="114" spans="2:16" ht="12.75" x14ac:dyDescent="0.2">
      <c r="B114" s="380" t="str">
        <f>IF(Tabla1[[#This Row],[Código_Actividad]]="","",CONCATENATE(Tabla1[[#This Row],[POA]],".",Tabla1[[#This Row],[SRS]],".",Tabla1[[#This Row],[AREA]],".",Tabla1[[#This Row],[TIPO]]))</f>
        <v/>
      </c>
      <c r="C114" s="380" t="str">
        <f>IF(Tabla1[[#This Row],[Código_Actividad]]="","",'[3]Formulario PPGR1'!#REF!)</f>
        <v/>
      </c>
      <c r="D114" s="380" t="str">
        <f>IF(Tabla1[[#This Row],[Código_Actividad]]="","",'[3]Formulario PPGR1'!#REF!)</f>
        <v/>
      </c>
      <c r="E114" s="380" t="str">
        <f>IF(Tabla1[[#This Row],[Código_Actividad]]="","",'[3]Formulario PPGR1'!#REF!)</f>
        <v/>
      </c>
      <c r="F114" s="380" t="str">
        <f>IF(Tabla1[[#This Row],[Código_Actividad]]="","",'[3]Formulario PPGR1'!#REF!)</f>
        <v/>
      </c>
      <c r="G114" s="375"/>
      <c r="H114" s="376"/>
      <c r="I114" s="376"/>
      <c r="J114" s="375"/>
      <c r="K114" s="377"/>
      <c r="L114" s="378">
        <f>+Tabla1[[#This Row],[Precio Unitario]]*Tabla1[[#This Row],[Cantidad de Insumos]]</f>
        <v>0</v>
      </c>
      <c r="M114" s="379"/>
      <c r="N114" s="376"/>
      <c r="O114" s="365"/>
      <c r="P114" s="365"/>
    </row>
    <row r="115" spans="2:16" ht="12.75" x14ac:dyDescent="0.2">
      <c r="B115" s="380" t="str">
        <f>IF(Tabla1[[#This Row],[Código_Actividad]]="","",CONCATENATE(Tabla1[[#This Row],[POA]],".",Tabla1[[#This Row],[SRS]],".",Tabla1[[#This Row],[AREA]],".",Tabla1[[#This Row],[TIPO]]))</f>
        <v/>
      </c>
      <c r="C115" s="380" t="str">
        <f>IF(Tabla1[[#This Row],[Código_Actividad]]="","",'[3]Formulario PPGR1'!#REF!)</f>
        <v/>
      </c>
      <c r="D115" s="380" t="str">
        <f>IF(Tabla1[[#This Row],[Código_Actividad]]="","",'[3]Formulario PPGR1'!#REF!)</f>
        <v/>
      </c>
      <c r="E115" s="380" t="str">
        <f>IF(Tabla1[[#This Row],[Código_Actividad]]="","",'[3]Formulario PPGR1'!#REF!)</f>
        <v/>
      </c>
      <c r="F115" s="380" t="str">
        <f>IF(Tabla1[[#This Row],[Código_Actividad]]="","",'[3]Formulario PPGR1'!#REF!)</f>
        <v/>
      </c>
      <c r="G115" s="375"/>
      <c r="H115" s="376"/>
      <c r="I115" s="376"/>
      <c r="J115" s="375"/>
      <c r="K115" s="377"/>
      <c r="L115" s="378">
        <f>+Tabla1[[#This Row],[Precio Unitario]]*Tabla1[[#This Row],[Cantidad de Insumos]]</f>
        <v>0</v>
      </c>
      <c r="M115" s="379"/>
      <c r="N115" s="376"/>
      <c r="O115" s="365"/>
      <c r="P115" s="365"/>
    </row>
    <row r="116" spans="2:16" ht="12.75" x14ac:dyDescent="0.2">
      <c r="B116" s="380" t="str">
        <f>IF(Tabla1[[#This Row],[Código_Actividad]]="","",CONCATENATE(Tabla1[[#This Row],[POA]],".",Tabla1[[#This Row],[SRS]],".",Tabla1[[#This Row],[AREA]],".",Tabla1[[#This Row],[TIPO]]))</f>
        <v/>
      </c>
      <c r="C116" s="380" t="str">
        <f>IF(Tabla1[[#This Row],[Código_Actividad]]="","",'[3]Formulario PPGR1'!#REF!)</f>
        <v/>
      </c>
      <c r="D116" s="380" t="str">
        <f>IF(Tabla1[[#This Row],[Código_Actividad]]="","",'[3]Formulario PPGR1'!#REF!)</f>
        <v/>
      </c>
      <c r="E116" s="380" t="str">
        <f>IF(Tabla1[[#This Row],[Código_Actividad]]="","",'[3]Formulario PPGR1'!#REF!)</f>
        <v/>
      </c>
      <c r="F116" s="380" t="str">
        <f>IF(Tabla1[[#This Row],[Código_Actividad]]="","",'[3]Formulario PPGR1'!#REF!)</f>
        <v/>
      </c>
      <c r="G116" s="375"/>
      <c r="H116" s="376"/>
      <c r="I116" s="376"/>
      <c r="J116" s="375"/>
      <c r="K116" s="377"/>
      <c r="L116" s="378">
        <f>+Tabla1[[#This Row],[Precio Unitario]]*Tabla1[[#This Row],[Cantidad de Insumos]]</f>
        <v>0</v>
      </c>
      <c r="M116" s="379"/>
      <c r="N116" s="376"/>
      <c r="O116" s="365"/>
      <c r="P116" s="365"/>
    </row>
    <row r="117" spans="2:16" ht="12.75" x14ac:dyDescent="0.2">
      <c r="B117" s="380" t="str">
        <f>IF(Tabla1[[#This Row],[Código_Actividad]]="","",CONCATENATE(Tabla1[[#This Row],[POA]],".",Tabla1[[#This Row],[SRS]],".",Tabla1[[#This Row],[AREA]],".",Tabla1[[#This Row],[TIPO]]))</f>
        <v/>
      </c>
      <c r="C117" s="380" t="str">
        <f>IF(Tabla1[[#This Row],[Código_Actividad]]="","",'[3]Formulario PPGR1'!#REF!)</f>
        <v/>
      </c>
      <c r="D117" s="380" t="str">
        <f>IF(Tabla1[[#This Row],[Código_Actividad]]="","",'[3]Formulario PPGR1'!#REF!)</f>
        <v/>
      </c>
      <c r="E117" s="380" t="str">
        <f>IF(Tabla1[[#This Row],[Código_Actividad]]="","",'[3]Formulario PPGR1'!#REF!)</f>
        <v/>
      </c>
      <c r="F117" s="380" t="str">
        <f>IF(Tabla1[[#This Row],[Código_Actividad]]="","",'[3]Formulario PPGR1'!#REF!)</f>
        <v/>
      </c>
      <c r="G117" s="375"/>
      <c r="H117" s="376"/>
      <c r="I117" s="376"/>
      <c r="J117" s="375"/>
      <c r="K117" s="377"/>
      <c r="L117" s="378">
        <f>+Tabla1[[#This Row],[Precio Unitario]]*Tabla1[[#This Row],[Cantidad de Insumos]]</f>
        <v>0</v>
      </c>
      <c r="M117" s="379"/>
      <c r="N117" s="376"/>
      <c r="O117" s="365"/>
      <c r="P117" s="365"/>
    </row>
    <row r="118" spans="2:16" ht="12.75" x14ac:dyDescent="0.2">
      <c r="B118" s="380" t="str">
        <f>IF(Tabla1[[#This Row],[Código_Actividad]]="","",CONCATENATE(Tabla1[[#This Row],[POA]],".",Tabla1[[#This Row],[SRS]],".",Tabla1[[#This Row],[AREA]],".",Tabla1[[#This Row],[TIPO]]))</f>
        <v/>
      </c>
      <c r="C118" s="380" t="str">
        <f>IF(Tabla1[[#This Row],[Código_Actividad]]="","",'[3]Formulario PPGR1'!#REF!)</f>
        <v/>
      </c>
      <c r="D118" s="380" t="str">
        <f>IF(Tabla1[[#This Row],[Código_Actividad]]="","",'[3]Formulario PPGR1'!#REF!)</f>
        <v/>
      </c>
      <c r="E118" s="380" t="str">
        <f>IF(Tabla1[[#This Row],[Código_Actividad]]="","",'[3]Formulario PPGR1'!#REF!)</f>
        <v/>
      </c>
      <c r="F118" s="380" t="str">
        <f>IF(Tabla1[[#This Row],[Código_Actividad]]="","",'[3]Formulario PPGR1'!#REF!)</f>
        <v/>
      </c>
      <c r="G118" s="375"/>
      <c r="H118" s="376"/>
      <c r="I118" s="376"/>
      <c r="J118" s="375"/>
      <c r="K118" s="377"/>
      <c r="L118" s="378">
        <f>+Tabla1[[#This Row],[Precio Unitario]]*Tabla1[[#This Row],[Cantidad de Insumos]]</f>
        <v>0</v>
      </c>
      <c r="M118" s="379"/>
      <c r="N118" s="376"/>
      <c r="O118" s="365"/>
      <c r="P118" s="365"/>
    </row>
    <row r="119" spans="2:16" ht="12.75" x14ac:dyDescent="0.2">
      <c r="B119" s="380" t="str">
        <f>IF(Tabla1[[#This Row],[Código_Actividad]]="","",CONCATENATE(Tabla1[[#This Row],[POA]],".",Tabla1[[#This Row],[SRS]],".",Tabla1[[#This Row],[AREA]],".",Tabla1[[#This Row],[TIPO]]))</f>
        <v/>
      </c>
      <c r="C119" s="380" t="str">
        <f>IF(Tabla1[[#This Row],[Código_Actividad]]="","",'[3]Formulario PPGR1'!#REF!)</f>
        <v/>
      </c>
      <c r="D119" s="380" t="str">
        <f>IF(Tabla1[[#This Row],[Código_Actividad]]="","",'[3]Formulario PPGR1'!#REF!)</f>
        <v/>
      </c>
      <c r="E119" s="380" t="str">
        <f>IF(Tabla1[[#This Row],[Código_Actividad]]="","",'[3]Formulario PPGR1'!#REF!)</f>
        <v/>
      </c>
      <c r="F119" s="380" t="str">
        <f>IF(Tabla1[[#This Row],[Código_Actividad]]="","",'[3]Formulario PPGR1'!#REF!)</f>
        <v/>
      </c>
      <c r="G119" s="375"/>
      <c r="H119" s="376"/>
      <c r="I119" s="376"/>
      <c r="J119" s="375"/>
      <c r="K119" s="377"/>
      <c r="L119" s="378">
        <f>+Tabla1[[#This Row],[Precio Unitario]]*Tabla1[[#This Row],[Cantidad de Insumos]]</f>
        <v>0</v>
      </c>
      <c r="M119" s="379"/>
      <c r="N119" s="376"/>
      <c r="O119" s="365"/>
      <c r="P119" s="365"/>
    </row>
    <row r="120" spans="2:16" ht="12.75" x14ac:dyDescent="0.2">
      <c r="B120" s="380" t="str">
        <f>IF(Tabla1[[#This Row],[Código_Actividad]]="","",CONCATENATE(Tabla1[[#This Row],[POA]],".",Tabla1[[#This Row],[SRS]],".",Tabla1[[#This Row],[AREA]],".",Tabla1[[#This Row],[TIPO]]))</f>
        <v/>
      </c>
      <c r="C120" s="380" t="str">
        <f>IF(Tabla1[[#This Row],[Código_Actividad]]="","",'[3]Formulario PPGR1'!#REF!)</f>
        <v/>
      </c>
      <c r="D120" s="380" t="str">
        <f>IF(Tabla1[[#This Row],[Código_Actividad]]="","",'[3]Formulario PPGR1'!#REF!)</f>
        <v/>
      </c>
      <c r="E120" s="380" t="str">
        <f>IF(Tabla1[[#This Row],[Código_Actividad]]="","",'[3]Formulario PPGR1'!#REF!)</f>
        <v/>
      </c>
      <c r="F120" s="380" t="str">
        <f>IF(Tabla1[[#This Row],[Código_Actividad]]="","",'[3]Formulario PPGR1'!#REF!)</f>
        <v/>
      </c>
      <c r="G120" s="375"/>
      <c r="H120" s="376"/>
      <c r="I120" s="376"/>
      <c r="J120" s="375"/>
      <c r="K120" s="377"/>
      <c r="L120" s="378">
        <f>+Tabla1[[#This Row],[Precio Unitario]]*Tabla1[[#This Row],[Cantidad de Insumos]]</f>
        <v>0</v>
      </c>
      <c r="M120" s="379"/>
      <c r="N120" s="376"/>
      <c r="O120" s="365"/>
      <c r="P120" s="365"/>
    </row>
    <row r="121" spans="2:16" ht="12.75" x14ac:dyDescent="0.2">
      <c r="B121" s="380" t="str">
        <f>IF(Tabla1[[#This Row],[Código_Actividad]]="","",CONCATENATE(Tabla1[[#This Row],[POA]],".",Tabla1[[#This Row],[SRS]],".",Tabla1[[#This Row],[AREA]],".",Tabla1[[#This Row],[TIPO]]))</f>
        <v/>
      </c>
      <c r="C121" s="380" t="str">
        <f>IF(Tabla1[[#This Row],[Código_Actividad]]="","",'[3]Formulario PPGR1'!#REF!)</f>
        <v/>
      </c>
      <c r="D121" s="380" t="str">
        <f>IF(Tabla1[[#This Row],[Código_Actividad]]="","",'[3]Formulario PPGR1'!#REF!)</f>
        <v/>
      </c>
      <c r="E121" s="380" t="str">
        <f>IF(Tabla1[[#This Row],[Código_Actividad]]="","",'[3]Formulario PPGR1'!#REF!)</f>
        <v/>
      </c>
      <c r="F121" s="380" t="str">
        <f>IF(Tabla1[[#This Row],[Código_Actividad]]="","",'[3]Formulario PPGR1'!#REF!)</f>
        <v/>
      </c>
      <c r="G121" s="375"/>
      <c r="H121" s="376"/>
      <c r="I121" s="376"/>
      <c r="J121" s="375"/>
      <c r="K121" s="377"/>
      <c r="L121" s="378">
        <f>+Tabla1[[#This Row],[Precio Unitario]]*Tabla1[[#This Row],[Cantidad de Insumos]]</f>
        <v>0</v>
      </c>
      <c r="M121" s="379"/>
      <c r="N121" s="376"/>
      <c r="O121" s="365"/>
      <c r="P121" s="365"/>
    </row>
    <row r="122" spans="2:16" ht="12.75" x14ac:dyDescent="0.2">
      <c r="B122" s="380" t="str">
        <f>IF(Tabla1[[#This Row],[Código_Actividad]]="","",CONCATENATE(Tabla1[[#This Row],[POA]],".",Tabla1[[#This Row],[SRS]],".",Tabla1[[#This Row],[AREA]],".",Tabla1[[#This Row],[TIPO]]))</f>
        <v/>
      </c>
      <c r="C122" s="380" t="str">
        <f>IF(Tabla1[[#This Row],[Código_Actividad]]="","",'[3]Formulario PPGR1'!#REF!)</f>
        <v/>
      </c>
      <c r="D122" s="380" t="str">
        <f>IF(Tabla1[[#This Row],[Código_Actividad]]="","",'[3]Formulario PPGR1'!#REF!)</f>
        <v/>
      </c>
      <c r="E122" s="380" t="str">
        <f>IF(Tabla1[[#This Row],[Código_Actividad]]="","",'[3]Formulario PPGR1'!#REF!)</f>
        <v/>
      </c>
      <c r="F122" s="380" t="str">
        <f>IF(Tabla1[[#This Row],[Código_Actividad]]="","",'[3]Formulario PPGR1'!#REF!)</f>
        <v/>
      </c>
      <c r="G122" s="375"/>
      <c r="H122" s="376"/>
      <c r="I122" s="376"/>
      <c r="J122" s="375"/>
      <c r="K122" s="377"/>
      <c r="L122" s="378">
        <f>+Tabla1[[#This Row],[Precio Unitario]]*Tabla1[[#This Row],[Cantidad de Insumos]]</f>
        <v>0</v>
      </c>
      <c r="M122" s="379"/>
      <c r="N122" s="376"/>
      <c r="O122" s="365"/>
      <c r="P122" s="365"/>
    </row>
    <row r="123" spans="2:16" ht="12.75" x14ac:dyDescent="0.2">
      <c r="B123" s="380" t="str">
        <f>IF(Tabla1[[#This Row],[Código_Actividad]]="","",CONCATENATE(Tabla1[[#This Row],[POA]],".",Tabla1[[#This Row],[SRS]],".",Tabla1[[#This Row],[AREA]],".",Tabla1[[#This Row],[TIPO]]))</f>
        <v/>
      </c>
      <c r="C123" s="380" t="str">
        <f>IF(Tabla1[[#This Row],[Código_Actividad]]="","",'[3]Formulario PPGR1'!#REF!)</f>
        <v/>
      </c>
      <c r="D123" s="380" t="str">
        <f>IF(Tabla1[[#This Row],[Código_Actividad]]="","",'[3]Formulario PPGR1'!#REF!)</f>
        <v/>
      </c>
      <c r="E123" s="380" t="str">
        <f>IF(Tabla1[[#This Row],[Código_Actividad]]="","",'[3]Formulario PPGR1'!#REF!)</f>
        <v/>
      </c>
      <c r="F123" s="380" t="str">
        <f>IF(Tabla1[[#This Row],[Código_Actividad]]="","",'[3]Formulario PPGR1'!#REF!)</f>
        <v/>
      </c>
      <c r="G123" s="375"/>
      <c r="H123" s="376"/>
      <c r="I123" s="376"/>
      <c r="J123" s="375"/>
      <c r="K123" s="377"/>
      <c r="L123" s="378">
        <f>+Tabla1[[#This Row],[Precio Unitario]]*Tabla1[[#This Row],[Cantidad de Insumos]]</f>
        <v>0</v>
      </c>
      <c r="M123" s="379"/>
      <c r="N123" s="376"/>
      <c r="O123" s="365"/>
      <c r="P123" s="365"/>
    </row>
    <row r="124" spans="2:16" ht="12.75" x14ac:dyDescent="0.2">
      <c r="B124" s="380" t="str">
        <f>IF(Tabla1[[#This Row],[Código_Actividad]]="","",CONCATENATE(Tabla1[[#This Row],[POA]],".",Tabla1[[#This Row],[SRS]],".",Tabla1[[#This Row],[AREA]],".",Tabla1[[#This Row],[TIPO]]))</f>
        <v/>
      </c>
      <c r="C124" s="380" t="str">
        <f>IF(Tabla1[[#This Row],[Código_Actividad]]="","",'[3]Formulario PPGR1'!#REF!)</f>
        <v/>
      </c>
      <c r="D124" s="380" t="str">
        <f>IF(Tabla1[[#This Row],[Código_Actividad]]="","",'[3]Formulario PPGR1'!#REF!)</f>
        <v/>
      </c>
      <c r="E124" s="380" t="str">
        <f>IF(Tabla1[[#This Row],[Código_Actividad]]="","",'[3]Formulario PPGR1'!#REF!)</f>
        <v/>
      </c>
      <c r="F124" s="380" t="str">
        <f>IF(Tabla1[[#This Row],[Código_Actividad]]="","",'[3]Formulario PPGR1'!#REF!)</f>
        <v/>
      </c>
      <c r="G124" s="375"/>
      <c r="H124" s="376"/>
      <c r="I124" s="376"/>
      <c r="J124" s="375"/>
      <c r="K124" s="377"/>
      <c r="L124" s="378">
        <f>+Tabla1[[#This Row],[Precio Unitario]]*Tabla1[[#This Row],[Cantidad de Insumos]]</f>
        <v>0</v>
      </c>
      <c r="M124" s="379"/>
      <c r="N124" s="376"/>
      <c r="O124" s="365"/>
      <c r="P124" s="365"/>
    </row>
    <row r="125" spans="2:16" ht="12.75" x14ac:dyDescent="0.2">
      <c r="B125" s="380" t="str">
        <f>IF(Tabla1[[#This Row],[Código_Actividad]]="","",CONCATENATE(Tabla1[[#This Row],[POA]],".",Tabla1[[#This Row],[SRS]],".",Tabla1[[#This Row],[AREA]],".",Tabla1[[#This Row],[TIPO]]))</f>
        <v/>
      </c>
      <c r="C125" s="380" t="str">
        <f>IF(Tabla1[[#This Row],[Código_Actividad]]="","",'[3]Formulario PPGR1'!#REF!)</f>
        <v/>
      </c>
      <c r="D125" s="380" t="str">
        <f>IF(Tabla1[[#This Row],[Código_Actividad]]="","",'[3]Formulario PPGR1'!#REF!)</f>
        <v/>
      </c>
      <c r="E125" s="380" t="str">
        <f>IF(Tabla1[[#This Row],[Código_Actividad]]="","",'[3]Formulario PPGR1'!#REF!)</f>
        <v/>
      </c>
      <c r="F125" s="380" t="str">
        <f>IF(Tabla1[[#This Row],[Código_Actividad]]="","",'[3]Formulario PPGR1'!#REF!)</f>
        <v/>
      </c>
      <c r="G125" s="375"/>
      <c r="H125" s="376"/>
      <c r="I125" s="376"/>
      <c r="J125" s="375"/>
      <c r="K125" s="377"/>
      <c r="L125" s="378">
        <f>+Tabla1[[#This Row],[Precio Unitario]]*Tabla1[[#This Row],[Cantidad de Insumos]]</f>
        <v>0</v>
      </c>
      <c r="M125" s="379"/>
      <c r="N125" s="376"/>
      <c r="O125" s="365"/>
      <c r="P125" s="365"/>
    </row>
    <row r="126" spans="2:16" ht="12.75" x14ac:dyDescent="0.2">
      <c r="B126" s="380" t="str">
        <f>IF(Tabla1[[#This Row],[Código_Actividad]]="","",CONCATENATE(Tabla1[[#This Row],[POA]],".",Tabla1[[#This Row],[SRS]],".",Tabla1[[#This Row],[AREA]],".",Tabla1[[#This Row],[TIPO]]))</f>
        <v/>
      </c>
      <c r="C126" s="380" t="str">
        <f>IF(Tabla1[[#This Row],[Código_Actividad]]="","",'[3]Formulario PPGR1'!#REF!)</f>
        <v/>
      </c>
      <c r="D126" s="380" t="str">
        <f>IF(Tabla1[[#This Row],[Código_Actividad]]="","",'[3]Formulario PPGR1'!#REF!)</f>
        <v/>
      </c>
      <c r="E126" s="380" t="str">
        <f>IF(Tabla1[[#This Row],[Código_Actividad]]="","",'[3]Formulario PPGR1'!#REF!)</f>
        <v/>
      </c>
      <c r="F126" s="380" t="str">
        <f>IF(Tabla1[[#This Row],[Código_Actividad]]="","",'[3]Formulario PPGR1'!#REF!)</f>
        <v/>
      </c>
      <c r="G126" s="375"/>
      <c r="H126" s="376"/>
      <c r="I126" s="376"/>
      <c r="J126" s="375"/>
      <c r="K126" s="377"/>
      <c r="L126" s="378">
        <f>+Tabla1[[#This Row],[Precio Unitario]]*Tabla1[[#This Row],[Cantidad de Insumos]]</f>
        <v>0</v>
      </c>
      <c r="M126" s="379"/>
      <c r="N126" s="376"/>
      <c r="O126" s="365"/>
      <c r="P126" s="365"/>
    </row>
    <row r="127" spans="2:16" ht="12.75" x14ac:dyDescent="0.2">
      <c r="B127" s="380" t="str">
        <f>IF(Tabla1[[#This Row],[Código_Actividad]]="","",CONCATENATE(Tabla1[[#This Row],[POA]],".",Tabla1[[#This Row],[SRS]],".",Tabla1[[#This Row],[AREA]],".",Tabla1[[#This Row],[TIPO]]))</f>
        <v/>
      </c>
      <c r="C127" s="380" t="str">
        <f>IF(Tabla1[[#This Row],[Código_Actividad]]="","",'[3]Formulario PPGR1'!#REF!)</f>
        <v/>
      </c>
      <c r="D127" s="380" t="str">
        <f>IF(Tabla1[[#This Row],[Código_Actividad]]="","",'[3]Formulario PPGR1'!#REF!)</f>
        <v/>
      </c>
      <c r="E127" s="380" t="str">
        <f>IF(Tabla1[[#This Row],[Código_Actividad]]="","",'[3]Formulario PPGR1'!#REF!)</f>
        <v/>
      </c>
      <c r="F127" s="380" t="str">
        <f>IF(Tabla1[[#This Row],[Código_Actividad]]="","",'[3]Formulario PPGR1'!#REF!)</f>
        <v/>
      </c>
      <c r="G127" s="375"/>
      <c r="H127" s="376"/>
      <c r="I127" s="376"/>
      <c r="J127" s="375"/>
      <c r="K127" s="377"/>
      <c r="L127" s="378">
        <f>+Tabla1[[#This Row],[Precio Unitario]]*Tabla1[[#This Row],[Cantidad de Insumos]]</f>
        <v>0</v>
      </c>
      <c r="M127" s="379"/>
      <c r="N127" s="376"/>
      <c r="O127" s="365"/>
      <c r="P127" s="365"/>
    </row>
    <row r="128" spans="2:16" ht="12.75" x14ac:dyDescent="0.2">
      <c r="B128" s="380" t="str">
        <f>IF(Tabla1[[#This Row],[Código_Actividad]]="","",CONCATENATE(Tabla1[[#This Row],[POA]],".",Tabla1[[#This Row],[SRS]],".",Tabla1[[#This Row],[AREA]],".",Tabla1[[#This Row],[TIPO]]))</f>
        <v/>
      </c>
      <c r="C128" s="380" t="str">
        <f>IF(Tabla1[[#This Row],[Código_Actividad]]="","",'[3]Formulario PPGR1'!#REF!)</f>
        <v/>
      </c>
      <c r="D128" s="380" t="str">
        <f>IF(Tabla1[[#This Row],[Código_Actividad]]="","",'[3]Formulario PPGR1'!#REF!)</f>
        <v/>
      </c>
      <c r="E128" s="380" t="str">
        <f>IF(Tabla1[[#This Row],[Código_Actividad]]="","",'[3]Formulario PPGR1'!#REF!)</f>
        <v/>
      </c>
      <c r="F128" s="380" t="str">
        <f>IF(Tabla1[[#This Row],[Código_Actividad]]="","",'[3]Formulario PPGR1'!#REF!)</f>
        <v/>
      </c>
      <c r="G128" s="375"/>
      <c r="H128" s="376"/>
      <c r="I128" s="376"/>
      <c r="J128" s="375"/>
      <c r="K128" s="377"/>
      <c r="L128" s="378">
        <f>+Tabla1[[#This Row],[Precio Unitario]]*Tabla1[[#This Row],[Cantidad de Insumos]]</f>
        <v>0</v>
      </c>
      <c r="M128" s="379"/>
      <c r="N128" s="376"/>
      <c r="O128" s="365"/>
      <c r="P128" s="365"/>
    </row>
    <row r="129" spans="2:16" ht="12.75" x14ac:dyDescent="0.2">
      <c r="B129" s="380" t="str">
        <f>IF(Tabla1[[#This Row],[Código_Actividad]]="","",CONCATENATE(Tabla1[[#This Row],[POA]],".",Tabla1[[#This Row],[SRS]],".",Tabla1[[#This Row],[AREA]],".",Tabla1[[#This Row],[TIPO]]))</f>
        <v/>
      </c>
      <c r="C129" s="380" t="str">
        <f>IF(Tabla1[[#This Row],[Código_Actividad]]="","",'[3]Formulario PPGR1'!#REF!)</f>
        <v/>
      </c>
      <c r="D129" s="380" t="str">
        <f>IF(Tabla1[[#This Row],[Código_Actividad]]="","",'[3]Formulario PPGR1'!#REF!)</f>
        <v/>
      </c>
      <c r="E129" s="380" t="str">
        <f>IF(Tabla1[[#This Row],[Código_Actividad]]="","",'[3]Formulario PPGR1'!#REF!)</f>
        <v/>
      </c>
      <c r="F129" s="380" t="str">
        <f>IF(Tabla1[[#This Row],[Código_Actividad]]="","",'[3]Formulario PPGR1'!#REF!)</f>
        <v/>
      </c>
      <c r="G129" s="375"/>
      <c r="H129" s="376"/>
      <c r="I129" s="376"/>
      <c r="J129" s="375"/>
      <c r="K129" s="377"/>
      <c r="L129" s="378">
        <f>+Tabla1[[#This Row],[Precio Unitario]]*Tabla1[[#This Row],[Cantidad de Insumos]]</f>
        <v>0</v>
      </c>
      <c r="M129" s="379"/>
      <c r="N129" s="376"/>
      <c r="O129" s="365"/>
      <c r="P129" s="365"/>
    </row>
    <row r="130" spans="2:16" ht="12.75" x14ac:dyDescent="0.2">
      <c r="B130" s="380" t="str">
        <f>IF(Tabla1[[#This Row],[Código_Actividad]]="","",CONCATENATE(Tabla1[[#This Row],[POA]],".",Tabla1[[#This Row],[SRS]],".",Tabla1[[#This Row],[AREA]],".",Tabla1[[#This Row],[TIPO]]))</f>
        <v/>
      </c>
      <c r="C130" s="380" t="str">
        <f>IF(Tabla1[[#This Row],[Código_Actividad]]="","",'[3]Formulario PPGR1'!#REF!)</f>
        <v/>
      </c>
      <c r="D130" s="380" t="str">
        <f>IF(Tabla1[[#This Row],[Código_Actividad]]="","",'[3]Formulario PPGR1'!#REF!)</f>
        <v/>
      </c>
      <c r="E130" s="380" t="str">
        <f>IF(Tabla1[[#This Row],[Código_Actividad]]="","",'[3]Formulario PPGR1'!#REF!)</f>
        <v/>
      </c>
      <c r="F130" s="380" t="str">
        <f>IF(Tabla1[[#This Row],[Código_Actividad]]="","",'[3]Formulario PPGR1'!#REF!)</f>
        <v/>
      </c>
      <c r="G130" s="375"/>
      <c r="H130" s="376"/>
      <c r="I130" s="376"/>
      <c r="J130" s="375"/>
      <c r="K130" s="377"/>
      <c r="L130" s="378">
        <f>+Tabla1[[#This Row],[Precio Unitario]]*Tabla1[[#This Row],[Cantidad de Insumos]]</f>
        <v>0</v>
      </c>
      <c r="M130" s="379"/>
      <c r="N130" s="376"/>
      <c r="O130" s="365"/>
      <c r="P130" s="365"/>
    </row>
    <row r="131" spans="2:16" ht="12.75" x14ac:dyDescent="0.2">
      <c r="B131" s="380" t="str">
        <f>IF(Tabla1[[#This Row],[Código_Actividad]]="","",CONCATENATE(Tabla1[[#This Row],[POA]],".",Tabla1[[#This Row],[SRS]],".",Tabla1[[#This Row],[AREA]],".",Tabla1[[#This Row],[TIPO]]))</f>
        <v/>
      </c>
      <c r="C131" s="380" t="str">
        <f>IF(Tabla1[[#This Row],[Código_Actividad]]="","",'[3]Formulario PPGR1'!#REF!)</f>
        <v/>
      </c>
      <c r="D131" s="380" t="str">
        <f>IF(Tabla1[[#This Row],[Código_Actividad]]="","",'[3]Formulario PPGR1'!#REF!)</f>
        <v/>
      </c>
      <c r="E131" s="380" t="str">
        <f>IF(Tabla1[[#This Row],[Código_Actividad]]="","",'[3]Formulario PPGR1'!#REF!)</f>
        <v/>
      </c>
      <c r="F131" s="380" t="str">
        <f>IF(Tabla1[[#This Row],[Código_Actividad]]="","",'[3]Formulario PPGR1'!#REF!)</f>
        <v/>
      </c>
      <c r="G131" s="375"/>
      <c r="H131" s="376"/>
      <c r="I131" s="376"/>
      <c r="J131" s="375"/>
      <c r="K131" s="377"/>
      <c r="L131" s="378">
        <f>+Tabla1[[#This Row],[Precio Unitario]]*Tabla1[[#This Row],[Cantidad de Insumos]]</f>
        <v>0</v>
      </c>
      <c r="M131" s="379"/>
      <c r="N131" s="376"/>
      <c r="O131" s="365"/>
      <c r="P131" s="365"/>
    </row>
    <row r="132" spans="2:16" ht="12.75" x14ac:dyDescent="0.2">
      <c r="B132" s="380" t="str">
        <f>IF(Tabla1[[#This Row],[Código_Actividad]]="","",CONCATENATE(Tabla1[[#This Row],[POA]],".",Tabla1[[#This Row],[SRS]],".",Tabla1[[#This Row],[AREA]],".",Tabla1[[#This Row],[TIPO]]))</f>
        <v/>
      </c>
      <c r="C132" s="380" t="str">
        <f>IF(Tabla1[[#This Row],[Código_Actividad]]="","",'[3]Formulario PPGR1'!#REF!)</f>
        <v/>
      </c>
      <c r="D132" s="380" t="str">
        <f>IF(Tabla1[[#This Row],[Código_Actividad]]="","",'[3]Formulario PPGR1'!#REF!)</f>
        <v/>
      </c>
      <c r="E132" s="380" t="str">
        <f>IF(Tabla1[[#This Row],[Código_Actividad]]="","",'[3]Formulario PPGR1'!#REF!)</f>
        <v/>
      </c>
      <c r="F132" s="380" t="str">
        <f>IF(Tabla1[[#This Row],[Código_Actividad]]="","",'[3]Formulario PPGR1'!#REF!)</f>
        <v/>
      </c>
      <c r="G132" s="375"/>
      <c r="H132" s="376"/>
      <c r="I132" s="376"/>
      <c r="J132" s="375"/>
      <c r="K132" s="377"/>
      <c r="L132" s="378">
        <f>+Tabla1[[#This Row],[Precio Unitario]]*Tabla1[[#This Row],[Cantidad de Insumos]]</f>
        <v>0</v>
      </c>
      <c r="M132" s="379"/>
      <c r="N132" s="376"/>
      <c r="O132" s="365"/>
      <c r="P132" s="365"/>
    </row>
    <row r="133" spans="2:16" ht="12.75" x14ac:dyDescent="0.2">
      <c r="B133" s="380" t="str">
        <f>IF(Tabla1[[#This Row],[Código_Actividad]]="","",CONCATENATE(Tabla1[[#This Row],[POA]],".",Tabla1[[#This Row],[SRS]],".",Tabla1[[#This Row],[AREA]],".",Tabla1[[#This Row],[TIPO]]))</f>
        <v/>
      </c>
      <c r="C133" s="380" t="str">
        <f>IF(Tabla1[[#This Row],[Código_Actividad]]="","",'[3]Formulario PPGR1'!#REF!)</f>
        <v/>
      </c>
      <c r="D133" s="380" t="str">
        <f>IF(Tabla1[[#This Row],[Código_Actividad]]="","",'[3]Formulario PPGR1'!#REF!)</f>
        <v/>
      </c>
      <c r="E133" s="380" t="str">
        <f>IF(Tabla1[[#This Row],[Código_Actividad]]="","",'[3]Formulario PPGR1'!#REF!)</f>
        <v/>
      </c>
      <c r="F133" s="380" t="str">
        <f>IF(Tabla1[[#This Row],[Código_Actividad]]="","",'[3]Formulario PPGR1'!#REF!)</f>
        <v/>
      </c>
      <c r="G133" s="375"/>
      <c r="H133" s="376"/>
      <c r="I133" s="376"/>
      <c r="J133" s="375"/>
      <c r="K133" s="377"/>
      <c r="L133" s="378">
        <f>+Tabla1[[#This Row],[Precio Unitario]]*Tabla1[[#This Row],[Cantidad de Insumos]]</f>
        <v>0</v>
      </c>
      <c r="M133" s="379"/>
      <c r="N133" s="376"/>
      <c r="O133" s="365"/>
      <c r="P133" s="365"/>
    </row>
    <row r="134" spans="2:16" ht="12.75" x14ac:dyDescent="0.2">
      <c r="B134" s="380" t="str">
        <f>IF(Tabla1[[#This Row],[Código_Actividad]]="","",CONCATENATE(Tabla1[[#This Row],[POA]],".",Tabla1[[#This Row],[SRS]],".",Tabla1[[#This Row],[AREA]],".",Tabla1[[#This Row],[TIPO]]))</f>
        <v/>
      </c>
      <c r="C134" s="380" t="str">
        <f>IF(Tabla1[[#This Row],[Código_Actividad]]="","",'[3]Formulario PPGR1'!#REF!)</f>
        <v/>
      </c>
      <c r="D134" s="380" t="str">
        <f>IF(Tabla1[[#This Row],[Código_Actividad]]="","",'[3]Formulario PPGR1'!#REF!)</f>
        <v/>
      </c>
      <c r="E134" s="380" t="str">
        <f>IF(Tabla1[[#This Row],[Código_Actividad]]="","",'[3]Formulario PPGR1'!#REF!)</f>
        <v/>
      </c>
      <c r="F134" s="380" t="str">
        <f>IF(Tabla1[[#This Row],[Código_Actividad]]="","",'[3]Formulario PPGR1'!#REF!)</f>
        <v/>
      </c>
      <c r="G134" s="375"/>
      <c r="H134" s="376"/>
      <c r="I134" s="376"/>
      <c r="J134" s="375"/>
      <c r="K134" s="377"/>
      <c r="L134" s="378">
        <f>+Tabla1[[#This Row],[Precio Unitario]]*Tabla1[[#This Row],[Cantidad de Insumos]]</f>
        <v>0</v>
      </c>
      <c r="M134" s="379"/>
      <c r="N134" s="376"/>
      <c r="O134" s="365"/>
      <c r="P134" s="365"/>
    </row>
    <row r="135" spans="2:16" ht="12.75" x14ac:dyDescent="0.2">
      <c r="B135" s="380" t="str">
        <f>IF(Tabla1[[#This Row],[Código_Actividad]]="","",CONCATENATE(Tabla1[[#This Row],[POA]],".",Tabla1[[#This Row],[SRS]],".",Tabla1[[#This Row],[AREA]],".",Tabla1[[#This Row],[TIPO]]))</f>
        <v/>
      </c>
      <c r="C135" s="380" t="str">
        <f>IF(Tabla1[[#This Row],[Código_Actividad]]="","",'[3]Formulario PPGR1'!#REF!)</f>
        <v/>
      </c>
      <c r="D135" s="380" t="str">
        <f>IF(Tabla1[[#This Row],[Código_Actividad]]="","",'[3]Formulario PPGR1'!#REF!)</f>
        <v/>
      </c>
      <c r="E135" s="380" t="str">
        <f>IF(Tabla1[[#This Row],[Código_Actividad]]="","",'[3]Formulario PPGR1'!#REF!)</f>
        <v/>
      </c>
      <c r="F135" s="380" t="str">
        <f>IF(Tabla1[[#This Row],[Código_Actividad]]="","",'[3]Formulario PPGR1'!#REF!)</f>
        <v/>
      </c>
      <c r="G135" s="375"/>
      <c r="H135" s="376"/>
      <c r="I135" s="376"/>
      <c r="J135" s="375"/>
      <c r="K135" s="377"/>
      <c r="L135" s="378">
        <f>+Tabla1[[#This Row],[Precio Unitario]]*Tabla1[[#This Row],[Cantidad de Insumos]]</f>
        <v>0</v>
      </c>
      <c r="M135" s="379"/>
      <c r="N135" s="376"/>
      <c r="O135" s="365"/>
      <c r="P135" s="365"/>
    </row>
    <row r="136" spans="2:16" ht="12.75" x14ac:dyDescent="0.2">
      <c r="B136" s="380" t="str">
        <f>IF(Tabla1[[#This Row],[Código_Actividad]]="","",CONCATENATE(Tabla1[[#This Row],[POA]],".",Tabla1[[#This Row],[SRS]],".",Tabla1[[#This Row],[AREA]],".",Tabla1[[#This Row],[TIPO]]))</f>
        <v/>
      </c>
      <c r="C136" s="380" t="str">
        <f>IF(Tabla1[[#This Row],[Código_Actividad]]="","",'[3]Formulario PPGR1'!#REF!)</f>
        <v/>
      </c>
      <c r="D136" s="380" t="str">
        <f>IF(Tabla1[[#This Row],[Código_Actividad]]="","",'[3]Formulario PPGR1'!#REF!)</f>
        <v/>
      </c>
      <c r="E136" s="380" t="str">
        <f>IF(Tabla1[[#This Row],[Código_Actividad]]="","",'[3]Formulario PPGR1'!#REF!)</f>
        <v/>
      </c>
      <c r="F136" s="380" t="str">
        <f>IF(Tabla1[[#This Row],[Código_Actividad]]="","",'[3]Formulario PPGR1'!#REF!)</f>
        <v/>
      </c>
      <c r="G136" s="375"/>
      <c r="H136" s="376"/>
      <c r="I136" s="376"/>
      <c r="J136" s="375"/>
      <c r="K136" s="377"/>
      <c r="L136" s="378">
        <f>+Tabla1[[#This Row],[Precio Unitario]]*Tabla1[[#This Row],[Cantidad de Insumos]]</f>
        <v>0</v>
      </c>
      <c r="M136" s="379"/>
      <c r="N136" s="376"/>
      <c r="O136" s="365"/>
      <c r="P136" s="365"/>
    </row>
    <row r="137" spans="2:16" ht="12.75" x14ac:dyDescent="0.2">
      <c r="B137" s="380" t="str">
        <f>IF(Tabla1[[#This Row],[Código_Actividad]]="","",CONCATENATE(Tabla1[[#This Row],[POA]],".",Tabla1[[#This Row],[SRS]],".",Tabla1[[#This Row],[AREA]],".",Tabla1[[#This Row],[TIPO]]))</f>
        <v/>
      </c>
      <c r="C137" s="380" t="str">
        <f>IF(Tabla1[[#This Row],[Código_Actividad]]="","",'[3]Formulario PPGR1'!#REF!)</f>
        <v/>
      </c>
      <c r="D137" s="380" t="str">
        <f>IF(Tabla1[[#This Row],[Código_Actividad]]="","",'[3]Formulario PPGR1'!#REF!)</f>
        <v/>
      </c>
      <c r="E137" s="380" t="str">
        <f>IF(Tabla1[[#This Row],[Código_Actividad]]="","",'[3]Formulario PPGR1'!#REF!)</f>
        <v/>
      </c>
      <c r="F137" s="380" t="str">
        <f>IF(Tabla1[[#This Row],[Código_Actividad]]="","",'[3]Formulario PPGR1'!#REF!)</f>
        <v/>
      </c>
      <c r="G137" s="375"/>
      <c r="H137" s="376"/>
      <c r="I137" s="376"/>
      <c r="J137" s="375"/>
      <c r="K137" s="377"/>
      <c r="L137" s="378">
        <f>+Tabla1[[#This Row],[Precio Unitario]]*Tabla1[[#This Row],[Cantidad de Insumos]]</f>
        <v>0</v>
      </c>
      <c r="M137" s="379"/>
      <c r="N137" s="376"/>
      <c r="O137" s="365"/>
      <c r="P137" s="365"/>
    </row>
    <row r="138" spans="2:16" ht="12.75" x14ac:dyDescent="0.2">
      <c r="B138" s="380" t="str">
        <f>IF(Tabla1[[#This Row],[Código_Actividad]]="","",CONCATENATE(Tabla1[[#This Row],[POA]],".",Tabla1[[#This Row],[SRS]],".",Tabla1[[#This Row],[AREA]],".",Tabla1[[#This Row],[TIPO]]))</f>
        <v/>
      </c>
      <c r="C138" s="380" t="str">
        <f>IF(Tabla1[[#This Row],[Código_Actividad]]="","",'[3]Formulario PPGR1'!#REF!)</f>
        <v/>
      </c>
      <c r="D138" s="380" t="str">
        <f>IF(Tabla1[[#This Row],[Código_Actividad]]="","",'[3]Formulario PPGR1'!#REF!)</f>
        <v/>
      </c>
      <c r="E138" s="380" t="str">
        <f>IF(Tabla1[[#This Row],[Código_Actividad]]="","",'[3]Formulario PPGR1'!#REF!)</f>
        <v/>
      </c>
      <c r="F138" s="380" t="str">
        <f>IF(Tabla1[[#This Row],[Código_Actividad]]="","",'[3]Formulario PPGR1'!#REF!)</f>
        <v/>
      </c>
      <c r="G138" s="375"/>
      <c r="H138" s="376"/>
      <c r="I138" s="376"/>
      <c r="J138" s="375"/>
      <c r="K138" s="377"/>
      <c r="L138" s="378">
        <f>+Tabla1[[#This Row],[Precio Unitario]]*Tabla1[[#This Row],[Cantidad de Insumos]]</f>
        <v>0</v>
      </c>
      <c r="M138" s="379"/>
      <c r="N138" s="376"/>
      <c r="O138" s="365"/>
      <c r="P138" s="365"/>
    </row>
    <row r="139" spans="2:16" ht="12.75" x14ac:dyDescent="0.2">
      <c r="B139" s="380" t="str">
        <f>IF(Tabla1[[#This Row],[Código_Actividad]]="","",CONCATENATE(Tabla1[[#This Row],[POA]],".",Tabla1[[#This Row],[SRS]],".",Tabla1[[#This Row],[AREA]],".",Tabla1[[#This Row],[TIPO]]))</f>
        <v/>
      </c>
      <c r="C139" s="380" t="str">
        <f>IF(Tabla1[[#This Row],[Código_Actividad]]="","",'[3]Formulario PPGR1'!#REF!)</f>
        <v/>
      </c>
      <c r="D139" s="380" t="str">
        <f>IF(Tabla1[[#This Row],[Código_Actividad]]="","",'[3]Formulario PPGR1'!#REF!)</f>
        <v/>
      </c>
      <c r="E139" s="380" t="str">
        <f>IF(Tabla1[[#This Row],[Código_Actividad]]="","",'[3]Formulario PPGR1'!#REF!)</f>
        <v/>
      </c>
      <c r="F139" s="380" t="str">
        <f>IF(Tabla1[[#This Row],[Código_Actividad]]="","",'[3]Formulario PPGR1'!#REF!)</f>
        <v/>
      </c>
      <c r="G139" s="375"/>
      <c r="H139" s="376"/>
      <c r="I139" s="376"/>
      <c r="J139" s="375"/>
      <c r="K139" s="377"/>
      <c r="L139" s="378">
        <f>+Tabla1[[#This Row],[Precio Unitario]]*Tabla1[[#This Row],[Cantidad de Insumos]]</f>
        <v>0</v>
      </c>
      <c r="M139" s="379"/>
      <c r="N139" s="376"/>
      <c r="O139" s="365"/>
      <c r="P139" s="365"/>
    </row>
    <row r="140" spans="2:16" ht="12.75" x14ac:dyDescent="0.2">
      <c r="B140" s="380" t="str">
        <f>IF(Tabla1[[#This Row],[Código_Actividad]]="","",CONCATENATE(Tabla1[[#This Row],[POA]],".",Tabla1[[#This Row],[SRS]],".",Tabla1[[#This Row],[AREA]],".",Tabla1[[#This Row],[TIPO]]))</f>
        <v/>
      </c>
      <c r="C140" s="380" t="str">
        <f>IF(Tabla1[[#This Row],[Código_Actividad]]="","",'[3]Formulario PPGR1'!#REF!)</f>
        <v/>
      </c>
      <c r="D140" s="380" t="str">
        <f>IF(Tabla1[[#This Row],[Código_Actividad]]="","",'[3]Formulario PPGR1'!#REF!)</f>
        <v/>
      </c>
      <c r="E140" s="380" t="str">
        <f>IF(Tabla1[[#This Row],[Código_Actividad]]="","",'[3]Formulario PPGR1'!#REF!)</f>
        <v/>
      </c>
      <c r="F140" s="380" t="str">
        <f>IF(Tabla1[[#This Row],[Código_Actividad]]="","",'[3]Formulario PPGR1'!#REF!)</f>
        <v/>
      </c>
      <c r="G140" s="375"/>
      <c r="H140" s="376"/>
      <c r="I140" s="376"/>
      <c r="J140" s="375"/>
      <c r="K140" s="377"/>
      <c r="L140" s="378">
        <f>+Tabla1[[#This Row],[Precio Unitario]]*Tabla1[[#This Row],[Cantidad de Insumos]]</f>
        <v>0</v>
      </c>
      <c r="M140" s="379"/>
      <c r="N140" s="376"/>
      <c r="O140" s="365"/>
      <c r="P140" s="365"/>
    </row>
    <row r="141" spans="2:16" ht="12.75" x14ac:dyDescent="0.2">
      <c r="B141" s="380" t="str">
        <f>IF(Tabla1[[#This Row],[Código_Actividad]]="","",CONCATENATE(Tabla1[[#This Row],[POA]],".",Tabla1[[#This Row],[SRS]],".",Tabla1[[#This Row],[AREA]],".",Tabla1[[#This Row],[TIPO]]))</f>
        <v/>
      </c>
      <c r="C141" s="380" t="str">
        <f>IF(Tabla1[[#This Row],[Código_Actividad]]="","",'[3]Formulario PPGR1'!#REF!)</f>
        <v/>
      </c>
      <c r="D141" s="380" t="str">
        <f>IF(Tabla1[[#This Row],[Código_Actividad]]="","",'[3]Formulario PPGR1'!#REF!)</f>
        <v/>
      </c>
      <c r="E141" s="380" t="str">
        <f>IF(Tabla1[[#This Row],[Código_Actividad]]="","",'[3]Formulario PPGR1'!#REF!)</f>
        <v/>
      </c>
      <c r="F141" s="380" t="str">
        <f>IF(Tabla1[[#This Row],[Código_Actividad]]="","",'[3]Formulario PPGR1'!#REF!)</f>
        <v/>
      </c>
      <c r="G141" s="375"/>
      <c r="H141" s="376"/>
      <c r="I141" s="376"/>
      <c r="J141" s="375"/>
      <c r="K141" s="377"/>
      <c r="L141" s="378">
        <f>+Tabla1[[#This Row],[Precio Unitario]]*Tabla1[[#This Row],[Cantidad de Insumos]]</f>
        <v>0</v>
      </c>
      <c r="M141" s="379"/>
      <c r="N141" s="376"/>
      <c r="O141" s="365"/>
      <c r="P141" s="365"/>
    </row>
    <row r="142" spans="2:16" ht="12.75" x14ac:dyDescent="0.2">
      <c r="B142" s="380" t="str">
        <f>IF(Tabla1[[#This Row],[Código_Actividad]]="","",CONCATENATE(Tabla1[[#This Row],[POA]],".",Tabla1[[#This Row],[SRS]],".",Tabla1[[#This Row],[AREA]],".",Tabla1[[#This Row],[TIPO]]))</f>
        <v/>
      </c>
      <c r="C142" s="380" t="str">
        <f>IF(Tabla1[[#This Row],[Código_Actividad]]="","",'[3]Formulario PPGR1'!#REF!)</f>
        <v/>
      </c>
      <c r="D142" s="380" t="str">
        <f>IF(Tabla1[[#This Row],[Código_Actividad]]="","",'[3]Formulario PPGR1'!#REF!)</f>
        <v/>
      </c>
      <c r="E142" s="380" t="str">
        <f>IF(Tabla1[[#This Row],[Código_Actividad]]="","",'[3]Formulario PPGR1'!#REF!)</f>
        <v/>
      </c>
      <c r="F142" s="380" t="str">
        <f>IF(Tabla1[[#This Row],[Código_Actividad]]="","",'[3]Formulario PPGR1'!#REF!)</f>
        <v/>
      </c>
      <c r="G142" s="375"/>
      <c r="H142" s="376"/>
      <c r="I142" s="376"/>
      <c r="J142" s="375"/>
      <c r="K142" s="377"/>
      <c r="L142" s="378">
        <f>+Tabla1[[#This Row],[Precio Unitario]]*Tabla1[[#This Row],[Cantidad de Insumos]]</f>
        <v>0</v>
      </c>
      <c r="M142" s="379"/>
      <c r="N142" s="376"/>
      <c r="O142" s="365"/>
      <c r="P142" s="365"/>
    </row>
    <row r="143" spans="2:16" ht="12.75" x14ac:dyDescent="0.2">
      <c r="B143" s="380" t="str">
        <f>IF(Tabla1[[#This Row],[Código_Actividad]]="","",CONCATENATE(Tabla1[[#This Row],[POA]],".",Tabla1[[#This Row],[SRS]],".",Tabla1[[#This Row],[AREA]],".",Tabla1[[#This Row],[TIPO]]))</f>
        <v/>
      </c>
      <c r="C143" s="380" t="str">
        <f>IF(Tabla1[[#This Row],[Código_Actividad]]="","",'[3]Formulario PPGR1'!#REF!)</f>
        <v/>
      </c>
      <c r="D143" s="380" t="str">
        <f>IF(Tabla1[[#This Row],[Código_Actividad]]="","",'[3]Formulario PPGR1'!#REF!)</f>
        <v/>
      </c>
      <c r="E143" s="380" t="str">
        <f>IF(Tabla1[[#This Row],[Código_Actividad]]="","",'[3]Formulario PPGR1'!#REF!)</f>
        <v/>
      </c>
      <c r="F143" s="380" t="str">
        <f>IF(Tabla1[[#This Row],[Código_Actividad]]="","",'[3]Formulario PPGR1'!#REF!)</f>
        <v/>
      </c>
      <c r="G143" s="375"/>
      <c r="H143" s="376"/>
      <c r="I143" s="376"/>
      <c r="J143" s="375"/>
      <c r="K143" s="377"/>
      <c r="L143" s="378">
        <f>+Tabla1[[#This Row],[Precio Unitario]]*Tabla1[[#This Row],[Cantidad de Insumos]]</f>
        <v>0</v>
      </c>
      <c r="M143" s="379"/>
      <c r="N143" s="376"/>
      <c r="O143" s="365"/>
      <c r="P143" s="365"/>
    </row>
    <row r="144" spans="2:16" ht="12.75" x14ac:dyDescent="0.2">
      <c r="B144" s="380" t="str">
        <f>IF(Tabla1[[#This Row],[Código_Actividad]]="","",CONCATENATE(Tabla1[[#This Row],[POA]],".",Tabla1[[#This Row],[SRS]],".",Tabla1[[#This Row],[AREA]],".",Tabla1[[#This Row],[TIPO]]))</f>
        <v/>
      </c>
      <c r="C144" s="380" t="str">
        <f>IF(Tabla1[[#This Row],[Código_Actividad]]="","",'[3]Formulario PPGR1'!#REF!)</f>
        <v/>
      </c>
      <c r="D144" s="380" t="str">
        <f>IF(Tabla1[[#This Row],[Código_Actividad]]="","",'[3]Formulario PPGR1'!#REF!)</f>
        <v/>
      </c>
      <c r="E144" s="380" t="str">
        <f>IF(Tabla1[[#This Row],[Código_Actividad]]="","",'[3]Formulario PPGR1'!#REF!)</f>
        <v/>
      </c>
      <c r="F144" s="380" t="str">
        <f>IF(Tabla1[[#This Row],[Código_Actividad]]="","",'[3]Formulario PPGR1'!#REF!)</f>
        <v/>
      </c>
      <c r="G144" s="375"/>
      <c r="H144" s="376"/>
      <c r="I144" s="376"/>
      <c r="J144" s="375"/>
      <c r="K144" s="377"/>
      <c r="L144" s="378">
        <f>+Tabla1[[#This Row],[Precio Unitario]]*Tabla1[[#This Row],[Cantidad de Insumos]]</f>
        <v>0</v>
      </c>
      <c r="M144" s="379"/>
      <c r="N144" s="376"/>
      <c r="O144" s="365"/>
      <c r="P144" s="365"/>
    </row>
    <row r="145" spans="2:16" ht="12.75" x14ac:dyDescent="0.2">
      <c r="B145" s="380" t="str">
        <f>IF(Tabla1[[#This Row],[Código_Actividad]]="","",CONCATENATE(Tabla1[[#This Row],[POA]],".",Tabla1[[#This Row],[SRS]],".",Tabla1[[#This Row],[AREA]],".",Tabla1[[#This Row],[TIPO]]))</f>
        <v/>
      </c>
      <c r="C145" s="380" t="str">
        <f>IF(Tabla1[[#This Row],[Código_Actividad]]="","",'[3]Formulario PPGR1'!#REF!)</f>
        <v/>
      </c>
      <c r="D145" s="380" t="str">
        <f>IF(Tabla1[[#This Row],[Código_Actividad]]="","",'[3]Formulario PPGR1'!#REF!)</f>
        <v/>
      </c>
      <c r="E145" s="380" t="str">
        <f>IF(Tabla1[[#This Row],[Código_Actividad]]="","",'[3]Formulario PPGR1'!#REF!)</f>
        <v/>
      </c>
      <c r="F145" s="380" t="str">
        <f>IF(Tabla1[[#This Row],[Código_Actividad]]="","",'[3]Formulario PPGR1'!#REF!)</f>
        <v/>
      </c>
      <c r="G145" s="375"/>
      <c r="H145" s="376"/>
      <c r="I145" s="376"/>
      <c r="J145" s="375"/>
      <c r="K145" s="377"/>
      <c r="L145" s="378">
        <f>+Tabla1[[#This Row],[Precio Unitario]]*Tabla1[[#This Row],[Cantidad de Insumos]]</f>
        <v>0</v>
      </c>
      <c r="M145" s="379"/>
      <c r="N145" s="376"/>
      <c r="O145" s="365"/>
      <c r="P145" s="365"/>
    </row>
    <row r="146" spans="2:16" ht="12.75" x14ac:dyDescent="0.2">
      <c r="B146" s="380" t="str">
        <f>IF(Tabla1[[#This Row],[Código_Actividad]]="","",CONCATENATE(Tabla1[[#This Row],[POA]],".",Tabla1[[#This Row],[SRS]],".",Tabla1[[#This Row],[AREA]],".",Tabla1[[#This Row],[TIPO]]))</f>
        <v/>
      </c>
      <c r="C146" s="380" t="str">
        <f>IF(Tabla1[[#This Row],[Código_Actividad]]="","",'[3]Formulario PPGR1'!#REF!)</f>
        <v/>
      </c>
      <c r="D146" s="380" t="str">
        <f>IF(Tabla1[[#This Row],[Código_Actividad]]="","",'[3]Formulario PPGR1'!#REF!)</f>
        <v/>
      </c>
      <c r="E146" s="380" t="str">
        <f>IF(Tabla1[[#This Row],[Código_Actividad]]="","",'[3]Formulario PPGR1'!#REF!)</f>
        <v/>
      </c>
      <c r="F146" s="380" t="str">
        <f>IF(Tabla1[[#This Row],[Código_Actividad]]="","",'[3]Formulario PPGR1'!#REF!)</f>
        <v/>
      </c>
      <c r="G146" s="375"/>
      <c r="H146" s="376"/>
      <c r="I146" s="376"/>
      <c r="J146" s="375"/>
      <c r="K146" s="377"/>
      <c r="L146" s="378">
        <f>+Tabla1[[#This Row],[Precio Unitario]]*Tabla1[[#This Row],[Cantidad de Insumos]]</f>
        <v>0</v>
      </c>
      <c r="M146" s="379"/>
      <c r="N146" s="376"/>
      <c r="O146" s="365"/>
      <c r="P146" s="365"/>
    </row>
    <row r="147" spans="2:16" ht="12.75" x14ac:dyDescent="0.2">
      <c r="B147" s="380" t="str">
        <f>IF(Tabla1[[#This Row],[Código_Actividad]]="","",CONCATENATE(Tabla1[[#This Row],[POA]],".",Tabla1[[#This Row],[SRS]],".",Tabla1[[#This Row],[AREA]],".",Tabla1[[#This Row],[TIPO]]))</f>
        <v/>
      </c>
      <c r="C147" s="380" t="str">
        <f>IF(Tabla1[[#This Row],[Código_Actividad]]="","",'[3]Formulario PPGR1'!#REF!)</f>
        <v/>
      </c>
      <c r="D147" s="380" t="str">
        <f>IF(Tabla1[[#This Row],[Código_Actividad]]="","",'[3]Formulario PPGR1'!#REF!)</f>
        <v/>
      </c>
      <c r="E147" s="380" t="str">
        <f>IF(Tabla1[[#This Row],[Código_Actividad]]="","",'[3]Formulario PPGR1'!#REF!)</f>
        <v/>
      </c>
      <c r="F147" s="380" t="str">
        <f>IF(Tabla1[[#This Row],[Código_Actividad]]="","",'[3]Formulario PPGR1'!#REF!)</f>
        <v/>
      </c>
      <c r="G147" s="375"/>
      <c r="H147" s="376"/>
      <c r="I147" s="376"/>
      <c r="J147" s="375"/>
      <c r="K147" s="377"/>
      <c r="L147" s="378">
        <f>+Tabla1[[#This Row],[Precio Unitario]]*Tabla1[[#This Row],[Cantidad de Insumos]]</f>
        <v>0</v>
      </c>
      <c r="M147" s="379"/>
      <c r="N147" s="376"/>
      <c r="O147" s="365"/>
      <c r="P147" s="365"/>
    </row>
    <row r="148" spans="2:16" ht="12.75" x14ac:dyDescent="0.2">
      <c r="B148" s="380" t="str">
        <f>IF(Tabla1[[#This Row],[Código_Actividad]]="","",CONCATENATE(Tabla1[[#This Row],[POA]],".",Tabla1[[#This Row],[SRS]],".",Tabla1[[#This Row],[AREA]],".",Tabla1[[#This Row],[TIPO]]))</f>
        <v/>
      </c>
      <c r="C148" s="380" t="str">
        <f>IF(Tabla1[[#This Row],[Código_Actividad]]="","",'[3]Formulario PPGR1'!#REF!)</f>
        <v/>
      </c>
      <c r="D148" s="380" t="str">
        <f>IF(Tabla1[[#This Row],[Código_Actividad]]="","",'[3]Formulario PPGR1'!#REF!)</f>
        <v/>
      </c>
      <c r="E148" s="380" t="str">
        <f>IF(Tabla1[[#This Row],[Código_Actividad]]="","",'[3]Formulario PPGR1'!#REF!)</f>
        <v/>
      </c>
      <c r="F148" s="380" t="str">
        <f>IF(Tabla1[[#This Row],[Código_Actividad]]="","",'[3]Formulario PPGR1'!#REF!)</f>
        <v/>
      </c>
      <c r="G148" s="375"/>
      <c r="H148" s="376"/>
      <c r="I148" s="376"/>
      <c r="J148" s="375"/>
      <c r="K148" s="377"/>
      <c r="L148" s="378">
        <f>+Tabla1[[#This Row],[Precio Unitario]]*Tabla1[[#This Row],[Cantidad de Insumos]]</f>
        <v>0</v>
      </c>
      <c r="M148" s="379"/>
      <c r="N148" s="376"/>
      <c r="O148" s="365"/>
      <c r="P148" s="365"/>
    </row>
    <row r="149" spans="2:16" ht="12.75" x14ac:dyDescent="0.2">
      <c r="B149" s="380" t="str">
        <f>IF(Tabla1[[#This Row],[Código_Actividad]]="","",CONCATENATE(Tabla1[[#This Row],[POA]],".",Tabla1[[#This Row],[SRS]],".",Tabla1[[#This Row],[AREA]],".",Tabla1[[#This Row],[TIPO]]))</f>
        <v/>
      </c>
      <c r="C149" s="380" t="str">
        <f>IF(Tabla1[[#This Row],[Código_Actividad]]="","",'[3]Formulario PPGR1'!#REF!)</f>
        <v/>
      </c>
      <c r="D149" s="380" t="str">
        <f>IF(Tabla1[[#This Row],[Código_Actividad]]="","",'[3]Formulario PPGR1'!#REF!)</f>
        <v/>
      </c>
      <c r="E149" s="380" t="str">
        <f>IF(Tabla1[[#This Row],[Código_Actividad]]="","",'[3]Formulario PPGR1'!#REF!)</f>
        <v/>
      </c>
      <c r="F149" s="380" t="str">
        <f>IF(Tabla1[[#This Row],[Código_Actividad]]="","",'[3]Formulario PPGR1'!#REF!)</f>
        <v/>
      </c>
      <c r="G149" s="375"/>
      <c r="H149" s="376"/>
      <c r="I149" s="376"/>
      <c r="J149" s="375"/>
      <c r="K149" s="377"/>
      <c r="L149" s="378">
        <f>+Tabla1[[#This Row],[Precio Unitario]]*Tabla1[[#This Row],[Cantidad de Insumos]]</f>
        <v>0</v>
      </c>
      <c r="M149" s="379"/>
      <c r="N149" s="376"/>
      <c r="O149" s="365"/>
      <c r="P149" s="365"/>
    </row>
    <row r="150" spans="2:16" ht="12.75" x14ac:dyDescent="0.2">
      <c r="B150" s="380" t="str">
        <f>IF(Tabla1[[#This Row],[Código_Actividad]]="","",CONCATENATE(Tabla1[[#This Row],[POA]],".",Tabla1[[#This Row],[SRS]],".",Tabla1[[#This Row],[AREA]],".",Tabla1[[#This Row],[TIPO]]))</f>
        <v/>
      </c>
      <c r="C150" s="380" t="str">
        <f>IF(Tabla1[[#This Row],[Código_Actividad]]="","",'[3]Formulario PPGR1'!#REF!)</f>
        <v/>
      </c>
      <c r="D150" s="380" t="str">
        <f>IF(Tabla1[[#This Row],[Código_Actividad]]="","",'[3]Formulario PPGR1'!#REF!)</f>
        <v/>
      </c>
      <c r="E150" s="380" t="str">
        <f>IF(Tabla1[[#This Row],[Código_Actividad]]="","",'[3]Formulario PPGR1'!#REF!)</f>
        <v/>
      </c>
      <c r="F150" s="380" t="str">
        <f>IF(Tabla1[[#This Row],[Código_Actividad]]="","",'[3]Formulario PPGR1'!#REF!)</f>
        <v/>
      </c>
      <c r="G150" s="375"/>
      <c r="H150" s="376"/>
      <c r="I150" s="376"/>
      <c r="J150" s="375"/>
      <c r="K150" s="377"/>
      <c r="L150" s="378">
        <f>+Tabla1[[#This Row],[Precio Unitario]]*Tabla1[[#This Row],[Cantidad de Insumos]]</f>
        <v>0</v>
      </c>
      <c r="M150" s="379"/>
      <c r="N150" s="376"/>
      <c r="O150" s="365"/>
      <c r="P150" s="365"/>
    </row>
    <row r="151" spans="2:16" ht="12.75" x14ac:dyDescent="0.2">
      <c r="B151" s="380" t="str">
        <f>IF(Tabla1[[#This Row],[Código_Actividad]]="","",CONCATENATE(Tabla1[[#This Row],[POA]],".",Tabla1[[#This Row],[SRS]],".",Tabla1[[#This Row],[AREA]],".",Tabla1[[#This Row],[TIPO]]))</f>
        <v/>
      </c>
      <c r="C151" s="380" t="str">
        <f>IF(Tabla1[[#This Row],[Código_Actividad]]="","",'[3]Formulario PPGR1'!#REF!)</f>
        <v/>
      </c>
      <c r="D151" s="380" t="str">
        <f>IF(Tabla1[[#This Row],[Código_Actividad]]="","",'[3]Formulario PPGR1'!#REF!)</f>
        <v/>
      </c>
      <c r="E151" s="380" t="str">
        <f>IF(Tabla1[[#This Row],[Código_Actividad]]="","",'[3]Formulario PPGR1'!#REF!)</f>
        <v/>
      </c>
      <c r="F151" s="380" t="str">
        <f>IF(Tabla1[[#This Row],[Código_Actividad]]="","",'[3]Formulario PPGR1'!#REF!)</f>
        <v/>
      </c>
      <c r="G151" s="375"/>
      <c r="H151" s="376"/>
      <c r="I151" s="376"/>
      <c r="J151" s="375"/>
      <c r="K151" s="377"/>
      <c r="L151" s="378">
        <f>+Tabla1[[#This Row],[Precio Unitario]]*Tabla1[[#This Row],[Cantidad de Insumos]]</f>
        <v>0</v>
      </c>
      <c r="M151" s="379"/>
      <c r="N151" s="376"/>
      <c r="O151" s="365"/>
      <c r="P151" s="365"/>
    </row>
    <row r="152" spans="2:16" ht="12.75" x14ac:dyDescent="0.2">
      <c r="B152" s="380" t="str">
        <f>IF(Tabla1[[#This Row],[Código_Actividad]]="","",CONCATENATE(Tabla1[[#This Row],[POA]],".",Tabla1[[#This Row],[SRS]],".",Tabla1[[#This Row],[AREA]],".",Tabla1[[#This Row],[TIPO]]))</f>
        <v/>
      </c>
      <c r="C152" s="380" t="str">
        <f>IF(Tabla1[[#This Row],[Código_Actividad]]="","",'[3]Formulario PPGR1'!#REF!)</f>
        <v/>
      </c>
      <c r="D152" s="380" t="str">
        <f>IF(Tabla1[[#This Row],[Código_Actividad]]="","",'[3]Formulario PPGR1'!#REF!)</f>
        <v/>
      </c>
      <c r="E152" s="380" t="str">
        <f>IF(Tabla1[[#This Row],[Código_Actividad]]="","",'[3]Formulario PPGR1'!#REF!)</f>
        <v/>
      </c>
      <c r="F152" s="380" t="str">
        <f>IF(Tabla1[[#This Row],[Código_Actividad]]="","",'[3]Formulario PPGR1'!#REF!)</f>
        <v/>
      </c>
      <c r="G152" s="375"/>
      <c r="H152" s="376"/>
      <c r="I152" s="376"/>
      <c r="J152" s="375"/>
      <c r="K152" s="377"/>
      <c r="L152" s="378">
        <f>+Tabla1[[#This Row],[Precio Unitario]]*Tabla1[[#This Row],[Cantidad de Insumos]]</f>
        <v>0</v>
      </c>
      <c r="M152" s="379"/>
      <c r="N152" s="376"/>
      <c r="O152" s="365"/>
      <c r="P152" s="365"/>
    </row>
    <row r="153" spans="2:16" ht="12.75" x14ac:dyDescent="0.2">
      <c r="B153" s="380" t="str">
        <f>IF(Tabla1[[#This Row],[Código_Actividad]]="","",CONCATENATE(Tabla1[[#This Row],[POA]],".",Tabla1[[#This Row],[SRS]],".",Tabla1[[#This Row],[AREA]],".",Tabla1[[#This Row],[TIPO]]))</f>
        <v/>
      </c>
      <c r="C153" s="380" t="str">
        <f>IF(Tabla1[[#This Row],[Código_Actividad]]="","",'[3]Formulario PPGR1'!#REF!)</f>
        <v/>
      </c>
      <c r="D153" s="380" t="str">
        <f>IF(Tabla1[[#This Row],[Código_Actividad]]="","",'[3]Formulario PPGR1'!#REF!)</f>
        <v/>
      </c>
      <c r="E153" s="380" t="str">
        <f>IF(Tabla1[[#This Row],[Código_Actividad]]="","",'[3]Formulario PPGR1'!#REF!)</f>
        <v/>
      </c>
      <c r="F153" s="380" t="str">
        <f>IF(Tabla1[[#This Row],[Código_Actividad]]="","",'[3]Formulario PPGR1'!#REF!)</f>
        <v/>
      </c>
      <c r="G153" s="375"/>
      <c r="H153" s="376"/>
      <c r="I153" s="376"/>
      <c r="J153" s="375"/>
      <c r="K153" s="377"/>
      <c r="L153" s="378">
        <f>+Tabla1[[#This Row],[Precio Unitario]]*Tabla1[[#This Row],[Cantidad de Insumos]]</f>
        <v>0</v>
      </c>
      <c r="M153" s="379"/>
      <c r="N153" s="376"/>
      <c r="O153" s="365"/>
      <c r="P153" s="365"/>
    </row>
    <row r="154" spans="2:16" ht="12.75" x14ac:dyDescent="0.2">
      <c r="B154" s="380" t="str">
        <f>IF(Tabla1[[#This Row],[Código_Actividad]]="","",CONCATENATE(Tabla1[[#This Row],[POA]],".",Tabla1[[#This Row],[SRS]],".",Tabla1[[#This Row],[AREA]],".",Tabla1[[#This Row],[TIPO]]))</f>
        <v/>
      </c>
      <c r="C154" s="380" t="str">
        <f>IF(Tabla1[[#This Row],[Código_Actividad]]="","",'[3]Formulario PPGR1'!#REF!)</f>
        <v/>
      </c>
      <c r="D154" s="380" t="str">
        <f>IF(Tabla1[[#This Row],[Código_Actividad]]="","",'[3]Formulario PPGR1'!#REF!)</f>
        <v/>
      </c>
      <c r="E154" s="380" t="str">
        <f>IF(Tabla1[[#This Row],[Código_Actividad]]="","",'[3]Formulario PPGR1'!#REF!)</f>
        <v/>
      </c>
      <c r="F154" s="380" t="str">
        <f>IF(Tabla1[[#This Row],[Código_Actividad]]="","",'[3]Formulario PPGR1'!#REF!)</f>
        <v/>
      </c>
      <c r="G154" s="375"/>
      <c r="H154" s="376"/>
      <c r="I154" s="376"/>
      <c r="J154" s="375"/>
      <c r="K154" s="377"/>
      <c r="L154" s="378">
        <f>+Tabla1[[#This Row],[Precio Unitario]]*Tabla1[[#This Row],[Cantidad de Insumos]]</f>
        <v>0</v>
      </c>
      <c r="M154" s="379"/>
      <c r="N154" s="376"/>
      <c r="O154" s="365"/>
      <c r="P154" s="365"/>
    </row>
    <row r="155" spans="2:16" ht="12.75" x14ac:dyDescent="0.2">
      <c r="B155" s="380" t="str">
        <f>IF(Tabla1[[#This Row],[Código_Actividad]]="","",CONCATENATE(Tabla1[[#This Row],[POA]],".",Tabla1[[#This Row],[SRS]],".",Tabla1[[#This Row],[AREA]],".",Tabla1[[#This Row],[TIPO]]))</f>
        <v/>
      </c>
      <c r="C155" s="380" t="str">
        <f>IF(Tabla1[[#This Row],[Código_Actividad]]="","",'[3]Formulario PPGR1'!#REF!)</f>
        <v/>
      </c>
      <c r="D155" s="380" t="str">
        <f>IF(Tabla1[[#This Row],[Código_Actividad]]="","",'[3]Formulario PPGR1'!#REF!)</f>
        <v/>
      </c>
      <c r="E155" s="380" t="str">
        <f>IF(Tabla1[[#This Row],[Código_Actividad]]="","",'[3]Formulario PPGR1'!#REF!)</f>
        <v/>
      </c>
      <c r="F155" s="380" t="str">
        <f>IF(Tabla1[[#This Row],[Código_Actividad]]="","",'[3]Formulario PPGR1'!#REF!)</f>
        <v/>
      </c>
      <c r="G155" s="375"/>
      <c r="H155" s="376"/>
      <c r="I155" s="376"/>
      <c r="J155" s="375"/>
      <c r="K155" s="377"/>
      <c r="L155" s="378">
        <f>+Tabla1[[#This Row],[Precio Unitario]]*Tabla1[[#This Row],[Cantidad de Insumos]]</f>
        <v>0</v>
      </c>
      <c r="M155" s="379"/>
      <c r="N155" s="376"/>
      <c r="O155" s="365"/>
      <c r="P155" s="365"/>
    </row>
    <row r="156" spans="2:16" ht="12.75" x14ac:dyDescent="0.2">
      <c r="B156" s="380" t="str">
        <f>IF(Tabla1[[#This Row],[Código_Actividad]]="","",CONCATENATE(Tabla1[[#This Row],[POA]],".",Tabla1[[#This Row],[SRS]],".",Tabla1[[#This Row],[AREA]],".",Tabla1[[#This Row],[TIPO]]))</f>
        <v/>
      </c>
      <c r="C156" s="380" t="str">
        <f>IF(Tabla1[[#This Row],[Código_Actividad]]="","",'[3]Formulario PPGR1'!#REF!)</f>
        <v/>
      </c>
      <c r="D156" s="380" t="str">
        <f>IF(Tabla1[[#This Row],[Código_Actividad]]="","",'[3]Formulario PPGR1'!#REF!)</f>
        <v/>
      </c>
      <c r="E156" s="380" t="str">
        <f>IF(Tabla1[[#This Row],[Código_Actividad]]="","",'[3]Formulario PPGR1'!#REF!)</f>
        <v/>
      </c>
      <c r="F156" s="380" t="str">
        <f>IF(Tabla1[[#This Row],[Código_Actividad]]="","",'[3]Formulario PPGR1'!#REF!)</f>
        <v/>
      </c>
      <c r="G156" s="375"/>
      <c r="H156" s="376"/>
      <c r="I156" s="376"/>
      <c r="J156" s="375"/>
      <c r="K156" s="377"/>
      <c r="L156" s="378">
        <f>+Tabla1[[#This Row],[Precio Unitario]]*Tabla1[[#This Row],[Cantidad de Insumos]]</f>
        <v>0</v>
      </c>
      <c r="M156" s="379"/>
      <c r="N156" s="376"/>
      <c r="O156" s="365"/>
      <c r="P156" s="365"/>
    </row>
    <row r="157" spans="2:16" ht="12.75" x14ac:dyDescent="0.2">
      <c r="B157" s="380" t="str">
        <f>IF(Tabla1[[#This Row],[Código_Actividad]]="","",CONCATENATE(Tabla1[[#This Row],[POA]],".",Tabla1[[#This Row],[SRS]],".",Tabla1[[#This Row],[AREA]],".",Tabla1[[#This Row],[TIPO]]))</f>
        <v/>
      </c>
      <c r="C157" s="380" t="str">
        <f>IF(Tabla1[[#This Row],[Código_Actividad]]="","",'[3]Formulario PPGR1'!#REF!)</f>
        <v/>
      </c>
      <c r="D157" s="380" t="str">
        <f>IF(Tabla1[[#This Row],[Código_Actividad]]="","",'[3]Formulario PPGR1'!#REF!)</f>
        <v/>
      </c>
      <c r="E157" s="380" t="str">
        <f>IF(Tabla1[[#This Row],[Código_Actividad]]="","",'[3]Formulario PPGR1'!#REF!)</f>
        <v/>
      </c>
      <c r="F157" s="380" t="str">
        <f>IF(Tabla1[[#This Row],[Código_Actividad]]="","",'[3]Formulario PPGR1'!#REF!)</f>
        <v/>
      </c>
      <c r="G157" s="375"/>
      <c r="H157" s="376"/>
      <c r="I157" s="376"/>
      <c r="J157" s="375"/>
      <c r="K157" s="377"/>
      <c r="L157" s="378">
        <f>+Tabla1[[#This Row],[Precio Unitario]]*Tabla1[[#This Row],[Cantidad de Insumos]]</f>
        <v>0</v>
      </c>
      <c r="M157" s="379"/>
      <c r="N157" s="376"/>
      <c r="O157" s="365"/>
      <c r="P157" s="365"/>
    </row>
    <row r="158" spans="2:16" ht="12.75" x14ac:dyDescent="0.2">
      <c r="B158" s="380" t="str">
        <f>IF(Tabla1[[#This Row],[Código_Actividad]]="","",CONCATENATE(Tabla1[[#This Row],[POA]],".",Tabla1[[#This Row],[SRS]],".",Tabla1[[#This Row],[AREA]],".",Tabla1[[#This Row],[TIPO]]))</f>
        <v/>
      </c>
      <c r="C158" s="380" t="str">
        <f>IF(Tabla1[[#This Row],[Código_Actividad]]="","",'[3]Formulario PPGR1'!#REF!)</f>
        <v/>
      </c>
      <c r="D158" s="380" t="str">
        <f>IF(Tabla1[[#This Row],[Código_Actividad]]="","",'[3]Formulario PPGR1'!#REF!)</f>
        <v/>
      </c>
      <c r="E158" s="380" t="str">
        <f>IF(Tabla1[[#This Row],[Código_Actividad]]="","",'[3]Formulario PPGR1'!#REF!)</f>
        <v/>
      </c>
      <c r="F158" s="380" t="str">
        <f>IF(Tabla1[[#This Row],[Código_Actividad]]="","",'[3]Formulario PPGR1'!#REF!)</f>
        <v/>
      </c>
      <c r="G158" s="375"/>
      <c r="H158" s="376"/>
      <c r="I158" s="376"/>
      <c r="J158" s="375"/>
      <c r="K158" s="377"/>
      <c r="L158" s="378">
        <f>+Tabla1[[#This Row],[Precio Unitario]]*Tabla1[[#This Row],[Cantidad de Insumos]]</f>
        <v>0</v>
      </c>
      <c r="M158" s="379"/>
      <c r="N158" s="376"/>
      <c r="O158" s="365"/>
      <c r="P158" s="365"/>
    </row>
    <row r="159" spans="2:16" ht="12.75" x14ac:dyDescent="0.2">
      <c r="B159" s="380" t="str">
        <f>IF(Tabla1[[#This Row],[Código_Actividad]]="","",CONCATENATE(Tabla1[[#This Row],[POA]],".",Tabla1[[#This Row],[SRS]],".",Tabla1[[#This Row],[AREA]],".",Tabla1[[#This Row],[TIPO]]))</f>
        <v/>
      </c>
      <c r="C159" s="380" t="str">
        <f>IF(Tabla1[[#This Row],[Código_Actividad]]="","",'[3]Formulario PPGR1'!#REF!)</f>
        <v/>
      </c>
      <c r="D159" s="380" t="str">
        <f>IF(Tabla1[[#This Row],[Código_Actividad]]="","",'[3]Formulario PPGR1'!#REF!)</f>
        <v/>
      </c>
      <c r="E159" s="380" t="str">
        <f>IF(Tabla1[[#This Row],[Código_Actividad]]="","",'[3]Formulario PPGR1'!#REF!)</f>
        <v/>
      </c>
      <c r="F159" s="380" t="str">
        <f>IF(Tabla1[[#This Row],[Código_Actividad]]="","",'[3]Formulario PPGR1'!#REF!)</f>
        <v/>
      </c>
      <c r="G159" s="375"/>
      <c r="H159" s="376"/>
      <c r="I159" s="376"/>
      <c r="J159" s="375"/>
      <c r="K159" s="377"/>
      <c r="L159" s="378">
        <f>+Tabla1[[#This Row],[Precio Unitario]]*Tabla1[[#This Row],[Cantidad de Insumos]]</f>
        <v>0</v>
      </c>
      <c r="M159" s="379"/>
      <c r="N159" s="376"/>
      <c r="O159" s="365"/>
      <c r="P159" s="365"/>
    </row>
    <row r="160" spans="2:16" ht="12.75" x14ac:dyDescent="0.2">
      <c r="B160" s="380" t="str">
        <f>IF(Tabla1[[#This Row],[Código_Actividad]]="","",CONCATENATE(Tabla1[[#This Row],[POA]],".",Tabla1[[#This Row],[SRS]],".",Tabla1[[#This Row],[AREA]],".",Tabla1[[#This Row],[TIPO]]))</f>
        <v/>
      </c>
      <c r="C160" s="380" t="str">
        <f>IF(Tabla1[[#This Row],[Código_Actividad]]="","",'[3]Formulario PPGR1'!#REF!)</f>
        <v/>
      </c>
      <c r="D160" s="380" t="str">
        <f>IF(Tabla1[[#This Row],[Código_Actividad]]="","",'[3]Formulario PPGR1'!#REF!)</f>
        <v/>
      </c>
      <c r="E160" s="380" t="str">
        <f>IF(Tabla1[[#This Row],[Código_Actividad]]="","",'[3]Formulario PPGR1'!#REF!)</f>
        <v/>
      </c>
      <c r="F160" s="380" t="str">
        <f>IF(Tabla1[[#This Row],[Código_Actividad]]="","",'[3]Formulario PPGR1'!#REF!)</f>
        <v/>
      </c>
      <c r="G160" s="375"/>
      <c r="H160" s="376"/>
      <c r="I160" s="376"/>
      <c r="J160" s="375"/>
      <c r="K160" s="377"/>
      <c r="L160" s="378">
        <f>+Tabla1[[#This Row],[Precio Unitario]]*Tabla1[[#This Row],[Cantidad de Insumos]]</f>
        <v>0</v>
      </c>
      <c r="M160" s="379"/>
      <c r="N160" s="376"/>
      <c r="O160" s="365"/>
      <c r="P160" s="365"/>
    </row>
    <row r="161" spans="2:16" ht="12.75" x14ac:dyDescent="0.2">
      <c r="B161" s="380" t="str">
        <f>IF(Tabla1[[#This Row],[Código_Actividad]]="","",CONCATENATE(Tabla1[[#This Row],[POA]],".",Tabla1[[#This Row],[SRS]],".",Tabla1[[#This Row],[AREA]],".",Tabla1[[#This Row],[TIPO]]))</f>
        <v/>
      </c>
      <c r="C161" s="380" t="str">
        <f>IF(Tabla1[[#This Row],[Código_Actividad]]="","",'[3]Formulario PPGR1'!#REF!)</f>
        <v/>
      </c>
      <c r="D161" s="380" t="str">
        <f>IF(Tabla1[[#This Row],[Código_Actividad]]="","",'[3]Formulario PPGR1'!#REF!)</f>
        <v/>
      </c>
      <c r="E161" s="380" t="str">
        <f>IF(Tabla1[[#This Row],[Código_Actividad]]="","",'[3]Formulario PPGR1'!#REF!)</f>
        <v/>
      </c>
      <c r="F161" s="380" t="str">
        <f>IF(Tabla1[[#This Row],[Código_Actividad]]="","",'[3]Formulario PPGR1'!#REF!)</f>
        <v/>
      </c>
      <c r="G161" s="375"/>
      <c r="H161" s="376"/>
      <c r="I161" s="376"/>
      <c r="J161" s="375"/>
      <c r="K161" s="377"/>
      <c r="L161" s="378">
        <f>+Tabla1[[#This Row],[Precio Unitario]]*Tabla1[[#This Row],[Cantidad de Insumos]]</f>
        <v>0</v>
      </c>
      <c r="M161" s="379"/>
      <c r="N161" s="376"/>
      <c r="O161" s="365"/>
      <c r="P161" s="365"/>
    </row>
    <row r="162" spans="2:16" ht="12.75" x14ac:dyDescent="0.2">
      <c r="B162" s="380" t="str">
        <f>IF(Tabla1[[#This Row],[Código_Actividad]]="","",CONCATENATE(Tabla1[[#This Row],[POA]],".",Tabla1[[#This Row],[SRS]],".",Tabla1[[#This Row],[AREA]],".",Tabla1[[#This Row],[TIPO]]))</f>
        <v/>
      </c>
      <c r="C162" s="380" t="str">
        <f>IF(Tabla1[[#This Row],[Código_Actividad]]="","",'[3]Formulario PPGR1'!#REF!)</f>
        <v/>
      </c>
      <c r="D162" s="380" t="str">
        <f>IF(Tabla1[[#This Row],[Código_Actividad]]="","",'[3]Formulario PPGR1'!#REF!)</f>
        <v/>
      </c>
      <c r="E162" s="380" t="str">
        <f>IF(Tabla1[[#This Row],[Código_Actividad]]="","",'[3]Formulario PPGR1'!#REF!)</f>
        <v/>
      </c>
      <c r="F162" s="380" t="str">
        <f>IF(Tabla1[[#This Row],[Código_Actividad]]="","",'[3]Formulario PPGR1'!#REF!)</f>
        <v/>
      </c>
      <c r="G162" s="375"/>
      <c r="H162" s="376"/>
      <c r="I162" s="376"/>
      <c r="J162" s="375"/>
      <c r="K162" s="377"/>
      <c r="L162" s="378">
        <f>+Tabla1[[#This Row],[Precio Unitario]]*Tabla1[[#This Row],[Cantidad de Insumos]]</f>
        <v>0</v>
      </c>
      <c r="M162" s="379"/>
      <c r="N162" s="376"/>
      <c r="O162" s="365"/>
      <c r="P162" s="365"/>
    </row>
    <row r="163" spans="2:16" ht="12.75" x14ac:dyDescent="0.2">
      <c r="B163" s="380" t="str">
        <f>IF(Tabla1[[#This Row],[Código_Actividad]]="","",CONCATENATE(Tabla1[[#This Row],[POA]],".",Tabla1[[#This Row],[SRS]],".",Tabla1[[#This Row],[AREA]],".",Tabla1[[#This Row],[TIPO]]))</f>
        <v/>
      </c>
      <c r="C163" s="380" t="str">
        <f>IF(Tabla1[[#This Row],[Código_Actividad]]="","",'[3]Formulario PPGR1'!#REF!)</f>
        <v/>
      </c>
      <c r="D163" s="380" t="str">
        <f>IF(Tabla1[[#This Row],[Código_Actividad]]="","",'[3]Formulario PPGR1'!#REF!)</f>
        <v/>
      </c>
      <c r="E163" s="380" t="str">
        <f>IF(Tabla1[[#This Row],[Código_Actividad]]="","",'[3]Formulario PPGR1'!#REF!)</f>
        <v/>
      </c>
      <c r="F163" s="380" t="str">
        <f>IF(Tabla1[[#This Row],[Código_Actividad]]="","",'[3]Formulario PPGR1'!#REF!)</f>
        <v/>
      </c>
      <c r="G163" s="375"/>
      <c r="H163" s="376"/>
      <c r="I163" s="376"/>
      <c r="J163" s="375"/>
      <c r="K163" s="377"/>
      <c r="L163" s="378">
        <f>+Tabla1[[#This Row],[Precio Unitario]]*Tabla1[[#This Row],[Cantidad de Insumos]]</f>
        <v>0</v>
      </c>
      <c r="M163" s="379"/>
      <c r="N163" s="376"/>
      <c r="O163" s="365"/>
      <c r="P163" s="365"/>
    </row>
    <row r="164" spans="2:16" ht="12.75" x14ac:dyDescent="0.2">
      <c r="B164" s="380" t="str">
        <f>IF(Tabla1[[#This Row],[Código_Actividad]]="","",CONCATENATE(Tabla1[[#This Row],[POA]],".",Tabla1[[#This Row],[SRS]],".",Tabla1[[#This Row],[AREA]],".",Tabla1[[#This Row],[TIPO]]))</f>
        <v/>
      </c>
      <c r="C164" s="380" t="str">
        <f>IF(Tabla1[[#This Row],[Código_Actividad]]="","",'[3]Formulario PPGR1'!#REF!)</f>
        <v/>
      </c>
      <c r="D164" s="380" t="str">
        <f>IF(Tabla1[[#This Row],[Código_Actividad]]="","",'[3]Formulario PPGR1'!#REF!)</f>
        <v/>
      </c>
      <c r="E164" s="380" t="str">
        <f>IF(Tabla1[[#This Row],[Código_Actividad]]="","",'[3]Formulario PPGR1'!#REF!)</f>
        <v/>
      </c>
      <c r="F164" s="380" t="str">
        <f>IF(Tabla1[[#This Row],[Código_Actividad]]="","",'[3]Formulario PPGR1'!#REF!)</f>
        <v/>
      </c>
      <c r="G164" s="375"/>
      <c r="H164" s="376"/>
      <c r="I164" s="376"/>
      <c r="J164" s="375"/>
      <c r="K164" s="377"/>
      <c r="L164" s="378">
        <f>+Tabla1[[#This Row],[Precio Unitario]]*Tabla1[[#This Row],[Cantidad de Insumos]]</f>
        <v>0</v>
      </c>
      <c r="M164" s="379"/>
      <c r="N164" s="376"/>
      <c r="O164" s="365"/>
      <c r="P164" s="365"/>
    </row>
    <row r="165" spans="2:16" ht="12.75" x14ac:dyDescent="0.2">
      <c r="B165" s="380" t="str">
        <f>IF(Tabla1[[#This Row],[Código_Actividad]]="","",CONCATENATE(Tabla1[[#This Row],[POA]],".",Tabla1[[#This Row],[SRS]],".",Tabla1[[#This Row],[AREA]],".",Tabla1[[#This Row],[TIPO]]))</f>
        <v/>
      </c>
      <c r="C165" s="380" t="str">
        <f>IF(Tabla1[[#This Row],[Código_Actividad]]="","",'[3]Formulario PPGR1'!#REF!)</f>
        <v/>
      </c>
      <c r="D165" s="380" t="str">
        <f>IF(Tabla1[[#This Row],[Código_Actividad]]="","",'[3]Formulario PPGR1'!#REF!)</f>
        <v/>
      </c>
      <c r="E165" s="380" t="str">
        <f>IF(Tabla1[[#This Row],[Código_Actividad]]="","",'[3]Formulario PPGR1'!#REF!)</f>
        <v/>
      </c>
      <c r="F165" s="380" t="str">
        <f>IF(Tabla1[[#This Row],[Código_Actividad]]="","",'[3]Formulario PPGR1'!#REF!)</f>
        <v/>
      </c>
      <c r="G165" s="375"/>
      <c r="H165" s="376"/>
      <c r="I165" s="376"/>
      <c r="J165" s="375"/>
      <c r="K165" s="377"/>
      <c r="L165" s="378">
        <f>+Tabla1[[#This Row],[Precio Unitario]]*Tabla1[[#This Row],[Cantidad de Insumos]]</f>
        <v>0</v>
      </c>
      <c r="M165" s="379"/>
      <c r="N165" s="376"/>
      <c r="O165" s="365"/>
      <c r="P165" s="365"/>
    </row>
    <row r="166" spans="2:16" ht="12.75" x14ac:dyDescent="0.2">
      <c r="B166" s="380" t="str">
        <f>IF(Tabla1[[#This Row],[Código_Actividad]]="","",CONCATENATE(Tabla1[[#This Row],[POA]],".",Tabla1[[#This Row],[SRS]],".",Tabla1[[#This Row],[AREA]],".",Tabla1[[#This Row],[TIPO]]))</f>
        <v/>
      </c>
      <c r="C166" s="380" t="str">
        <f>IF(Tabla1[[#This Row],[Código_Actividad]]="","",'[3]Formulario PPGR1'!#REF!)</f>
        <v/>
      </c>
      <c r="D166" s="380" t="str">
        <f>IF(Tabla1[[#This Row],[Código_Actividad]]="","",'[3]Formulario PPGR1'!#REF!)</f>
        <v/>
      </c>
      <c r="E166" s="380" t="str">
        <f>IF(Tabla1[[#This Row],[Código_Actividad]]="","",'[3]Formulario PPGR1'!#REF!)</f>
        <v/>
      </c>
      <c r="F166" s="380" t="str">
        <f>IF(Tabla1[[#This Row],[Código_Actividad]]="","",'[3]Formulario PPGR1'!#REF!)</f>
        <v/>
      </c>
      <c r="G166" s="375"/>
      <c r="H166" s="376"/>
      <c r="I166" s="376"/>
      <c r="J166" s="375"/>
      <c r="K166" s="377"/>
      <c r="L166" s="378">
        <f>+Tabla1[[#This Row],[Precio Unitario]]*Tabla1[[#This Row],[Cantidad de Insumos]]</f>
        <v>0</v>
      </c>
      <c r="M166" s="379"/>
      <c r="N166" s="376"/>
      <c r="O166" s="365"/>
      <c r="P166" s="365"/>
    </row>
    <row r="167" spans="2:16" ht="12.75" x14ac:dyDescent="0.2">
      <c r="B167" s="380" t="str">
        <f>IF(Tabla1[[#This Row],[Código_Actividad]]="","",CONCATENATE(Tabla1[[#This Row],[POA]],".",Tabla1[[#This Row],[SRS]],".",Tabla1[[#This Row],[AREA]],".",Tabla1[[#This Row],[TIPO]]))</f>
        <v/>
      </c>
      <c r="C167" s="380" t="str">
        <f>IF(Tabla1[[#This Row],[Código_Actividad]]="","",'[3]Formulario PPGR1'!#REF!)</f>
        <v/>
      </c>
      <c r="D167" s="380" t="str">
        <f>IF(Tabla1[[#This Row],[Código_Actividad]]="","",'[3]Formulario PPGR1'!#REF!)</f>
        <v/>
      </c>
      <c r="E167" s="380" t="str">
        <f>IF(Tabla1[[#This Row],[Código_Actividad]]="","",'[3]Formulario PPGR1'!#REF!)</f>
        <v/>
      </c>
      <c r="F167" s="380" t="str">
        <f>IF(Tabla1[[#This Row],[Código_Actividad]]="","",'[3]Formulario PPGR1'!#REF!)</f>
        <v/>
      </c>
      <c r="G167" s="375"/>
      <c r="H167" s="376"/>
      <c r="I167" s="376"/>
      <c r="J167" s="375"/>
      <c r="K167" s="377"/>
      <c r="L167" s="378">
        <f>+Tabla1[[#This Row],[Precio Unitario]]*Tabla1[[#This Row],[Cantidad de Insumos]]</f>
        <v>0</v>
      </c>
      <c r="M167" s="379"/>
      <c r="N167" s="376"/>
      <c r="O167" s="365"/>
      <c r="P167" s="365"/>
    </row>
    <row r="168" spans="2:16" ht="12.75" x14ac:dyDescent="0.2">
      <c r="B168" s="380" t="str">
        <f>IF(Tabla1[[#This Row],[Código_Actividad]]="","",CONCATENATE(Tabla1[[#This Row],[POA]],".",Tabla1[[#This Row],[SRS]],".",Tabla1[[#This Row],[AREA]],".",Tabla1[[#This Row],[TIPO]]))</f>
        <v/>
      </c>
      <c r="C168" s="380" t="str">
        <f>IF(Tabla1[[#This Row],[Código_Actividad]]="","",'[3]Formulario PPGR1'!#REF!)</f>
        <v/>
      </c>
      <c r="D168" s="380" t="str">
        <f>IF(Tabla1[[#This Row],[Código_Actividad]]="","",'[3]Formulario PPGR1'!#REF!)</f>
        <v/>
      </c>
      <c r="E168" s="380" t="str">
        <f>IF(Tabla1[[#This Row],[Código_Actividad]]="","",'[3]Formulario PPGR1'!#REF!)</f>
        <v/>
      </c>
      <c r="F168" s="380" t="str">
        <f>IF(Tabla1[[#This Row],[Código_Actividad]]="","",'[3]Formulario PPGR1'!#REF!)</f>
        <v/>
      </c>
      <c r="G168" s="375"/>
      <c r="H168" s="376"/>
      <c r="I168" s="376"/>
      <c r="J168" s="375"/>
      <c r="K168" s="377"/>
      <c r="L168" s="378">
        <f>+Tabla1[[#This Row],[Precio Unitario]]*Tabla1[[#This Row],[Cantidad de Insumos]]</f>
        <v>0</v>
      </c>
      <c r="M168" s="379"/>
      <c r="N168" s="376"/>
      <c r="O168" s="365"/>
      <c r="P168" s="365"/>
    </row>
    <row r="169" spans="2:16" ht="12.75" x14ac:dyDescent="0.2">
      <c r="B169" s="380" t="str">
        <f>IF(Tabla1[[#This Row],[Código_Actividad]]="","",CONCATENATE(Tabla1[[#This Row],[POA]],".",Tabla1[[#This Row],[SRS]],".",Tabla1[[#This Row],[AREA]],".",Tabla1[[#This Row],[TIPO]]))</f>
        <v/>
      </c>
      <c r="C169" s="380" t="str">
        <f>IF(Tabla1[[#This Row],[Código_Actividad]]="","",'[3]Formulario PPGR1'!#REF!)</f>
        <v/>
      </c>
      <c r="D169" s="380" t="str">
        <f>IF(Tabla1[[#This Row],[Código_Actividad]]="","",'[3]Formulario PPGR1'!#REF!)</f>
        <v/>
      </c>
      <c r="E169" s="380" t="str">
        <f>IF(Tabla1[[#This Row],[Código_Actividad]]="","",'[3]Formulario PPGR1'!#REF!)</f>
        <v/>
      </c>
      <c r="F169" s="380" t="str">
        <f>IF(Tabla1[[#This Row],[Código_Actividad]]="","",'[3]Formulario PPGR1'!#REF!)</f>
        <v/>
      </c>
      <c r="G169" s="375"/>
      <c r="H169" s="376"/>
      <c r="I169" s="376"/>
      <c r="J169" s="375"/>
      <c r="K169" s="377"/>
      <c r="L169" s="378">
        <f>+Tabla1[[#This Row],[Precio Unitario]]*Tabla1[[#This Row],[Cantidad de Insumos]]</f>
        <v>0</v>
      </c>
      <c r="M169" s="379"/>
      <c r="N169" s="376"/>
      <c r="O169" s="365"/>
      <c r="P169" s="365"/>
    </row>
    <row r="170" spans="2:16" ht="12.75" x14ac:dyDescent="0.2">
      <c r="B170" s="380" t="str">
        <f>IF(Tabla1[[#This Row],[Código_Actividad]]="","",CONCATENATE(Tabla1[[#This Row],[POA]],".",Tabla1[[#This Row],[SRS]],".",Tabla1[[#This Row],[AREA]],".",Tabla1[[#This Row],[TIPO]]))</f>
        <v/>
      </c>
      <c r="C170" s="380" t="str">
        <f>IF(Tabla1[[#This Row],[Código_Actividad]]="","",'[3]Formulario PPGR1'!#REF!)</f>
        <v/>
      </c>
      <c r="D170" s="380" t="str">
        <f>IF(Tabla1[[#This Row],[Código_Actividad]]="","",'[3]Formulario PPGR1'!#REF!)</f>
        <v/>
      </c>
      <c r="E170" s="380" t="str">
        <f>IF(Tabla1[[#This Row],[Código_Actividad]]="","",'[3]Formulario PPGR1'!#REF!)</f>
        <v/>
      </c>
      <c r="F170" s="380" t="str">
        <f>IF(Tabla1[[#This Row],[Código_Actividad]]="","",'[3]Formulario PPGR1'!#REF!)</f>
        <v/>
      </c>
      <c r="G170" s="375"/>
      <c r="H170" s="376"/>
      <c r="I170" s="376"/>
      <c r="J170" s="375"/>
      <c r="K170" s="377"/>
      <c r="L170" s="378">
        <f>+Tabla1[[#This Row],[Precio Unitario]]*Tabla1[[#This Row],[Cantidad de Insumos]]</f>
        <v>0</v>
      </c>
      <c r="M170" s="379"/>
      <c r="N170" s="376"/>
      <c r="O170" s="365"/>
      <c r="P170" s="365"/>
    </row>
    <row r="171" spans="2:16" ht="12.75" x14ac:dyDescent="0.2">
      <c r="B171" s="374" t="str">
        <f>IF(Tabla1[[#This Row],[Código_Actividad]]="","",CONCATENATE(Tabla1[[#This Row],[POA]],".",Tabla1[[#This Row],[SRS]],".",Tabla1[[#This Row],[AREA]],".",Tabla1[[#This Row],[TIPO]]))</f>
        <v/>
      </c>
      <c r="C171" s="374" t="str">
        <f>IF(Tabla1[[#This Row],[Código_Actividad]]="","",'[3]Formulario PPGR1'!#REF!)</f>
        <v/>
      </c>
      <c r="D171" s="374" t="str">
        <f>IF(Tabla1[[#This Row],[Código_Actividad]]="","",'[3]Formulario PPGR1'!#REF!)</f>
        <v/>
      </c>
      <c r="E171" s="374" t="str">
        <f>IF(Tabla1[[#This Row],[Código_Actividad]]="","",'[3]Formulario PPGR1'!#REF!)</f>
        <v/>
      </c>
      <c r="F171" s="374" t="str">
        <f>IF(Tabla1[[#This Row],[Código_Actividad]]="","",'[3]Formulario PPGR1'!#REF!)</f>
        <v/>
      </c>
      <c r="G171" s="375"/>
      <c r="H171" s="376"/>
      <c r="I171" s="376"/>
      <c r="J171" s="375"/>
      <c r="K171" s="377"/>
      <c r="L171" s="378">
        <f>+Tabla1[[#This Row],[Precio Unitario]]*Tabla1[[#This Row],[Cantidad de Insumos]]</f>
        <v>0</v>
      </c>
      <c r="M171" s="379"/>
      <c r="N171" s="376"/>
      <c r="O171" s="365"/>
      <c r="P171" s="365"/>
    </row>
    <row r="172" spans="2:16" ht="12.75" x14ac:dyDescent="0.2">
      <c r="B172" s="374" t="str">
        <f>IF(Tabla1[[#This Row],[Código_Actividad]]="","",CONCATENATE(Tabla1[[#This Row],[POA]],".",Tabla1[[#This Row],[SRS]],".",Tabla1[[#This Row],[AREA]],".",Tabla1[[#This Row],[TIPO]]))</f>
        <v/>
      </c>
      <c r="C172" s="374" t="str">
        <f>IF(Tabla1[[#This Row],[Código_Actividad]]="","",'[3]Formulario PPGR1'!#REF!)</f>
        <v/>
      </c>
      <c r="D172" s="374" t="str">
        <f>IF(Tabla1[[#This Row],[Código_Actividad]]="","",'[3]Formulario PPGR1'!#REF!)</f>
        <v/>
      </c>
      <c r="E172" s="374" t="str">
        <f>IF(Tabla1[[#This Row],[Código_Actividad]]="","",'[3]Formulario PPGR1'!#REF!)</f>
        <v/>
      </c>
      <c r="F172" s="374" t="str">
        <f>IF(Tabla1[[#This Row],[Código_Actividad]]="","",'[3]Formulario PPGR1'!#REF!)</f>
        <v/>
      </c>
      <c r="G172" s="375"/>
      <c r="H172" s="376"/>
      <c r="I172" s="376"/>
      <c r="J172" s="375"/>
      <c r="K172" s="377"/>
      <c r="L172" s="378">
        <f>+Tabla1[[#This Row],[Precio Unitario]]*Tabla1[[#This Row],[Cantidad de Insumos]]</f>
        <v>0</v>
      </c>
      <c r="M172" s="379"/>
      <c r="N172" s="376"/>
      <c r="O172" s="365"/>
      <c r="P172" s="365"/>
    </row>
    <row r="173" spans="2:16" ht="12.75" x14ac:dyDescent="0.2">
      <c r="B173" s="374" t="str">
        <f>IF(Tabla1[[#This Row],[Código_Actividad]]="","",CONCATENATE(Tabla1[[#This Row],[POA]],".",Tabla1[[#This Row],[SRS]],".",Tabla1[[#This Row],[AREA]],".",Tabla1[[#This Row],[TIPO]]))</f>
        <v/>
      </c>
      <c r="C173" s="374" t="str">
        <f>IF(Tabla1[[#This Row],[Código_Actividad]]="","",'[3]Formulario PPGR1'!#REF!)</f>
        <v/>
      </c>
      <c r="D173" s="374" t="str">
        <f>IF(Tabla1[[#This Row],[Código_Actividad]]="","",'[3]Formulario PPGR1'!#REF!)</f>
        <v/>
      </c>
      <c r="E173" s="374" t="str">
        <f>IF(Tabla1[[#This Row],[Código_Actividad]]="","",'[3]Formulario PPGR1'!#REF!)</f>
        <v/>
      </c>
      <c r="F173" s="374" t="str">
        <f>IF(Tabla1[[#This Row],[Código_Actividad]]="","",'[3]Formulario PPGR1'!#REF!)</f>
        <v/>
      </c>
      <c r="G173" s="375"/>
      <c r="H173" s="376"/>
      <c r="I173" s="376"/>
      <c r="J173" s="375"/>
      <c r="K173" s="377"/>
      <c r="L173" s="378">
        <f>+Tabla1[[#This Row],[Precio Unitario]]*Tabla1[[#This Row],[Cantidad de Insumos]]</f>
        <v>0</v>
      </c>
      <c r="M173" s="379"/>
      <c r="N173" s="376"/>
      <c r="O173" s="365"/>
      <c r="P173" s="365"/>
    </row>
    <row r="174" spans="2:16" ht="12.75" x14ac:dyDescent="0.2">
      <c r="B174" s="380" t="str">
        <f>IF(Tabla1[[#This Row],[Código_Actividad]]="","",CONCATENATE(Tabla1[[#This Row],[POA]],".",Tabla1[[#This Row],[SRS]],".",Tabla1[[#This Row],[AREA]],".",Tabla1[[#This Row],[TIPO]]))</f>
        <v/>
      </c>
      <c r="C174" s="380" t="str">
        <f>IF(Tabla1[[#This Row],[Código_Actividad]]="","",'[3]Formulario PPGR1'!#REF!)</f>
        <v/>
      </c>
      <c r="D174" s="380" t="str">
        <f>IF(Tabla1[[#This Row],[Código_Actividad]]="","",'[3]Formulario PPGR1'!#REF!)</f>
        <v/>
      </c>
      <c r="E174" s="380" t="str">
        <f>IF(Tabla1[[#This Row],[Código_Actividad]]="","",'[3]Formulario PPGR1'!#REF!)</f>
        <v/>
      </c>
      <c r="F174" s="380" t="str">
        <f>IF(Tabla1[[#This Row],[Código_Actividad]]="","",'[3]Formulario PPGR1'!#REF!)</f>
        <v/>
      </c>
      <c r="G174" s="375"/>
      <c r="H174" s="376"/>
      <c r="I174" s="376"/>
      <c r="J174" s="375"/>
      <c r="K174" s="377"/>
      <c r="L174" s="378">
        <f>+Tabla1[[#This Row],[Precio Unitario]]*Tabla1[[#This Row],[Cantidad de Insumos]]</f>
        <v>0</v>
      </c>
      <c r="M174" s="379"/>
      <c r="N174" s="376"/>
      <c r="O174" s="365"/>
      <c r="P174" s="365"/>
    </row>
    <row r="175" spans="2:16" ht="12.75" x14ac:dyDescent="0.2">
      <c r="B175" s="380" t="str">
        <f>IF(Tabla1[[#This Row],[Código_Actividad]]="","",CONCATENATE(Tabla1[[#This Row],[POA]],".",Tabla1[[#This Row],[SRS]],".",Tabla1[[#This Row],[AREA]],".",Tabla1[[#This Row],[TIPO]]))</f>
        <v/>
      </c>
      <c r="C175" s="380" t="str">
        <f>IF(Tabla1[[#This Row],[Código_Actividad]]="","",'[3]Formulario PPGR1'!#REF!)</f>
        <v/>
      </c>
      <c r="D175" s="380" t="str">
        <f>IF(Tabla1[[#This Row],[Código_Actividad]]="","",'[3]Formulario PPGR1'!#REF!)</f>
        <v/>
      </c>
      <c r="E175" s="380" t="str">
        <f>IF(Tabla1[[#This Row],[Código_Actividad]]="","",'[3]Formulario PPGR1'!#REF!)</f>
        <v/>
      </c>
      <c r="F175" s="380" t="str">
        <f>IF(Tabla1[[#This Row],[Código_Actividad]]="","",'[3]Formulario PPGR1'!#REF!)</f>
        <v/>
      </c>
      <c r="G175" s="375"/>
      <c r="H175" s="376"/>
      <c r="I175" s="376"/>
      <c r="J175" s="375"/>
      <c r="K175" s="377"/>
      <c r="L175" s="378">
        <f>+Tabla1[[#This Row],[Precio Unitario]]*Tabla1[[#This Row],[Cantidad de Insumos]]</f>
        <v>0</v>
      </c>
      <c r="M175" s="379"/>
      <c r="N175" s="376"/>
      <c r="O175" s="365"/>
      <c r="P175" s="365"/>
    </row>
    <row r="176" spans="2:16" ht="12.75" x14ac:dyDescent="0.2">
      <c r="B176" s="380" t="str">
        <f>IF(Tabla1[[#This Row],[Código_Actividad]]="","",CONCATENATE(Tabla1[[#This Row],[POA]],".",Tabla1[[#This Row],[SRS]],".",Tabla1[[#This Row],[AREA]],".",Tabla1[[#This Row],[TIPO]]))</f>
        <v/>
      </c>
      <c r="C176" s="380" t="str">
        <f>IF(Tabla1[[#This Row],[Código_Actividad]]="","",'[3]Formulario PPGR1'!#REF!)</f>
        <v/>
      </c>
      <c r="D176" s="380" t="str">
        <f>IF(Tabla1[[#This Row],[Código_Actividad]]="","",'[3]Formulario PPGR1'!#REF!)</f>
        <v/>
      </c>
      <c r="E176" s="380" t="str">
        <f>IF(Tabla1[[#This Row],[Código_Actividad]]="","",'[3]Formulario PPGR1'!#REF!)</f>
        <v/>
      </c>
      <c r="F176" s="380" t="str">
        <f>IF(Tabla1[[#This Row],[Código_Actividad]]="","",'[3]Formulario PPGR1'!#REF!)</f>
        <v/>
      </c>
      <c r="G176" s="375"/>
      <c r="H176" s="376"/>
      <c r="I176" s="376"/>
      <c r="J176" s="375"/>
      <c r="K176" s="377"/>
      <c r="L176" s="378">
        <f>+Tabla1[[#This Row],[Precio Unitario]]*Tabla1[[#This Row],[Cantidad de Insumos]]</f>
        <v>0</v>
      </c>
      <c r="M176" s="379"/>
      <c r="N176" s="376"/>
      <c r="O176" s="365"/>
      <c r="P176" s="365"/>
    </row>
    <row r="177" spans="2:16" ht="12.75" x14ac:dyDescent="0.2">
      <c r="B177" s="380" t="str">
        <f>IF(Tabla1[[#This Row],[Código_Actividad]]="","",CONCATENATE(Tabla1[[#This Row],[POA]],".",Tabla1[[#This Row],[SRS]],".",Tabla1[[#This Row],[AREA]],".",Tabla1[[#This Row],[TIPO]]))</f>
        <v/>
      </c>
      <c r="C177" s="380" t="str">
        <f>IF(Tabla1[[#This Row],[Código_Actividad]]="","",'[3]Formulario PPGR1'!#REF!)</f>
        <v/>
      </c>
      <c r="D177" s="380" t="str">
        <f>IF(Tabla1[[#This Row],[Código_Actividad]]="","",'[3]Formulario PPGR1'!#REF!)</f>
        <v/>
      </c>
      <c r="E177" s="380" t="str">
        <f>IF(Tabla1[[#This Row],[Código_Actividad]]="","",'[3]Formulario PPGR1'!#REF!)</f>
        <v/>
      </c>
      <c r="F177" s="380" t="str">
        <f>IF(Tabla1[[#This Row],[Código_Actividad]]="","",'[3]Formulario PPGR1'!#REF!)</f>
        <v/>
      </c>
      <c r="G177" s="375"/>
      <c r="H177" s="376"/>
      <c r="I177" s="376"/>
      <c r="J177" s="375"/>
      <c r="K177" s="377"/>
      <c r="L177" s="378">
        <f>+Tabla1[[#This Row],[Precio Unitario]]*Tabla1[[#This Row],[Cantidad de Insumos]]</f>
        <v>0</v>
      </c>
      <c r="M177" s="379"/>
      <c r="N177" s="376"/>
      <c r="O177" s="365"/>
      <c r="P177" s="365"/>
    </row>
    <row r="178" spans="2:16" ht="12.75" x14ac:dyDescent="0.2">
      <c r="B178" s="380" t="str">
        <f>IF(Tabla1[[#This Row],[Código_Actividad]]="","",CONCATENATE(Tabla1[[#This Row],[POA]],".",Tabla1[[#This Row],[SRS]],".",Tabla1[[#This Row],[AREA]],".",Tabla1[[#This Row],[TIPO]]))</f>
        <v/>
      </c>
      <c r="C178" s="380" t="str">
        <f>IF(Tabla1[[#This Row],[Código_Actividad]]="","",'[3]Formulario PPGR1'!#REF!)</f>
        <v/>
      </c>
      <c r="D178" s="380" t="str">
        <f>IF(Tabla1[[#This Row],[Código_Actividad]]="","",'[3]Formulario PPGR1'!#REF!)</f>
        <v/>
      </c>
      <c r="E178" s="380" t="str">
        <f>IF(Tabla1[[#This Row],[Código_Actividad]]="","",'[3]Formulario PPGR1'!#REF!)</f>
        <v/>
      </c>
      <c r="F178" s="380" t="str">
        <f>IF(Tabla1[[#This Row],[Código_Actividad]]="","",'[3]Formulario PPGR1'!#REF!)</f>
        <v/>
      </c>
      <c r="G178" s="375"/>
      <c r="H178" s="376"/>
      <c r="I178" s="376"/>
      <c r="J178" s="375"/>
      <c r="K178" s="377"/>
      <c r="L178" s="378">
        <f>+Tabla1[[#This Row],[Precio Unitario]]*Tabla1[[#This Row],[Cantidad de Insumos]]</f>
        <v>0</v>
      </c>
      <c r="M178" s="379"/>
      <c r="N178" s="376"/>
      <c r="O178" s="365"/>
      <c r="P178" s="365"/>
    </row>
    <row r="179" spans="2:16" ht="12.75" x14ac:dyDescent="0.2">
      <c r="B179" s="380" t="str">
        <f>IF(Tabla1[[#This Row],[Código_Actividad]]="","",CONCATENATE(Tabla1[[#This Row],[POA]],".",Tabla1[[#This Row],[SRS]],".",Tabla1[[#This Row],[AREA]],".",Tabla1[[#This Row],[TIPO]]))</f>
        <v/>
      </c>
      <c r="C179" s="380" t="str">
        <f>IF(Tabla1[[#This Row],[Código_Actividad]]="","",'[3]Formulario PPGR1'!#REF!)</f>
        <v/>
      </c>
      <c r="D179" s="380" t="str">
        <f>IF(Tabla1[[#This Row],[Código_Actividad]]="","",'[3]Formulario PPGR1'!#REF!)</f>
        <v/>
      </c>
      <c r="E179" s="380" t="str">
        <f>IF(Tabla1[[#This Row],[Código_Actividad]]="","",'[3]Formulario PPGR1'!#REF!)</f>
        <v/>
      </c>
      <c r="F179" s="380" t="str">
        <f>IF(Tabla1[[#This Row],[Código_Actividad]]="","",'[3]Formulario PPGR1'!#REF!)</f>
        <v/>
      </c>
      <c r="G179" s="375"/>
      <c r="H179" s="376"/>
      <c r="I179" s="376"/>
      <c r="J179" s="375"/>
      <c r="K179" s="377"/>
      <c r="L179" s="378">
        <f>+Tabla1[[#This Row],[Precio Unitario]]*Tabla1[[#This Row],[Cantidad de Insumos]]</f>
        <v>0</v>
      </c>
      <c r="M179" s="379"/>
      <c r="N179" s="376"/>
      <c r="O179" s="365"/>
      <c r="P179" s="365"/>
    </row>
    <row r="180" spans="2:16" ht="12.75" x14ac:dyDescent="0.2">
      <c r="B180" s="380" t="str">
        <f>IF(Tabla1[[#This Row],[Código_Actividad]]="","",CONCATENATE(Tabla1[[#This Row],[POA]],".",Tabla1[[#This Row],[SRS]],".",Tabla1[[#This Row],[AREA]],".",Tabla1[[#This Row],[TIPO]]))</f>
        <v/>
      </c>
      <c r="C180" s="380" t="str">
        <f>IF(Tabla1[[#This Row],[Código_Actividad]]="","",'[3]Formulario PPGR1'!#REF!)</f>
        <v/>
      </c>
      <c r="D180" s="380" t="str">
        <f>IF(Tabla1[[#This Row],[Código_Actividad]]="","",'[3]Formulario PPGR1'!#REF!)</f>
        <v/>
      </c>
      <c r="E180" s="380" t="str">
        <f>IF(Tabla1[[#This Row],[Código_Actividad]]="","",'[3]Formulario PPGR1'!#REF!)</f>
        <v/>
      </c>
      <c r="F180" s="380" t="str">
        <f>IF(Tabla1[[#This Row],[Código_Actividad]]="","",'[3]Formulario PPGR1'!#REF!)</f>
        <v/>
      </c>
      <c r="G180" s="375"/>
      <c r="H180" s="376"/>
      <c r="I180" s="376"/>
      <c r="J180" s="375"/>
      <c r="K180" s="377"/>
      <c r="L180" s="378">
        <f>+Tabla1[[#This Row],[Precio Unitario]]*Tabla1[[#This Row],[Cantidad de Insumos]]</f>
        <v>0</v>
      </c>
      <c r="M180" s="379"/>
      <c r="N180" s="376"/>
      <c r="O180" s="365"/>
      <c r="P180" s="365"/>
    </row>
    <row r="181" spans="2:16" ht="12.75" x14ac:dyDescent="0.2">
      <c r="B181" s="380" t="str">
        <f>IF(Tabla1[[#This Row],[Código_Actividad]]="","",CONCATENATE(Tabla1[[#This Row],[POA]],".",Tabla1[[#This Row],[SRS]],".",Tabla1[[#This Row],[AREA]],".",Tabla1[[#This Row],[TIPO]]))</f>
        <v/>
      </c>
      <c r="C181" s="380" t="str">
        <f>IF(Tabla1[[#This Row],[Código_Actividad]]="","",'[3]Formulario PPGR1'!#REF!)</f>
        <v/>
      </c>
      <c r="D181" s="380" t="str">
        <f>IF(Tabla1[[#This Row],[Código_Actividad]]="","",'[3]Formulario PPGR1'!#REF!)</f>
        <v/>
      </c>
      <c r="E181" s="380" t="str">
        <f>IF(Tabla1[[#This Row],[Código_Actividad]]="","",'[3]Formulario PPGR1'!#REF!)</f>
        <v/>
      </c>
      <c r="F181" s="380" t="str">
        <f>IF(Tabla1[[#This Row],[Código_Actividad]]="","",'[3]Formulario PPGR1'!#REF!)</f>
        <v/>
      </c>
      <c r="G181" s="375"/>
      <c r="H181" s="376"/>
      <c r="I181" s="376"/>
      <c r="J181" s="375"/>
      <c r="K181" s="377"/>
      <c r="L181" s="378">
        <f>+Tabla1[[#This Row],[Precio Unitario]]*Tabla1[[#This Row],[Cantidad de Insumos]]</f>
        <v>0</v>
      </c>
      <c r="M181" s="379"/>
      <c r="N181" s="376"/>
      <c r="O181" s="365"/>
      <c r="P181" s="365"/>
    </row>
    <row r="182" spans="2:16" ht="12.75" x14ac:dyDescent="0.2">
      <c r="B182" s="380" t="str">
        <f>IF(Tabla1[[#This Row],[Código_Actividad]]="","",CONCATENATE(Tabla1[[#This Row],[POA]],".",Tabla1[[#This Row],[SRS]],".",Tabla1[[#This Row],[AREA]],".",Tabla1[[#This Row],[TIPO]]))</f>
        <v/>
      </c>
      <c r="C182" s="380" t="str">
        <f>IF(Tabla1[[#This Row],[Código_Actividad]]="","",'[3]Formulario PPGR1'!#REF!)</f>
        <v/>
      </c>
      <c r="D182" s="380" t="str">
        <f>IF(Tabla1[[#This Row],[Código_Actividad]]="","",'[3]Formulario PPGR1'!#REF!)</f>
        <v/>
      </c>
      <c r="E182" s="380" t="str">
        <f>IF(Tabla1[[#This Row],[Código_Actividad]]="","",'[3]Formulario PPGR1'!#REF!)</f>
        <v/>
      </c>
      <c r="F182" s="380" t="str">
        <f>IF(Tabla1[[#This Row],[Código_Actividad]]="","",'[3]Formulario PPGR1'!#REF!)</f>
        <v/>
      </c>
      <c r="G182" s="375"/>
      <c r="H182" s="376"/>
      <c r="I182" s="376"/>
      <c r="J182" s="375"/>
      <c r="K182" s="377"/>
      <c r="L182" s="378">
        <f>+Tabla1[[#This Row],[Precio Unitario]]*Tabla1[[#This Row],[Cantidad de Insumos]]</f>
        <v>0</v>
      </c>
      <c r="M182" s="379"/>
      <c r="N182" s="376"/>
      <c r="O182" s="365"/>
      <c r="P182" s="365"/>
    </row>
    <row r="183" spans="2:16" ht="12.75" x14ac:dyDescent="0.2">
      <c r="B183" s="380" t="str">
        <f>IF(Tabla1[[#This Row],[Código_Actividad]]="","",CONCATENATE(Tabla1[[#This Row],[POA]],".",Tabla1[[#This Row],[SRS]],".",Tabla1[[#This Row],[AREA]],".",Tabla1[[#This Row],[TIPO]]))</f>
        <v/>
      </c>
      <c r="C183" s="380" t="str">
        <f>IF(Tabla1[[#This Row],[Código_Actividad]]="","",'[3]Formulario PPGR1'!#REF!)</f>
        <v/>
      </c>
      <c r="D183" s="380" t="str">
        <f>IF(Tabla1[[#This Row],[Código_Actividad]]="","",'[3]Formulario PPGR1'!#REF!)</f>
        <v/>
      </c>
      <c r="E183" s="380" t="str">
        <f>IF(Tabla1[[#This Row],[Código_Actividad]]="","",'[3]Formulario PPGR1'!#REF!)</f>
        <v/>
      </c>
      <c r="F183" s="380" t="str">
        <f>IF(Tabla1[[#This Row],[Código_Actividad]]="","",'[3]Formulario PPGR1'!#REF!)</f>
        <v/>
      </c>
      <c r="G183" s="375"/>
      <c r="H183" s="376"/>
      <c r="I183" s="376"/>
      <c r="J183" s="375"/>
      <c r="K183" s="377"/>
      <c r="L183" s="378">
        <f>+Tabla1[[#This Row],[Precio Unitario]]*Tabla1[[#This Row],[Cantidad de Insumos]]</f>
        <v>0</v>
      </c>
      <c r="M183" s="379"/>
      <c r="N183" s="376"/>
      <c r="O183" s="365"/>
      <c r="P183" s="365"/>
    </row>
    <row r="184" spans="2:16" ht="12.75" x14ac:dyDescent="0.2">
      <c r="B184" s="380" t="str">
        <f>IF(Tabla1[[#This Row],[Código_Actividad]]="","",CONCATENATE(Tabla1[[#This Row],[POA]],".",Tabla1[[#This Row],[SRS]],".",Tabla1[[#This Row],[AREA]],".",Tabla1[[#This Row],[TIPO]]))</f>
        <v/>
      </c>
      <c r="C184" s="380" t="str">
        <f>IF(Tabla1[[#This Row],[Código_Actividad]]="","",'[3]Formulario PPGR1'!#REF!)</f>
        <v/>
      </c>
      <c r="D184" s="380" t="str">
        <f>IF(Tabla1[[#This Row],[Código_Actividad]]="","",'[3]Formulario PPGR1'!#REF!)</f>
        <v/>
      </c>
      <c r="E184" s="380" t="str">
        <f>IF(Tabla1[[#This Row],[Código_Actividad]]="","",'[3]Formulario PPGR1'!#REF!)</f>
        <v/>
      </c>
      <c r="F184" s="380" t="str">
        <f>IF(Tabla1[[#This Row],[Código_Actividad]]="","",'[3]Formulario PPGR1'!#REF!)</f>
        <v/>
      </c>
      <c r="G184" s="375"/>
      <c r="H184" s="376"/>
      <c r="I184" s="376"/>
      <c r="J184" s="375"/>
      <c r="K184" s="377"/>
      <c r="L184" s="378">
        <f>+Tabla1[[#This Row],[Precio Unitario]]*Tabla1[[#This Row],[Cantidad de Insumos]]</f>
        <v>0</v>
      </c>
      <c r="M184" s="379"/>
      <c r="N184" s="376"/>
      <c r="O184" s="365"/>
      <c r="P184" s="365"/>
    </row>
    <row r="185" spans="2:16" ht="12.75" x14ac:dyDescent="0.2">
      <c r="B185" s="380" t="str">
        <f>IF(Tabla1[[#This Row],[Código_Actividad]]="","",CONCATENATE(Tabla1[[#This Row],[POA]],".",Tabla1[[#This Row],[SRS]],".",Tabla1[[#This Row],[AREA]],".",Tabla1[[#This Row],[TIPO]]))</f>
        <v/>
      </c>
      <c r="C185" s="380" t="str">
        <f>IF(Tabla1[[#This Row],[Código_Actividad]]="","",'[3]Formulario PPGR1'!#REF!)</f>
        <v/>
      </c>
      <c r="D185" s="380" t="str">
        <f>IF(Tabla1[[#This Row],[Código_Actividad]]="","",'[3]Formulario PPGR1'!#REF!)</f>
        <v/>
      </c>
      <c r="E185" s="380" t="str">
        <f>IF(Tabla1[[#This Row],[Código_Actividad]]="","",'[3]Formulario PPGR1'!#REF!)</f>
        <v/>
      </c>
      <c r="F185" s="380" t="str">
        <f>IF(Tabla1[[#This Row],[Código_Actividad]]="","",'[3]Formulario PPGR1'!#REF!)</f>
        <v/>
      </c>
      <c r="G185" s="375"/>
      <c r="H185" s="376"/>
      <c r="I185" s="376"/>
      <c r="J185" s="375"/>
      <c r="K185" s="377"/>
      <c r="L185" s="378">
        <f>+Tabla1[[#This Row],[Precio Unitario]]*Tabla1[[#This Row],[Cantidad de Insumos]]</f>
        <v>0</v>
      </c>
      <c r="M185" s="379"/>
      <c r="N185" s="376"/>
      <c r="O185" s="365"/>
      <c r="P185" s="365"/>
    </row>
    <row r="186" spans="2:16" ht="12.75" x14ac:dyDescent="0.2">
      <c r="B186" s="380" t="str">
        <f>IF(Tabla1[[#This Row],[Código_Actividad]]="","",CONCATENATE(Tabla1[[#This Row],[POA]],".",Tabla1[[#This Row],[SRS]],".",Tabla1[[#This Row],[AREA]],".",Tabla1[[#This Row],[TIPO]]))</f>
        <v/>
      </c>
      <c r="C186" s="380" t="str">
        <f>IF(Tabla1[[#This Row],[Código_Actividad]]="","",'[3]Formulario PPGR1'!#REF!)</f>
        <v/>
      </c>
      <c r="D186" s="380" t="str">
        <f>IF(Tabla1[[#This Row],[Código_Actividad]]="","",'[3]Formulario PPGR1'!#REF!)</f>
        <v/>
      </c>
      <c r="E186" s="380" t="str">
        <f>IF(Tabla1[[#This Row],[Código_Actividad]]="","",'[3]Formulario PPGR1'!#REF!)</f>
        <v/>
      </c>
      <c r="F186" s="380" t="str">
        <f>IF(Tabla1[[#This Row],[Código_Actividad]]="","",'[3]Formulario PPGR1'!#REF!)</f>
        <v/>
      </c>
      <c r="G186" s="375"/>
      <c r="H186" s="376"/>
      <c r="I186" s="376"/>
      <c r="J186" s="375"/>
      <c r="K186" s="377"/>
      <c r="L186" s="378">
        <f>+Tabla1[[#This Row],[Precio Unitario]]*Tabla1[[#This Row],[Cantidad de Insumos]]</f>
        <v>0</v>
      </c>
      <c r="M186" s="379"/>
      <c r="N186" s="376"/>
      <c r="O186" s="365"/>
      <c r="P186" s="365"/>
    </row>
    <row r="187" spans="2:16" ht="12.75" x14ac:dyDescent="0.2">
      <c r="B187" s="380" t="str">
        <f>IF(Tabla1[[#This Row],[Código_Actividad]]="","",CONCATENATE(Tabla1[[#This Row],[POA]],".",Tabla1[[#This Row],[SRS]],".",Tabla1[[#This Row],[AREA]],".",Tabla1[[#This Row],[TIPO]]))</f>
        <v/>
      </c>
      <c r="C187" s="380" t="str">
        <f>IF(Tabla1[[#This Row],[Código_Actividad]]="","",'[3]Formulario PPGR1'!#REF!)</f>
        <v/>
      </c>
      <c r="D187" s="380" t="str">
        <f>IF(Tabla1[[#This Row],[Código_Actividad]]="","",'[3]Formulario PPGR1'!#REF!)</f>
        <v/>
      </c>
      <c r="E187" s="380" t="str">
        <f>IF(Tabla1[[#This Row],[Código_Actividad]]="","",'[3]Formulario PPGR1'!#REF!)</f>
        <v/>
      </c>
      <c r="F187" s="380" t="str">
        <f>IF(Tabla1[[#This Row],[Código_Actividad]]="","",'[3]Formulario PPGR1'!#REF!)</f>
        <v/>
      </c>
      <c r="G187" s="375"/>
      <c r="H187" s="376"/>
      <c r="I187" s="376"/>
      <c r="J187" s="375"/>
      <c r="K187" s="377"/>
      <c r="L187" s="378">
        <f>+Tabla1[[#This Row],[Precio Unitario]]*Tabla1[[#This Row],[Cantidad de Insumos]]</f>
        <v>0</v>
      </c>
      <c r="M187" s="379"/>
      <c r="N187" s="376"/>
      <c r="O187" s="365"/>
      <c r="P187" s="365"/>
    </row>
    <row r="188" spans="2:16" ht="12.75" x14ac:dyDescent="0.2">
      <c r="B188" s="380" t="str">
        <f>IF(Tabla1[[#This Row],[Código_Actividad]]="","",CONCATENATE(Tabla1[[#This Row],[POA]],".",Tabla1[[#This Row],[SRS]],".",Tabla1[[#This Row],[AREA]],".",Tabla1[[#This Row],[TIPO]]))</f>
        <v/>
      </c>
      <c r="C188" s="380" t="str">
        <f>IF(Tabla1[[#This Row],[Código_Actividad]]="","",'[3]Formulario PPGR1'!#REF!)</f>
        <v/>
      </c>
      <c r="D188" s="380" t="str">
        <f>IF(Tabla1[[#This Row],[Código_Actividad]]="","",'[3]Formulario PPGR1'!#REF!)</f>
        <v/>
      </c>
      <c r="E188" s="380" t="str">
        <f>IF(Tabla1[[#This Row],[Código_Actividad]]="","",'[3]Formulario PPGR1'!#REF!)</f>
        <v/>
      </c>
      <c r="F188" s="380" t="str">
        <f>IF(Tabla1[[#This Row],[Código_Actividad]]="","",'[3]Formulario PPGR1'!#REF!)</f>
        <v/>
      </c>
      <c r="G188" s="375"/>
      <c r="H188" s="376"/>
      <c r="I188" s="376"/>
      <c r="J188" s="375"/>
      <c r="K188" s="377"/>
      <c r="L188" s="378">
        <f>+Tabla1[[#This Row],[Precio Unitario]]*Tabla1[[#This Row],[Cantidad de Insumos]]</f>
        <v>0</v>
      </c>
      <c r="M188" s="379"/>
      <c r="N188" s="376"/>
      <c r="O188" s="365"/>
      <c r="P188" s="365"/>
    </row>
    <row r="189" spans="2:16" ht="12.75" x14ac:dyDescent="0.2">
      <c r="B189" s="380" t="str">
        <f>IF(Tabla1[[#This Row],[Código_Actividad]]="","",CONCATENATE(Tabla1[[#This Row],[POA]],".",Tabla1[[#This Row],[SRS]],".",Tabla1[[#This Row],[AREA]],".",Tabla1[[#This Row],[TIPO]]))</f>
        <v/>
      </c>
      <c r="C189" s="380" t="str">
        <f>IF(Tabla1[[#This Row],[Código_Actividad]]="","",'[3]Formulario PPGR1'!#REF!)</f>
        <v/>
      </c>
      <c r="D189" s="380" t="str">
        <f>IF(Tabla1[[#This Row],[Código_Actividad]]="","",'[3]Formulario PPGR1'!#REF!)</f>
        <v/>
      </c>
      <c r="E189" s="380" t="str">
        <f>IF(Tabla1[[#This Row],[Código_Actividad]]="","",'[3]Formulario PPGR1'!#REF!)</f>
        <v/>
      </c>
      <c r="F189" s="380" t="str">
        <f>IF(Tabla1[[#This Row],[Código_Actividad]]="","",'[3]Formulario PPGR1'!#REF!)</f>
        <v/>
      </c>
      <c r="G189" s="375"/>
      <c r="H189" s="376"/>
      <c r="I189" s="376"/>
      <c r="J189" s="375"/>
      <c r="K189" s="377"/>
      <c r="L189" s="378">
        <f>+Tabla1[[#This Row],[Precio Unitario]]*Tabla1[[#This Row],[Cantidad de Insumos]]</f>
        <v>0</v>
      </c>
      <c r="M189" s="379"/>
      <c r="N189" s="376"/>
      <c r="O189" s="365"/>
      <c r="P189" s="365"/>
    </row>
    <row r="190" spans="2:16" ht="12.75" x14ac:dyDescent="0.2">
      <c r="B190" s="380" t="str">
        <f>IF(Tabla1[[#This Row],[Código_Actividad]]="","",CONCATENATE(Tabla1[[#This Row],[POA]],".",Tabla1[[#This Row],[SRS]],".",Tabla1[[#This Row],[AREA]],".",Tabla1[[#This Row],[TIPO]]))</f>
        <v/>
      </c>
      <c r="C190" s="380" t="str">
        <f>IF(Tabla1[[#This Row],[Código_Actividad]]="","",'[3]Formulario PPGR1'!#REF!)</f>
        <v/>
      </c>
      <c r="D190" s="380" t="str">
        <f>IF(Tabla1[[#This Row],[Código_Actividad]]="","",'[3]Formulario PPGR1'!#REF!)</f>
        <v/>
      </c>
      <c r="E190" s="380" t="str">
        <f>IF(Tabla1[[#This Row],[Código_Actividad]]="","",'[3]Formulario PPGR1'!#REF!)</f>
        <v/>
      </c>
      <c r="F190" s="380" t="str">
        <f>IF(Tabla1[[#This Row],[Código_Actividad]]="","",'[3]Formulario PPGR1'!#REF!)</f>
        <v/>
      </c>
      <c r="G190" s="375"/>
      <c r="H190" s="376"/>
      <c r="I190" s="376"/>
      <c r="J190" s="375"/>
      <c r="K190" s="377"/>
      <c r="L190" s="378">
        <f>+Tabla1[[#This Row],[Precio Unitario]]*Tabla1[[#This Row],[Cantidad de Insumos]]</f>
        <v>0</v>
      </c>
      <c r="M190" s="379"/>
      <c r="N190" s="376"/>
      <c r="O190" s="365"/>
      <c r="P190" s="365"/>
    </row>
    <row r="191" spans="2:16" ht="12.75" x14ac:dyDescent="0.2">
      <c r="B191" s="380" t="str">
        <f>IF(Tabla1[[#This Row],[Código_Actividad]]="","",CONCATENATE(Tabla1[[#This Row],[POA]],".",Tabla1[[#This Row],[SRS]],".",Tabla1[[#This Row],[AREA]],".",Tabla1[[#This Row],[TIPO]]))</f>
        <v/>
      </c>
      <c r="C191" s="380" t="str">
        <f>IF(Tabla1[[#This Row],[Código_Actividad]]="","",'[3]Formulario PPGR1'!#REF!)</f>
        <v/>
      </c>
      <c r="D191" s="380" t="str">
        <f>IF(Tabla1[[#This Row],[Código_Actividad]]="","",'[3]Formulario PPGR1'!#REF!)</f>
        <v/>
      </c>
      <c r="E191" s="380" t="str">
        <f>IF(Tabla1[[#This Row],[Código_Actividad]]="","",'[3]Formulario PPGR1'!#REF!)</f>
        <v/>
      </c>
      <c r="F191" s="380" t="str">
        <f>IF(Tabla1[[#This Row],[Código_Actividad]]="","",'[3]Formulario PPGR1'!#REF!)</f>
        <v/>
      </c>
      <c r="G191" s="375"/>
      <c r="H191" s="376"/>
      <c r="I191" s="376"/>
      <c r="J191" s="375"/>
      <c r="K191" s="377"/>
      <c r="L191" s="378">
        <f>+Tabla1[[#This Row],[Precio Unitario]]*Tabla1[[#This Row],[Cantidad de Insumos]]</f>
        <v>0</v>
      </c>
      <c r="M191" s="379"/>
      <c r="N191" s="376"/>
      <c r="O191" s="365"/>
      <c r="P191" s="365"/>
    </row>
    <row r="192" spans="2:16" ht="12.75" x14ac:dyDescent="0.2">
      <c r="B192" s="380" t="str">
        <f>IF(Tabla1[[#This Row],[Código_Actividad]]="","",CONCATENATE(Tabla1[[#This Row],[POA]],".",Tabla1[[#This Row],[SRS]],".",Tabla1[[#This Row],[AREA]],".",Tabla1[[#This Row],[TIPO]]))</f>
        <v/>
      </c>
      <c r="C192" s="380" t="str">
        <f>IF(Tabla1[[#This Row],[Código_Actividad]]="","",'[3]Formulario PPGR1'!#REF!)</f>
        <v/>
      </c>
      <c r="D192" s="380" t="str">
        <f>IF(Tabla1[[#This Row],[Código_Actividad]]="","",'[3]Formulario PPGR1'!#REF!)</f>
        <v/>
      </c>
      <c r="E192" s="380" t="str">
        <f>IF(Tabla1[[#This Row],[Código_Actividad]]="","",'[3]Formulario PPGR1'!#REF!)</f>
        <v/>
      </c>
      <c r="F192" s="380" t="str">
        <f>IF(Tabla1[[#This Row],[Código_Actividad]]="","",'[3]Formulario PPGR1'!#REF!)</f>
        <v/>
      </c>
      <c r="G192" s="375"/>
      <c r="H192" s="376"/>
      <c r="I192" s="376"/>
      <c r="J192" s="375"/>
      <c r="K192" s="377"/>
      <c r="L192" s="378">
        <f>+Tabla1[[#This Row],[Precio Unitario]]*Tabla1[[#This Row],[Cantidad de Insumos]]</f>
        <v>0</v>
      </c>
      <c r="M192" s="379"/>
      <c r="N192" s="376"/>
      <c r="O192" s="365"/>
      <c r="P192" s="365"/>
    </row>
    <row r="193" spans="2:16" ht="12.75" x14ac:dyDescent="0.2">
      <c r="B193" s="380" t="str">
        <f>IF(Tabla1[[#This Row],[Código_Actividad]]="","",CONCATENATE(Tabla1[[#This Row],[POA]],".",Tabla1[[#This Row],[SRS]],".",Tabla1[[#This Row],[AREA]],".",Tabla1[[#This Row],[TIPO]]))</f>
        <v/>
      </c>
      <c r="C193" s="380" t="str">
        <f>IF(Tabla1[[#This Row],[Código_Actividad]]="","",'[3]Formulario PPGR1'!#REF!)</f>
        <v/>
      </c>
      <c r="D193" s="380" t="str">
        <f>IF(Tabla1[[#This Row],[Código_Actividad]]="","",'[3]Formulario PPGR1'!#REF!)</f>
        <v/>
      </c>
      <c r="E193" s="380" t="str">
        <f>IF(Tabla1[[#This Row],[Código_Actividad]]="","",'[3]Formulario PPGR1'!#REF!)</f>
        <v/>
      </c>
      <c r="F193" s="380" t="str">
        <f>IF(Tabla1[[#This Row],[Código_Actividad]]="","",'[3]Formulario PPGR1'!#REF!)</f>
        <v/>
      </c>
      <c r="G193" s="375"/>
      <c r="H193" s="376"/>
      <c r="I193" s="376"/>
      <c r="J193" s="375"/>
      <c r="K193" s="377"/>
      <c r="L193" s="378">
        <f>+Tabla1[[#This Row],[Precio Unitario]]*Tabla1[[#This Row],[Cantidad de Insumos]]</f>
        <v>0</v>
      </c>
      <c r="M193" s="379"/>
      <c r="N193" s="376"/>
      <c r="O193" s="365"/>
      <c r="P193" s="365"/>
    </row>
    <row r="194" spans="2:16" ht="12.75" x14ac:dyDescent="0.2">
      <c r="B194" s="380" t="str">
        <f>IF(Tabla1[[#This Row],[Código_Actividad]]="","",CONCATENATE(Tabla1[[#This Row],[POA]],".",Tabla1[[#This Row],[SRS]],".",Tabla1[[#This Row],[AREA]],".",Tabla1[[#This Row],[TIPO]]))</f>
        <v/>
      </c>
      <c r="C194" s="380" t="str">
        <f>IF(Tabla1[[#This Row],[Código_Actividad]]="","",'[3]Formulario PPGR1'!#REF!)</f>
        <v/>
      </c>
      <c r="D194" s="380" t="str">
        <f>IF(Tabla1[[#This Row],[Código_Actividad]]="","",'[3]Formulario PPGR1'!#REF!)</f>
        <v/>
      </c>
      <c r="E194" s="380" t="str">
        <f>IF(Tabla1[[#This Row],[Código_Actividad]]="","",'[3]Formulario PPGR1'!#REF!)</f>
        <v/>
      </c>
      <c r="F194" s="380" t="str">
        <f>IF(Tabla1[[#This Row],[Código_Actividad]]="","",'[3]Formulario PPGR1'!#REF!)</f>
        <v/>
      </c>
      <c r="G194" s="375"/>
      <c r="H194" s="376"/>
      <c r="I194" s="376"/>
      <c r="J194" s="375"/>
      <c r="K194" s="377"/>
      <c r="L194" s="378">
        <f>+Tabla1[[#This Row],[Precio Unitario]]*Tabla1[[#This Row],[Cantidad de Insumos]]</f>
        <v>0</v>
      </c>
      <c r="M194" s="379"/>
      <c r="N194" s="376"/>
      <c r="O194" s="365"/>
      <c r="P194" s="365"/>
    </row>
    <row r="195" spans="2:16" ht="12.75" x14ac:dyDescent="0.2">
      <c r="B195" s="380" t="str">
        <f>IF(Tabla1[[#This Row],[Código_Actividad]]="","",CONCATENATE(Tabla1[[#This Row],[POA]],".",Tabla1[[#This Row],[SRS]],".",Tabla1[[#This Row],[AREA]],".",Tabla1[[#This Row],[TIPO]]))</f>
        <v/>
      </c>
      <c r="C195" s="380" t="str">
        <f>IF(Tabla1[[#This Row],[Código_Actividad]]="","",'[3]Formulario PPGR1'!#REF!)</f>
        <v/>
      </c>
      <c r="D195" s="380" t="str">
        <f>IF(Tabla1[[#This Row],[Código_Actividad]]="","",'[3]Formulario PPGR1'!#REF!)</f>
        <v/>
      </c>
      <c r="E195" s="380" t="str">
        <f>IF(Tabla1[[#This Row],[Código_Actividad]]="","",'[3]Formulario PPGR1'!#REF!)</f>
        <v/>
      </c>
      <c r="F195" s="380" t="str">
        <f>IF(Tabla1[[#This Row],[Código_Actividad]]="","",'[3]Formulario PPGR1'!#REF!)</f>
        <v/>
      </c>
      <c r="G195" s="375"/>
      <c r="H195" s="376"/>
      <c r="I195" s="376"/>
      <c r="J195" s="375"/>
      <c r="K195" s="377"/>
      <c r="L195" s="378">
        <f>+Tabla1[[#This Row],[Precio Unitario]]*Tabla1[[#This Row],[Cantidad de Insumos]]</f>
        <v>0</v>
      </c>
      <c r="M195" s="379"/>
      <c r="N195" s="376"/>
      <c r="O195" s="365"/>
      <c r="P195" s="365"/>
    </row>
    <row r="196" spans="2:16" ht="12.75" x14ac:dyDescent="0.2">
      <c r="B196" s="380" t="str">
        <f>IF(Tabla1[[#This Row],[Código_Actividad]]="","",CONCATENATE(Tabla1[[#This Row],[POA]],".",Tabla1[[#This Row],[SRS]],".",Tabla1[[#This Row],[AREA]],".",Tabla1[[#This Row],[TIPO]]))</f>
        <v/>
      </c>
      <c r="C196" s="380" t="str">
        <f>IF(Tabla1[[#This Row],[Código_Actividad]]="","",'[3]Formulario PPGR1'!#REF!)</f>
        <v/>
      </c>
      <c r="D196" s="380" t="str">
        <f>IF(Tabla1[[#This Row],[Código_Actividad]]="","",'[3]Formulario PPGR1'!#REF!)</f>
        <v/>
      </c>
      <c r="E196" s="380" t="str">
        <f>IF(Tabla1[[#This Row],[Código_Actividad]]="","",'[3]Formulario PPGR1'!#REF!)</f>
        <v/>
      </c>
      <c r="F196" s="380" t="str">
        <f>IF(Tabla1[[#This Row],[Código_Actividad]]="","",'[3]Formulario PPGR1'!#REF!)</f>
        <v/>
      </c>
      <c r="G196" s="375"/>
      <c r="H196" s="376"/>
      <c r="I196" s="376"/>
      <c r="J196" s="375"/>
      <c r="K196" s="377"/>
      <c r="L196" s="378">
        <f>+Tabla1[[#This Row],[Precio Unitario]]*Tabla1[[#This Row],[Cantidad de Insumos]]</f>
        <v>0</v>
      </c>
      <c r="M196" s="379"/>
      <c r="N196" s="376"/>
      <c r="O196" s="365"/>
      <c r="P196" s="365"/>
    </row>
    <row r="197" spans="2:16" ht="12.75" x14ac:dyDescent="0.2">
      <c r="B197" s="380" t="str">
        <f>IF(Tabla1[[#This Row],[Código_Actividad]]="","",CONCATENATE(Tabla1[[#This Row],[POA]],".",Tabla1[[#This Row],[SRS]],".",Tabla1[[#This Row],[AREA]],".",Tabla1[[#This Row],[TIPO]]))</f>
        <v/>
      </c>
      <c r="C197" s="380" t="str">
        <f>IF(Tabla1[[#This Row],[Código_Actividad]]="","",'[3]Formulario PPGR1'!#REF!)</f>
        <v/>
      </c>
      <c r="D197" s="380" t="str">
        <f>IF(Tabla1[[#This Row],[Código_Actividad]]="","",'[3]Formulario PPGR1'!#REF!)</f>
        <v/>
      </c>
      <c r="E197" s="380" t="str">
        <f>IF(Tabla1[[#This Row],[Código_Actividad]]="","",'[3]Formulario PPGR1'!#REF!)</f>
        <v/>
      </c>
      <c r="F197" s="380" t="str">
        <f>IF(Tabla1[[#This Row],[Código_Actividad]]="","",'[3]Formulario PPGR1'!#REF!)</f>
        <v/>
      </c>
      <c r="G197" s="375"/>
      <c r="H197" s="376"/>
      <c r="I197" s="376"/>
      <c r="J197" s="375"/>
      <c r="K197" s="377"/>
      <c r="L197" s="378">
        <f>+Tabla1[[#This Row],[Precio Unitario]]*Tabla1[[#This Row],[Cantidad de Insumos]]</f>
        <v>0</v>
      </c>
      <c r="M197" s="379"/>
      <c r="N197" s="376"/>
      <c r="O197" s="365"/>
      <c r="P197" s="365"/>
    </row>
    <row r="198" spans="2:16" ht="12.75" x14ac:dyDescent="0.2">
      <c r="B198" s="380" t="str">
        <f>IF(Tabla1[[#This Row],[Código_Actividad]]="","",CONCATENATE(Tabla1[[#This Row],[POA]],".",Tabla1[[#This Row],[SRS]],".",Tabla1[[#This Row],[AREA]],".",Tabla1[[#This Row],[TIPO]]))</f>
        <v/>
      </c>
      <c r="C198" s="380" t="str">
        <f>IF(Tabla1[[#This Row],[Código_Actividad]]="","",'[3]Formulario PPGR1'!#REF!)</f>
        <v/>
      </c>
      <c r="D198" s="380" t="str">
        <f>IF(Tabla1[[#This Row],[Código_Actividad]]="","",'[3]Formulario PPGR1'!#REF!)</f>
        <v/>
      </c>
      <c r="E198" s="380" t="str">
        <f>IF(Tabla1[[#This Row],[Código_Actividad]]="","",'[3]Formulario PPGR1'!#REF!)</f>
        <v/>
      </c>
      <c r="F198" s="380" t="str">
        <f>IF(Tabla1[[#This Row],[Código_Actividad]]="","",'[3]Formulario PPGR1'!#REF!)</f>
        <v/>
      </c>
      <c r="G198" s="375"/>
      <c r="H198" s="376"/>
      <c r="I198" s="376"/>
      <c r="J198" s="375"/>
      <c r="K198" s="377"/>
      <c r="L198" s="378">
        <f>+Tabla1[[#This Row],[Precio Unitario]]*Tabla1[[#This Row],[Cantidad de Insumos]]</f>
        <v>0</v>
      </c>
      <c r="M198" s="379"/>
      <c r="N198" s="376"/>
      <c r="O198" s="365"/>
      <c r="P198" s="365"/>
    </row>
    <row r="199" spans="2:16" ht="12.75" x14ac:dyDescent="0.2">
      <c r="B199" s="380" t="str">
        <f>IF(Tabla1[[#This Row],[Código_Actividad]]="","",CONCATENATE(Tabla1[[#This Row],[POA]],".",Tabla1[[#This Row],[SRS]],".",Tabla1[[#This Row],[AREA]],".",Tabla1[[#This Row],[TIPO]]))</f>
        <v/>
      </c>
      <c r="C199" s="380" t="str">
        <f>IF(Tabla1[[#This Row],[Código_Actividad]]="","",'[3]Formulario PPGR1'!#REF!)</f>
        <v/>
      </c>
      <c r="D199" s="380" t="str">
        <f>IF(Tabla1[[#This Row],[Código_Actividad]]="","",'[3]Formulario PPGR1'!#REF!)</f>
        <v/>
      </c>
      <c r="E199" s="380" t="str">
        <f>IF(Tabla1[[#This Row],[Código_Actividad]]="","",'[3]Formulario PPGR1'!#REF!)</f>
        <v/>
      </c>
      <c r="F199" s="380" t="str">
        <f>IF(Tabla1[[#This Row],[Código_Actividad]]="","",'[3]Formulario PPGR1'!#REF!)</f>
        <v/>
      </c>
      <c r="G199" s="375"/>
      <c r="H199" s="376"/>
      <c r="I199" s="376"/>
      <c r="J199" s="375"/>
      <c r="K199" s="377"/>
      <c r="L199" s="378">
        <f>+Tabla1[[#This Row],[Precio Unitario]]*Tabla1[[#This Row],[Cantidad de Insumos]]</f>
        <v>0</v>
      </c>
      <c r="M199" s="379"/>
      <c r="N199" s="376"/>
      <c r="O199" s="365"/>
      <c r="P199" s="365"/>
    </row>
    <row r="200" spans="2:16" ht="12.75" x14ac:dyDescent="0.2">
      <c r="B200" s="380" t="str">
        <f>IF(Tabla1[[#This Row],[Código_Actividad]]="","",CONCATENATE(Tabla1[[#This Row],[POA]],".",Tabla1[[#This Row],[SRS]],".",Tabla1[[#This Row],[AREA]],".",Tabla1[[#This Row],[TIPO]]))</f>
        <v/>
      </c>
      <c r="C200" s="380" t="str">
        <f>IF(Tabla1[[#This Row],[Código_Actividad]]="","",'[3]Formulario PPGR1'!#REF!)</f>
        <v/>
      </c>
      <c r="D200" s="380" t="str">
        <f>IF(Tabla1[[#This Row],[Código_Actividad]]="","",'[3]Formulario PPGR1'!#REF!)</f>
        <v/>
      </c>
      <c r="E200" s="380" t="str">
        <f>IF(Tabla1[[#This Row],[Código_Actividad]]="","",'[3]Formulario PPGR1'!#REF!)</f>
        <v/>
      </c>
      <c r="F200" s="380" t="str">
        <f>IF(Tabla1[[#This Row],[Código_Actividad]]="","",'[3]Formulario PPGR1'!#REF!)</f>
        <v/>
      </c>
      <c r="G200" s="375"/>
      <c r="H200" s="376"/>
      <c r="I200" s="376"/>
      <c r="J200" s="375"/>
      <c r="K200" s="377"/>
      <c r="L200" s="378">
        <f>+Tabla1[[#This Row],[Precio Unitario]]*Tabla1[[#This Row],[Cantidad de Insumos]]</f>
        <v>0</v>
      </c>
      <c r="M200" s="379"/>
      <c r="N200" s="376"/>
      <c r="O200" s="365"/>
      <c r="P200" s="365"/>
    </row>
    <row r="201" spans="2:16" ht="12.75" x14ac:dyDescent="0.2">
      <c r="B201" s="380" t="str">
        <f>IF(Tabla1[[#This Row],[Código_Actividad]]="","",CONCATENATE(Tabla1[[#This Row],[POA]],".",Tabla1[[#This Row],[SRS]],".",Tabla1[[#This Row],[AREA]],".",Tabla1[[#This Row],[TIPO]]))</f>
        <v/>
      </c>
      <c r="C201" s="380" t="str">
        <f>IF(Tabla1[[#This Row],[Código_Actividad]]="","",'[3]Formulario PPGR1'!#REF!)</f>
        <v/>
      </c>
      <c r="D201" s="380" t="str">
        <f>IF(Tabla1[[#This Row],[Código_Actividad]]="","",'[3]Formulario PPGR1'!#REF!)</f>
        <v/>
      </c>
      <c r="E201" s="380" t="str">
        <f>IF(Tabla1[[#This Row],[Código_Actividad]]="","",'[3]Formulario PPGR1'!#REF!)</f>
        <v/>
      </c>
      <c r="F201" s="380" t="str">
        <f>IF(Tabla1[[#This Row],[Código_Actividad]]="","",'[3]Formulario PPGR1'!#REF!)</f>
        <v/>
      </c>
      <c r="G201" s="375"/>
      <c r="H201" s="376"/>
      <c r="I201" s="376"/>
      <c r="J201" s="375"/>
      <c r="K201" s="377"/>
      <c r="L201" s="378">
        <f>+Tabla1[[#This Row],[Precio Unitario]]*Tabla1[[#This Row],[Cantidad de Insumos]]</f>
        <v>0</v>
      </c>
      <c r="M201" s="379"/>
      <c r="N201" s="376"/>
      <c r="O201" s="365"/>
      <c r="P201" s="365"/>
    </row>
    <row r="202" spans="2:16" ht="12.75" x14ac:dyDescent="0.2">
      <c r="B202" s="380" t="str">
        <f>IF(Tabla1[[#This Row],[Código_Actividad]]="","",CONCATENATE(Tabla1[[#This Row],[POA]],".",Tabla1[[#This Row],[SRS]],".",Tabla1[[#This Row],[AREA]],".",Tabla1[[#This Row],[TIPO]]))</f>
        <v/>
      </c>
      <c r="C202" s="380" t="str">
        <f>IF(Tabla1[[#This Row],[Código_Actividad]]="","",'[3]Formulario PPGR1'!#REF!)</f>
        <v/>
      </c>
      <c r="D202" s="380" t="str">
        <f>IF(Tabla1[[#This Row],[Código_Actividad]]="","",'[3]Formulario PPGR1'!#REF!)</f>
        <v/>
      </c>
      <c r="E202" s="380" t="str">
        <f>IF(Tabla1[[#This Row],[Código_Actividad]]="","",'[3]Formulario PPGR1'!#REF!)</f>
        <v/>
      </c>
      <c r="F202" s="380" t="str">
        <f>IF(Tabla1[[#This Row],[Código_Actividad]]="","",'[3]Formulario PPGR1'!#REF!)</f>
        <v/>
      </c>
      <c r="G202" s="375"/>
      <c r="H202" s="376"/>
      <c r="I202" s="376"/>
      <c r="J202" s="375"/>
      <c r="K202" s="377"/>
      <c r="L202" s="378">
        <f>+Tabla1[[#This Row],[Precio Unitario]]*Tabla1[[#This Row],[Cantidad de Insumos]]</f>
        <v>0</v>
      </c>
      <c r="M202" s="379"/>
      <c r="N202" s="376"/>
      <c r="O202" s="365"/>
      <c r="P202" s="365"/>
    </row>
    <row r="203" spans="2:16" ht="12.75" x14ac:dyDescent="0.2">
      <c r="B203" s="380" t="str">
        <f>IF(Tabla1[[#This Row],[Código_Actividad]]="","",CONCATENATE(Tabla1[[#This Row],[POA]],".",Tabla1[[#This Row],[SRS]],".",Tabla1[[#This Row],[AREA]],".",Tabla1[[#This Row],[TIPO]]))</f>
        <v/>
      </c>
      <c r="C203" s="380" t="str">
        <f>IF(Tabla1[[#This Row],[Código_Actividad]]="","",'[3]Formulario PPGR1'!#REF!)</f>
        <v/>
      </c>
      <c r="D203" s="380" t="str">
        <f>IF(Tabla1[[#This Row],[Código_Actividad]]="","",'[3]Formulario PPGR1'!#REF!)</f>
        <v/>
      </c>
      <c r="E203" s="380" t="str">
        <f>IF(Tabla1[[#This Row],[Código_Actividad]]="","",'[3]Formulario PPGR1'!#REF!)</f>
        <v/>
      </c>
      <c r="F203" s="380" t="str">
        <f>IF(Tabla1[[#This Row],[Código_Actividad]]="","",'[3]Formulario PPGR1'!#REF!)</f>
        <v/>
      </c>
      <c r="G203" s="375"/>
      <c r="H203" s="376"/>
      <c r="I203" s="376"/>
      <c r="J203" s="375"/>
      <c r="K203" s="377"/>
      <c r="L203" s="378">
        <f>+Tabla1[[#This Row],[Precio Unitario]]*Tabla1[[#This Row],[Cantidad de Insumos]]</f>
        <v>0</v>
      </c>
      <c r="M203" s="379"/>
      <c r="N203" s="376"/>
      <c r="O203" s="365"/>
      <c r="P203" s="365"/>
    </row>
    <row r="204" spans="2:16" ht="12.75" x14ac:dyDescent="0.2">
      <c r="B204" s="380" t="str">
        <f>IF(Tabla1[[#This Row],[Código_Actividad]]="","",CONCATENATE(Tabla1[[#This Row],[POA]],".",Tabla1[[#This Row],[SRS]],".",Tabla1[[#This Row],[AREA]],".",Tabla1[[#This Row],[TIPO]]))</f>
        <v/>
      </c>
      <c r="C204" s="380" t="str">
        <f>IF(Tabla1[[#This Row],[Código_Actividad]]="","",'[3]Formulario PPGR1'!#REF!)</f>
        <v/>
      </c>
      <c r="D204" s="380" t="str">
        <f>IF(Tabla1[[#This Row],[Código_Actividad]]="","",'[3]Formulario PPGR1'!#REF!)</f>
        <v/>
      </c>
      <c r="E204" s="380" t="str">
        <f>IF(Tabla1[[#This Row],[Código_Actividad]]="","",'[3]Formulario PPGR1'!#REF!)</f>
        <v/>
      </c>
      <c r="F204" s="380" t="str">
        <f>IF(Tabla1[[#This Row],[Código_Actividad]]="","",'[3]Formulario PPGR1'!#REF!)</f>
        <v/>
      </c>
      <c r="G204" s="375"/>
      <c r="H204" s="376"/>
      <c r="I204" s="376"/>
      <c r="J204" s="375"/>
      <c r="K204" s="377"/>
      <c r="L204" s="378">
        <f>+Tabla1[[#This Row],[Precio Unitario]]*Tabla1[[#This Row],[Cantidad de Insumos]]</f>
        <v>0</v>
      </c>
      <c r="M204" s="379"/>
      <c r="N204" s="376"/>
      <c r="O204" s="365"/>
      <c r="P204" s="365"/>
    </row>
    <row r="205" spans="2:16" ht="12.75" x14ac:dyDescent="0.2">
      <c r="B205" s="380" t="str">
        <f>IF(Tabla1[[#This Row],[Código_Actividad]]="","",CONCATENATE(Tabla1[[#This Row],[POA]],".",Tabla1[[#This Row],[SRS]],".",Tabla1[[#This Row],[AREA]],".",Tabla1[[#This Row],[TIPO]]))</f>
        <v/>
      </c>
      <c r="C205" s="380" t="str">
        <f>IF(Tabla1[[#This Row],[Código_Actividad]]="","",'[3]Formulario PPGR1'!#REF!)</f>
        <v/>
      </c>
      <c r="D205" s="380" t="str">
        <f>IF(Tabla1[[#This Row],[Código_Actividad]]="","",'[3]Formulario PPGR1'!#REF!)</f>
        <v/>
      </c>
      <c r="E205" s="380" t="str">
        <f>IF(Tabla1[[#This Row],[Código_Actividad]]="","",'[3]Formulario PPGR1'!#REF!)</f>
        <v/>
      </c>
      <c r="F205" s="380" t="str">
        <f>IF(Tabla1[[#This Row],[Código_Actividad]]="","",'[3]Formulario PPGR1'!#REF!)</f>
        <v/>
      </c>
      <c r="G205" s="375"/>
      <c r="H205" s="376"/>
      <c r="I205" s="376"/>
      <c r="J205" s="375"/>
      <c r="K205" s="377"/>
      <c r="L205" s="378">
        <f>+Tabla1[[#This Row],[Precio Unitario]]*Tabla1[[#This Row],[Cantidad de Insumos]]</f>
        <v>0</v>
      </c>
      <c r="M205" s="379"/>
      <c r="N205" s="376"/>
      <c r="O205" s="365"/>
      <c r="P205" s="365"/>
    </row>
    <row r="206" spans="2:16" ht="12.75" x14ac:dyDescent="0.2">
      <c r="B206" s="380" t="str">
        <f>IF(Tabla1[[#This Row],[Código_Actividad]]="","",CONCATENATE(Tabla1[[#This Row],[POA]],".",Tabla1[[#This Row],[SRS]],".",Tabla1[[#This Row],[AREA]],".",Tabla1[[#This Row],[TIPO]]))</f>
        <v/>
      </c>
      <c r="C206" s="380" t="str">
        <f>IF(Tabla1[[#This Row],[Código_Actividad]]="","",'[3]Formulario PPGR1'!#REF!)</f>
        <v/>
      </c>
      <c r="D206" s="380" t="str">
        <f>IF(Tabla1[[#This Row],[Código_Actividad]]="","",'[3]Formulario PPGR1'!#REF!)</f>
        <v/>
      </c>
      <c r="E206" s="380" t="str">
        <f>IF(Tabla1[[#This Row],[Código_Actividad]]="","",'[3]Formulario PPGR1'!#REF!)</f>
        <v/>
      </c>
      <c r="F206" s="380" t="str">
        <f>IF(Tabla1[[#This Row],[Código_Actividad]]="","",'[3]Formulario PPGR1'!#REF!)</f>
        <v/>
      </c>
      <c r="G206" s="375"/>
      <c r="H206" s="376"/>
      <c r="I206" s="376"/>
      <c r="J206" s="375"/>
      <c r="K206" s="377"/>
      <c r="L206" s="378">
        <f>+Tabla1[[#This Row],[Precio Unitario]]*Tabla1[[#This Row],[Cantidad de Insumos]]</f>
        <v>0</v>
      </c>
      <c r="M206" s="379"/>
      <c r="N206" s="376"/>
      <c r="O206" s="365"/>
      <c r="P206" s="365"/>
    </row>
    <row r="207" spans="2:16" ht="12.75" x14ac:dyDescent="0.2">
      <c r="B207" s="380" t="str">
        <f>IF(Tabla1[[#This Row],[Código_Actividad]]="","",CONCATENATE(Tabla1[[#This Row],[POA]],".",Tabla1[[#This Row],[SRS]],".",Tabla1[[#This Row],[AREA]],".",Tabla1[[#This Row],[TIPO]]))</f>
        <v/>
      </c>
      <c r="C207" s="380" t="str">
        <f>IF(Tabla1[[#This Row],[Código_Actividad]]="","",'[3]Formulario PPGR1'!#REF!)</f>
        <v/>
      </c>
      <c r="D207" s="380" t="str">
        <f>IF(Tabla1[[#This Row],[Código_Actividad]]="","",'[3]Formulario PPGR1'!#REF!)</f>
        <v/>
      </c>
      <c r="E207" s="380" t="str">
        <f>IF(Tabla1[[#This Row],[Código_Actividad]]="","",'[3]Formulario PPGR1'!#REF!)</f>
        <v/>
      </c>
      <c r="F207" s="380" t="str">
        <f>IF(Tabla1[[#This Row],[Código_Actividad]]="","",'[3]Formulario PPGR1'!#REF!)</f>
        <v/>
      </c>
      <c r="G207" s="375"/>
      <c r="H207" s="376"/>
      <c r="I207" s="376"/>
      <c r="J207" s="375"/>
      <c r="K207" s="377"/>
      <c r="L207" s="378">
        <f>+Tabla1[[#This Row],[Precio Unitario]]*Tabla1[[#This Row],[Cantidad de Insumos]]</f>
        <v>0</v>
      </c>
      <c r="M207" s="379"/>
      <c r="N207" s="376"/>
      <c r="O207" s="365"/>
      <c r="P207" s="365"/>
    </row>
    <row r="208" spans="2:16" ht="12.75" x14ac:dyDescent="0.2">
      <c r="B208" s="380" t="str">
        <f>IF(Tabla1[[#This Row],[Código_Actividad]]="","",CONCATENATE(Tabla1[[#This Row],[POA]],".",Tabla1[[#This Row],[SRS]],".",Tabla1[[#This Row],[AREA]],".",Tabla1[[#This Row],[TIPO]]))</f>
        <v/>
      </c>
      <c r="C208" s="380" t="str">
        <f>IF(Tabla1[[#This Row],[Código_Actividad]]="","",'[3]Formulario PPGR1'!#REF!)</f>
        <v/>
      </c>
      <c r="D208" s="380" t="str">
        <f>IF(Tabla1[[#This Row],[Código_Actividad]]="","",'[3]Formulario PPGR1'!#REF!)</f>
        <v/>
      </c>
      <c r="E208" s="380" t="str">
        <f>IF(Tabla1[[#This Row],[Código_Actividad]]="","",'[3]Formulario PPGR1'!#REF!)</f>
        <v/>
      </c>
      <c r="F208" s="380" t="str">
        <f>IF(Tabla1[[#This Row],[Código_Actividad]]="","",'[3]Formulario PPGR1'!#REF!)</f>
        <v/>
      </c>
      <c r="G208" s="375"/>
      <c r="H208" s="376"/>
      <c r="I208" s="376"/>
      <c r="J208" s="375"/>
      <c r="K208" s="377"/>
      <c r="L208" s="378">
        <f>+Tabla1[[#This Row],[Precio Unitario]]*Tabla1[[#This Row],[Cantidad de Insumos]]</f>
        <v>0</v>
      </c>
      <c r="M208" s="379"/>
      <c r="N208" s="376"/>
      <c r="O208" s="365"/>
      <c r="P208" s="365"/>
    </row>
    <row r="209" spans="2:16" ht="12.75" x14ac:dyDescent="0.2">
      <c r="B209" s="380" t="str">
        <f>IF(Tabla1[[#This Row],[Código_Actividad]]="","",CONCATENATE(Tabla1[[#This Row],[POA]],".",Tabla1[[#This Row],[SRS]],".",Tabla1[[#This Row],[AREA]],".",Tabla1[[#This Row],[TIPO]]))</f>
        <v/>
      </c>
      <c r="C209" s="380" t="str">
        <f>IF(Tabla1[[#This Row],[Código_Actividad]]="","",'[3]Formulario PPGR1'!#REF!)</f>
        <v/>
      </c>
      <c r="D209" s="380" t="str">
        <f>IF(Tabla1[[#This Row],[Código_Actividad]]="","",'[3]Formulario PPGR1'!#REF!)</f>
        <v/>
      </c>
      <c r="E209" s="380" t="str">
        <f>IF(Tabla1[[#This Row],[Código_Actividad]]="","",'[3]Formulario PPGR1'!#REF!)</f>
        <v/>
      </c>
      <c r="F209" s="380" t="str">
        <f>IF(Tabla1[[#This Row],[Código_Actividad]]="","",'[3]Formulario PPGR1'!#REF!)</f>
        <v/>
      </c>
      <c r="G209" s="375"/>
      <c r="H209" s="376"/>
      <c r="I209" s="376"/>
      <c r="J209" s="375"/>
      <c r="K209" s="377"/>
      <c r="L209" s="378">
        <f>+Tabla1[[#This Row],[Precio Unitario]]*Tabla1[[#This Row],[Cantidad de Insumos]]</f>
        <v>0</v>
      </c>
      <c r="M209" s="379"/>
      <c r="N209" s="376"/>
      <c r="O209" s="365"/>
      <c r="P209" s="365"/>
    </row>
    <row r="210" spans="2:16" ht="12.75" x14ac:dyDescent="0.2">
      <c r="B210" s="380" t="str">
        <f>IF(Tabla1[[#This Row],[Código_Actividad]]="","",CONCATENATE(Tabla1[[#This Row],[POA]],".",Tabla1[[#This Row],[SRS]],".",Tabla1[[#This Row],[AREA]],".",Tabla1[[#This Row],[TIPO]]))</f>
        <v/>
      </c>
      <c r="C210" s="380" t="str">
        <f>IF(Tabla1[[#This Row],[Código_Actividad]]="","",'[3]Formulario PPGR1'!#REF!)</f>
        <v/>
      </c>
      <c r="D210" s="380" t="str">
        <f>IF(Tabla1[[#This Row],[Código_Actividad]]="","",'[3]Formulario PPGR1'!#REF!)</f>
        <v/>
      </c>
      <c r="E210" s="380" t="str">
        <f>IF(Tabla1[[#This Row],[Código_Actividad]]="","",'[3]Formulario PPGR1'!#REF!)</f>
        <v/>
      </c>
      <c r="F210" s="380" t="str">
        <f>IF(Tabla1[[#This Row],[Código_Actividad]]="","",'[3]Formulario PPGR1'!#REF!)</f>
        <v/>
      </c>
      <c r="G210" s="375"/>
      <c r="H210" s="376"/>
      <c r="I210" s="376"/>
      <c r="J210" s="375"/>
      <c r="K210" s="377"/>
      <c r="L210" s="378">
        <f>+Tabla1[[#This Row],[Precio Unitario]]*Tabla1[[#This Row],[Cantidad de Insumos]]</f>
        <v>0</v>
      </c>
      <c r="M210" s="379"/>
      <c r="N210" s="376"/>
      <c r="O210" s="365"/>
      <c r="P210" s="365"/>
    </row>
    <row r="211" spans="2:16" ht="12.75" x14ac:dyDescent="0.2">
      <c r="B211" s="380" t="str">
        <f>IF(Tabla1[[#This Row],[Código_Actividad]]="","",CONCATENATE(Tabla1[[#This Row],[POA]],".",Tabla1[[#This Row],[SRS]],".",Tabla1[[#This Row],[AREA]],".",Tabla1[[#This Row],[TIPO]]))</f>
        <v/>
      </c>
      <c r="C211" s="380" t="str">
        <f>IF(Tabla1[[#This Row],[Código_Actividad]]="","",'[3]Formulario PPGR1'!#REF!)</f>
        <v/>
      </c>
      <c r="D211" s="380" t="str">
        <f>IF(Tabla1[[#This Row],[Código_Actividad]]="","",'[3]Formulario PPGR1'!#REF!)</f>
        <v/>
      </c>
      <c r="E211" s="380" t="str">
        <f>IF(Tabla1[[#This Row],[Código_Actividad]]="","",'[3]Formulario PPGR1'!#REF!)</f>
        <v/>
      </c>
      <c r="F211" s="380" t="str">
        <f>IF(Tabla1[[#This Row],[Código_Actividad]]="","",'[3]Formulario PPGR1'!#REF!)</f>
        <v/>
      </c>
      <c r="G211" s="375"/>
      <c r="H211" s="376"/>
      <c r="I211" s="376"/>
      <c r="J211" s="375"/>
      <c r="K211" s="377"/>
      <c r="L211" s="378">
        <f>+Tabla1[[#This Row],[Precio Unitario]]*Tabla1[[#This Row],[Cantidad de Insumos]]</f>
        <v>0</v>
      </c>
      <c r="M211" s="379"/>
      <c r="N211" s="376"/>
      <c r="O211" s="365"/>
      <c r="P211" s="365"/>
    </row>
    <row r="212" spans="2:16" ht="12.75" x14ac:dyDescent="0.2">
      <c r="B212" s="374" t="str">
        <f>IF(Tabla1[[#This Row],[Código_Actividad]]="","",CONCATENATE(Tabla1[[#This Row],[POA]],".",Tabla1[[#This Row],[SRS]],".",Tabla1[[#This Row],[AREA]],".",Tabla1[[#This Row],[TIPO]]))</f>
        <v/>
      </c>
      <c r="C212" s="374" t="str">
        <f>IF(Tabla1[[#This Row],[Código_Actividad]]="","",'[3]Formulario PPGR1'!#REF!)</f>
        <v/>
      </c>
      <c r="D212" s="374" t="str">
        <f>IF(Tabla1[[#This Row],[Código_Actividad]]="","",'[3]Formulario PPGR1'!#REF!)</f>
        <v/>
      </c>
      <c r="E212" s="374" t="str">
        <f>IF(Tabla1[[#This Row],[Código_Actividad]]="","",'[3]Formulario PPGR1'!#REF!)</f>
        <v/>
      </c>
      <c r="F212" s="374" t="str">
        <f>IF(Tabla1[[#This Row],[Código_Actividad]]="","",'[3]Formulario PPGR1'!#REF!)</f>
        <v/>
      </c>
      <c r="G212" s="375"/>
      <c r="H212" s="376"/>
      <c r="I212" s="376"/>
      <c r="J212" s="375"/>
      <c r="K212" s="377"/>
      <c r="L212" s="378">
        <f>+Tabla1[[#This Row],[Precio Unitario]]*Tabla1[[#This Row],[Cantidad de Insumos]]</f>
        <v>0</v>
      </c>
      <c r="M212" s="379"/>
      <c r="N212" s="376"/>
      <c r="O212" s="365"/>
      <c r="P212" s="365"/>
    </row>
    <row r="213" spans="2:16" ht="12.75" x14ac:dyDescent="0.2">
      <c r="B213" s="374" t="str">
        <f>IF(Tabla1[[#This Row],[Código_Actividad]]="","",CONCATENATE(Tabla1[[#This Row],[POA]],".",Tabla1[[#This Row],[SRS]],".",Tabla1[[#This Row],[AREA]],".",Tabla1[[#This Row],[TIPO]]))</f>
        <v/>
      </c>
      <c r="C213" s="374" t="str">
        <f>IF(Tabla1[[#This Row],[Código_Actividad]]="","",'[3]Formulario PPGR1'!#REF!)</f>
        <v/>
      </c>
      <c r="D213" s="374" t="str">
        <f>IF(Tabla1[[#This Row],[Código_Actividad]]="","",'[3]Formulario PPGR1'!#REF!)</f>
        <v/>
      </c>
      <c r="E213" s="374" t="str">
        <f>IF(Tabla1[[#This Row],[Código_Actividad]]="","",'[3]Formulario PPGR1'!#REF!)</f>
        <v/>
      </c>
      <c r="F213" s="374" t="str">
        <f>IF(Tabla1[[#This Row],[Código_Actividad]]="","",'[3]Formulario PPGR1'!#REF!)</f>
        <v/>
      </c>
      <c r="G213" s="375"/>
      <c r="H213" s="376"/>
      <c r="I213" s="376"/>
      <c r="J213" s="375"/>
      <c r="K213" s="377"/>
      <c r="L213" s="378">
        <f>+Tabla1[[#This Row],[Precio Unitario]]*Tabla1[[#This Row],[Cantidad de Insumos]]</f>
        <v>0</v>
      </c>
      <c r="M213" s="379"/>
      <c r="N213" s="376"/>
      <c r="O213" s="365"/>
      <c r="P213" s="365"/>
    </row>
    <row r="214" spans="2:16" ht="12.75" x14ac:dyDescent="0.2">
      <c r="B214" s="374" t="str">
        <f>IF(Tabla1[[#This Row],[Código_Actividad]]="","",CONCATENATE(Tabla1[[#This Row],[POA]],".",Tabla1[[#This Row],[SRS]],".",Tabla1[[#This Row],[AREA]],".",Tabla1[[#This Row],[TIPO]]))</f>
        <v/>
      </c>
      <c r="C214" s="374" t="str">
        <f>IF(Tabla1[[#This Row],[Código_Actividad]]="","",'[3]Formulario PPGR1'!#REF!)</f>
        <v/>
      </c>
      <c r="D214" s="374" t="str">
        <f>IF(Tabla1[[#This Row],[Código_Actividad]]="","",'[3]Formulario PPGR1'!#REF!)</f>
        <v/>
      </c>
      <c r="E214" s="374" t="str">
        <f>IF(Tabla1[[#This Row],[Código_Actividad]]="","",'[3]Formulario PPGR1'!#REF!)</f>
        <v/>
      </c>
      <c r="F214" s="374" t="str">
        <f>IF(Tabla1[[#This Row],[Código_Actividad]]="","",'[3]Formulario PPGR1'!#REF!)</f>
        <v/>
      </c>
      <c r="G214" s="375"/>
      <c r="H214" s="376"/>
      <c r="I214" s="376"/>
      <c r="J214" s="375"/>
      <c r="K214" s="377"/>
      <c r="L214" s="378">
        <f>+Tabla1[[#This Row],[Precio Unitario]]*Tabla1[[#This Row],[Cantidad de Insumos]]</f>
        <v>0</v>
      </c>
      <c r="M214" s="379"/>
      <c r="N214" s="376"/>
      <c r="O214" s="365"/>
      <c r="P214" s="365"/>
    </row>
    <row r="215" spans="2:16" s="138" customFormat="1" x14ac:dyDescent="0.25">
      <c r="G215" s="366"/>
      <c r="H215" s="366"/>
      <c r="I215" s="366"/>
      <c r="J215" s="366"/>
      <c r="K215" s="381"/>
      <c r="L215" s="366"/>
      <c r="M215" s="366"/>
      <c r="N215" s="366"/>
    </row>
    <row r="216" spans="2:16" s="138" customFormat="1" x14ac:dyDescent="0.25">
      <c r="G216" s="366"/>
      <c r="H216" s="366"/>
      <c r="I216" s="366"/>
      <c r="J216" s="366"/>
      <c r="K216" s="381"/>
      <c r="L216" s="366"/>
      <c r="M216" s="366"/>
      <c r="N216" s="366"/>
    </row>
    <row r="217" spans="2:16" s="138" customFormat="1" x14ac:dyDescent="0.25">
      <c r="G217" s="366"/>
      <c r="H217" s="366"/>
      <c r="I217" s="366"/>
      <c r="J217" s="366"/>
      <c r="K217" s="381"/>
      <c r="L217" s="366"/>
      <c r="M217" s="366"/>
      <c r="N217" s="366"/>
    </row>
    <row r="218" spans="2:16" s="138" customFormat="1" x14ac:dyDescent="0.25">
      <c r="G218" s="366"/>
      <c r="H218" s="366"/>
      <c r="I218" s="366"/>
      <c r="J218" s="366"/>
      <c r="K218" s="381"/>
      <c r="L218" s="366"/>
      <c r="M218" s="366"/>
      <c r="N218" s="366"/>
    </row>
    <row r="219" spans="2:16" s="138" customFormat="1" x14ac:dyDescent="0.25">
      <c r="G219" s="366"/>
      <c r="H219" s="366"/>
      <c r="I219" s="366"/>
      <c r="J219" s="366"/>
      <c r="K219" s="381"/>
      <c r="L219" s="366"/>
      <c r="M219" s="366"/>
      <c r="N219" s="366"/>
    </row>
    <row r="220" spans="2:16" s="138" customFormat="1" x14ac:dyDescent="0.25">
      <c r="G220" s="366"/>
      <c r="H220" s="366"/>
      <c r="I220" s="366"/>
      <c r="J220" s="366"/>
      <c r="K220" s="381"/>
      <c r="L220" s="366"/>
      <c r="M220" s="366"/>
      <c r="N220" s="366"/>
    </row>
    <row r="221" spans="2:16" s="138" customFormat="1" x14ac:dyDescent="0.25">
      <c r="G221" s="366"/>
      <c r="H221" s="366"/>
      <c r="I221" s="366"/>
      <c r="J221" s="366"/>
      <c r="K221" s="381"/>
      <c r="L221" s="366"/>
      <c r="M221" s="366"/>
      <c r="N221" s="366"/>
    </row>
    <row r="222" spans="2:16" s="138" customFormat="1" x14ac:dyDescent="0.25">
      <c r="G222" s="366"/>
      <c r="H222" s="366"/>
      <c r="I222" s="366"/>
      <c r="J222" s="366"/>
      <c r="K222" s="381"/>
      <c r="L222" s="366"/>
      <c r="M222" s="366"/>
      <c r="N222" s="366"/>
    </row>
    <row r="223" spans="2:16" s="138" customFormat="1" x14ac:dyDescent="0.25">
      <c r="G223" s="366"/>
      <c r="H223" s="366"/>
      <c r="I223" s="366"/>
      <c r="J223" s="366"/>
      <c r="K223" s="381"/>
      <c r="L223" s="366"/>
      <c r="M223" s="366"/>
      <c r="N223" s="366"/>
    </row>
    <row r="224" spans="2:16" s="138" customFormat="1" x14ac:dyDescent="0.25">
      <c r="G224" s="366"/>
      <c r="H224" s="366"/>
      <c r="I224" s="366"/>
      <c r="J224" s="366"/>
      <c r="K224" s="381"/>
      <c r="L224" s="366"/>
      <c r="M224" s="366"/>
      <c r="N224" s="366"/>
    </row>
    <row r="225" spans="7:14" s="138" customFormat="1" x14ac:dyDescent="0.25">
      <c r="G225" s="366"/>
      <c r="H225" s="366"/>
      <c r="I225" s="366"/>
      <c r="J225" s="366"/>
      <c r="K225" s="381"/>
      <c r="L225" s="366"/>
      <c r="M225" s="366"/>
      <c r="N225" s="366"/>
    </row>
    <row r="226" spans="7:14" s="138" customFormat="1" x14ac:dyDescent="0.25">
      <c r="G226" s="366"/>
      <c r="H226" s="366"/>
      <c r="I226" s="366"/>
      <c r="J226" s="366"/>
      <c r="K226" s="381"/>
      <c r="L226" s="366"/>
      <c r="M226" s="366"/>
      <c r="N226" s="366"/>
    </row>
    <row r="227" spans="7:14" s="138" customFormat="1" x14ac:dyDescent="0.25">
      <c r="G227" s="366"/>
      <c r="H227" s="366"/>
      <c r="I227" s="366"/>
      <c r="J227" s="366"/>
      <c r="K227" s="381"/>
      <c r="L227" s="366"/>
      <c r="M227" s="366"/>
      <c r="N227" s="366"/>
    </row>
    <row r="228" spans="7:14" s="138" customFormat="1" x14ac:dyDescent="0.25">
      <c r="G228" s="366"/>
      <c r="H228" s="366"/>
      <c r="I228" s="366"/>
      <c r="J228" s="366"/>
      <c r="K228" s="381"/>
      <c r="L228" s="366"/>
      <c r="M228" s="366"/>
      <c r="N228" s="366"/>
    </row>
    <row r="229" spans="7:14" s="138" customFormat="1" x14ac:dyDescent="0.25">
      <c r="G229" s="366"/>
      <c r="H229" s="366"/>
      <c r="I229" s="366"/>
      <c r="J229" s="366"/>
      <c r="K229" s="381"/>
      <c r="L229" s="366"/>
      <c r="M229" s="366"/>
      <c r="N229" s="366"/>
    </row>
    <row r="230" spans="7:14" s="138" customFormat="1" x14ac:dyDescent="0.25">
      <c r="G230" s="366"/>
      <c r="H230" s="366"/>
      <c r="I230" s="366"/>
      <c r="J230" s="366"/>
      <c r="K230" s="381"/>
      <c r="L230" s="366"/>
      <c r="M230" s="366"/>
      <c r="N230" s="366"/>
    </row>
    <row r="231" spans="7:14" s="138" customFormat="1" x14ac:dyDescent="0.25">
      <c r="G231" s="366"/>
      <c r="H231" s="366"/>
      <c r="I231" s="366"/>
      <c r="J231" s="366"/>
      <c r="K231" s="381"/>
      <c r="L231" s="366"/>
      <c r="M231" s="366"/>
      <c r="N231" s="366"/>
    </row>
    <row r="232" spans="7:14" s="138" customFormat="1" x14ac:dyDescent="0.25">
      <c r="G232" s="366"/>
      <c r="H232" s="366"/>
      <c r="I232" s="366"/>
      <c r="J232" s="366"/>
      <c r="K232" s="381"/>
      <c r="L232" s="366"/>
      <c r="M232" s="366"/>
      <c r="N232" s="366"/>
    </row>
    <row r="233" spans="7:14" s="138" customFormat="1" x14ac:dyDescent="0.25">
      <c r="G233" s="366"/>
      <c r="H233" s="366"/>
      <c r="I233" s="366"/>
      <c r="J233" s="366"/>
      <c r="K233" s="381"/>
      <c r="L233" s="366"/>
      <c r="M233" s="366"/>
      <c r="N233" s="366"/>
    </row>
    <row r="234" spans="7:14" s="138" customFormat="1" x14ac:dyDescent="0.25">
      <c r="G234" s="366"/>
      <c r="H234" s="366"/>
      <c r="I234" s="366"/>
      <c r="J234" s="366"/>
      <c r="K234" s="381"/>
      <c r="L234" s="366"/>
      <c r="M234" s="366"/>
      <c r="N234" s="366"/>
    </row>
    <row r="235" spans="7:14" s="138" customFormat="1" x14ac:dyDescent="0.25">
      <c r="G235" s="366"/>
      <c r="H235" s="366"/>
      <c r="I235" s="366"/>
      <c r="J235" s="366"/>
      <c r="K235" s="381"/>
      <c r="L235" s="366"/>
      <c r="M235" s="366"/>
      <c r="N235" s="366"/>
    </row>
    <row r="236" spans="7:14" s="138" customFormat="1" x14ac:dyDescent="0.25">
      <c r="G236" s="366"/>
      <c r="H236" s="366"/>
      <c r="I236" s="366"/>
      <c r="J236" s="366"/>
      <c r="K236" s="381"/>
      <c r="L236" s="366"/>
      <c r="M236" s="366"/>
      <c r="N236" s="366"/>
    </row>
    <row r="237" spans="7:14" s="138" customFormat="1" x14ac:dyDescent="0.25">
      <c r="G237" s="366"/>
      <c r="H237" s="366"/>
      <c r="I237" s="366"/>
      <c r="J237" s="366"/>
      <c r="K237" s="381"/>
      <c r="L237" s="366"/>
      <c r="M237" s="366"/>
      <c r="N237" s="366"/>
    </row>
    <row r="238" spans="7:14" s="138" customFormat="1" x14ac:dyDescent="0.25">
      <c r="G238" s="366"/>
      <c r="H238" s="366"/>
      <c r="I238" s="366"/>
      <c r="J238" s="366"/>
      <c r="K238" s="381"/>
      <c r="L238" s="366"/>
      <c r="M238" s="366"/>
      <c r="N238" s="366"/>
    </row>
    <row r="239" spans="7:14" s="138" customFormat="1" x14ac:dyDescent="0.25">
      <c r="G239" s="366"/>
      <c r="H239" s="366"/>
      <c r="I239" s="366"/>
      <c r="J239" s="366"/>
      <c r="K239" s="381"/>
      <c r="L239" s="366"/>
      <c r="M239" s="366"/>
      <c r="N239" s="366"/>
    </row>
    <row r="240" spans="7:14" s="138" customFormat="1" x14ac:dyDescent="0.25">
      <c r="G240" s="366"/>
      <c r="H240" s="366"/>
      <c r="I240" s="366"/>
      <c r="J240" s="366"/>
      <c r="K240" s="381"/>
      <c r="L240" s="366"/>
      <c r="M240" s="366"/>
      <c r="N240" s="366"/>
    </row>
    <row r="241" spans="7:14" s="138" customFormat="1" x14ac:dyDescent="0.25">
      <c r="G241" s="366"/>
      <c r="H241" s="366"/>
      <c r="I241" s="366"/>
      <c r="J241" s="366"/>
      <c r="K241" s="381"/>
      <c r="L241" s="366"/>
      <c r="M241" s="366"/>
      <c r="N241" s="366"/>
    </row>
    <row r="242" spans="7:14" s="138" customFormat="1" x14ac:dyDescent="0.25">
      <c r="G242" s="366"/>
      <c r="H242" s="366"/>
      <c r="I242" s="366"/>
      <c r="J242" s="366"/>
      <c r="K242" s="381"/>
      <c r="L242" s="366"/>
      <c r="M242" s="366"/>
      <c r="N242" s="366"/>
    </row>
    <row r="243" spans="7:14" s="138" customFormat="1" x14ac:dyDescent="0.25">
      <c r="G243" s="366"/>
      <c r="H243" s="366"/>
      <c r="I243" s="366"/>
      <c r="J243" s="366"/>
      <c r="K243" s="381"/>
      <c r="L243" s="366"/>
      <c r="M243" s="366"/>
      <c r="N243" s="366"/>
    </row>
    <row r="244" spans="7:14" s="138" customFormat="1" x14ac:dyDescent="0.25">
      <c r="G244" s="366"/>
      <c r="H244" s="366"/>
      <c r="I244" s="366"/>
      <c r="J244" s="366"/>
      <c r="K244" s="381"/>
      <c r="L244" s="366"/>
      <c r="M244" s="366"/>
      <c r="N244" s="366"/>
    </row>
    <row r="245" spans="7:14" s="138" customFormat="1" x14ac:dyDescent="0.25">
      <c r="G245" s="366"/>
      <c r="H245" s="366"/>
      <c r="I245" s="366"/>
      <c r="J245" s="366"/>
      <c r="K245" s="381"/>
      <c r="L245" s="366"/>
      <c r="M245" s="366"/>
      <c r="N245" s="366"/>
    </row>
    <row r="246" spans="7:14" s="138" customFormat="1" x14ac:dyDescent="0.25">
      <c r="G246" s="366"/>
      <c r="H246" s="366"/>
      <c r="I246" s="366"/>
      <c r="J246" s="366"/>
      <c r="K246" s="381"/>
      <c r="L246" s="366"/>
      <c r="M246" s="366"/>
      <c r="N246" s="366"/>
    </row>
    <row r="247" spans="7:14" s="138" customFormat="1" x14ac:dyDescent="0.25">
      <c r="G247" s="366"/>
      <c r="H247" s="366"/>
      <c r="I247" s="366"/>
      <c r="J247" s="366"/>
      <c r="K247" s="381"/>
      <c r="L247" s="366"/>
      <c r="M247" s="366"/>
      <c r="N247" s="366"/>
    </row>
    <row r="248" spans="7:14" s="138" customFormat="1" x14ac:dyDescent="0.25">
      <c r="G248" s="366"/>
      <c r="H248" s="366"/>
      <c r="I248" s="366"/>
      <c r="J248" s="366"/>
      <c r="K248" s="381"/>
      <c r="L248" s="366"/>
      <c r="M248" s="366"/>
      <c r="N248" s="366"/>
    </row>
    <row r="249" spans="7:14" s="138" customFormat="1" x14ac:dyDescent="0.25">
      <c r="G249" s="366"/>
      <c r="H249" s="366"/>
      <c r="I249" s="366"/>
      <c r="J249" s="366"/>
      <c r="K249" s="381"/>
      <c r="L249" s="366"/>
      <c r="M249" s="366"/>
      <c r="N249" s="366"/>
    </row>
    <row r="250" spans="7:14" s="138" customFormat="1" x14ac:dyDescent="0.25">
      <c r="G250" s="366"/>
      <c r="H250" s="366"/>
      <c r="I250" s="366"/>
      <c r="J250" s="366"/>
      <c r="K250" s="381"/>
      <c r="L250" s="366"/>
      <c r="M250" s="366"/>
      <c r="N250" s="366"/>
    </row>
    <row r="251" spans="7:14" s="138" customFormat="1" x14ac:dyDescent="0.25">
      <c r="G251" s="366"/>
      <c r="H251" s="366"/>
      <c r="I251" s="366"/>
      <c r="J251" s="366"/>
      <c r="K251" s="381"/>
      <c r="L251" s="366"/>
      <c r="M251" s="366"/>
      <c r="N251" s="366"/>
    </row>
    <row r="252" spans="7:14" s="138" customFormat="1" x14ac:dyDescent="0.25">
      <c r="G252" s="366"/>
      <c r="H252" s="366"/>
      <c r="I252" s="366"/>
      <c r="J252" s="366"/>
      <c r="K252" s="381"/>
      <c r="L252" s="366"/>
      <c r="M252" s="366"/>
      <c r="N252" s="366"/>
    </row>
    <row r="253" spans="7:14" s="138" customFormat="1" x14ac:dyDescent="0.25">
      <c r="G253" s="366"/>
      <c r="H253" s="366"/>
      <c r="I253" s="366"/>
      <c r="J253" s="366"/>
      <c r="K253" s="381"/>
      <c r="L253" s="366"/>
      <c r="M253" s="366"/>
      <c r="N253" s="366"/>
    </row>
    <row r="254" spans="7:14" s="138" customFormat="1" x14ac:dyDescent="0.25">
      <c r="G254" s="366"/>
      <c r="H254" s="366"/>
      <c r="I254" s="366"/>
      <c r="J254" s="366"/>
      <c r="K254" s="381"/>
      <c r="L254" s="366"/>
      <c r="M254" s="366"/>
      <c r="N254" s="366"/>
    </row>
    <row r="255" spans="7:14" s="138" customFormat="1" x14ac:dyDescent="0.25">
      <c r="G255" s="366"/>
      <c r="H255" s="366"/>
      <c r="I255" s="366"/>
      <c r="J255" s="366"/>
      <c r="K255" s="381"/>
      <c r="L255" s="366"/>
      <c r="M255" s="366"/>
      <c r="N255" s="366"/>
    </row>
    <row r="256" spans="7:14" s="138" customFormat="1" x14ac:dyDescent="0.25">
      <c r="G256" s="366"/>
      <c r="H256" s="366"/>
      <c r="I256" s="366"/>
      <c r="J256" s="366"/>
      <c r="K256" s="381"/>
      <c r="L256" s="366"/>
      <c r="M256" s="366"/>
      <c r="N256" s="366"/>
    </row>
    <row r="257" spans="7:14" s="138" customFormat="1" x14ac:dyDescent="0.25">
      <c r="G257" s="366"/>
      <c r="H257" s="366"/>
      <c r="I257" s="366"/>
      <c r="J257" s="366"/>
      <c r="K257" s="381"/>
      <c r="L257" s="366"/>
      <c r="M257" s="366"/>
      <c r="N257" s="366"/>
    </row>
    <row r="258" spans="7:14" s="138" customFormat="1" x14ac:dyDescent="0.25">
      <c r="G258" s="366"/>
      <c r="H258" s="366"/>
      <c r="I258" s="366"/>
      <c r="J258" s="366"/>
      <c r="K258" s="381"/>
      <c r="L258" s="366"/>
      <c r="M258" s="366"/>
      <c r="N258" s="366"/>
    </row>
    <row r="259" spans="7:14" s="138" customFormat="1" x14ac:dyDescent="0.25">
      <c r="G259" s="366"/>
      <c r="H259" s="366"/>
      <c r="I259" s="366"/>
      <c r="J259" s="366"/>
      <c r="K259" s="381"/>
      <c r="L259" s="366"/>
      <c r="M259" s="366"/>
      <c r="N259" s="366"/>
    </row>
    <row r="260" spans="7:14" s="138" customFormat="1" x14ac:dyDescent="0.25">
      <c r="G260" s="366"/>
      <c r="H260" s="366"/>
      <c r="I260" s="366"/>
      <c r="J260" s="366"/>
      <c r="K260" s="381"/>
      <c r="L260" s="366"/>
      <c r="M260" s="366"/>
      <c r="N260" s="366"/>
    </row>
    <row r="261" spans="7:14" s="138" customFormat="1" x14ac:dyDescent="0.25">
      <c r="G261" s="366"/>
      <c r="H261" s="366"/>
      <c r="I261" s="366"/>
      <c r="J261" s="366"/>
      <c r="K261" s="381"/>
      <c r="L261" s="366"/>
      <c r="M261" s="366"/>
      <c r="N261" s="366"/>
    </row>
    <row r="262" spans="7:14" s="138" customFormat="1" x14ac:dyDescent="0.25">
      <c r="G262" s="366"/>
      <c r="H262" s="366"/>
      <c r="I262" s="366"/>
      <c r="J262" s="366"/>
      <c r="K262" s="381"/>
      <c r="L262" s="366"/>
      <c r="M262" s="366"/>
      <c r="N262" s="366"/>
    </row>
    <row r="263" spans="7:14" s="138" customFormat="1" x14ac:dyDescent="0.25">
      <c r="G263" s="366"/>
      <c r="H263" s="366"/>
      <c r="I263" s="366"/>
      <c r="J263" s="366"/>
      <c r="K263" s="381"/>
      <c r="L263" s="366"/>
      <c r="M263" s="366"/>
      <c r="N263" s="366"/>
    </row>
    <row r="264" spans="7:14" s="138" customFormat="1" x14ac:dyDescent="0.25">
      <c r="G264" s="366"/>
      <c r="H264" s="366"/>
      <c r="I264" s="366"/>
      <c r="J264" s="366"/>
      <c r="K264" s="381"/>
      <c r="L264" s="366"/>
      <c r="M264" s="366"/>
      <c r="N264" s="366"/>
    </row>
    <row r="265" spans="7:14" s="138" customFormat="1" x14ac:dyDescent="0.25">
      <c r="G265" s="366"/>
      <c r="H265" s="366"/>
      <c r="I265" s="366"/>
      <c r="J265" s="366"/>
      <c r="K265" s="381"/>
      <c r="L265" s="366"/>
      <c r="M265" s="366"/>
      <c r="N265" s="366"/>
    </row>
    <row r="266" spans="7:14" s="138" customFormat="1" x14ac:dyDescent="0.25">
      <c r="G266" s="366"/>
      <c r="H266" s="366"/>
      <c r="I266" s="366"/>
      <c r="J266" s="366"/>
      <c r="K266" s="381"/>
      <c r="L266" s="366"/>
      <c r="M266" s="366"/>
      <c r="N266" s="366"/>
    </row>
    <row r="267" spans="7:14" s="138" customFormat="1" x14ac:dyDescent="0.25">
      <c r="G267" s="366"/>
      <c r="H267" s="366"/>
      <c r="I267" s="366"/>
      <c r="J267" s="366"/>
      <c r="K267" s="381"/>
      <c r="L267" s="366"/>
      <c r="M267" s="366"/>
      <c r="N267" s="366"/>
    </row>
    <row r="268" spans="7:14" s="138" customFormat="1" x14ac:dyDescent="0.25">
      <c r="G268" s="366"/>
      <c r="H268" s="366"/>
      <c r="I268" s="366"/>
      <c r="J268" s="366"/>
      <c r="K268" s="381"/>
      <c r="L268" s="366"/>
      <c r="M268" s="366"/>
      <c r="N268" s="366"/>
    </row>
    <row r="269" spans="7:14" s="138" customFormat="1" x14ac:dyDescent="0.25">
      <c r="G269" s="366"/>
      <c r="H269" s="366"/>
      <c r="I269" s="366"/>
      <c r="J269" s="366"/>
      <c r="K269" s="381"/>
      <c r="L269" s="366"/>
      <c r="M269" s="366"/>
      <c r="N269" s="366"/>
    </row>
    <row r="270" spans="7:14" s="138" customFormat="1" x14ac:dyDescent="0.25">
      <c r="G270" s="366"/>
      <c r="H270" s="366"/>
      <c r="I270" s="366"/>
      <c r="J270" s="366"/>
      <c r="K270" s="381"/>
      <c r="L270" s="366"/>
      <c r="M270" s="366"/>
      <c r="N270" s="366"/>
    </row>
    <row r="271" spans="7:14" s="138" customFormat="1" x14ac:dyDescent="0.25">
      <c r="G271" s="366"/>
      <c r="H271" s="366"/>
      <c r="I271" s="366"/>
      <c r="J271" s="366"/>
      <c r="K271" s="381"/>
      <c r="L271" s="366"/>
      <c r="M271" s="366"/>
      <c r="N271" s="366"/>
    </row>
    <row r="272" spans="7:14" s="138" customFormat="1" x14ac:dyDescent="0.25">
      <c r="G272" s="366"/>
      <c r="H272" s="366"/>
      <c r="I272" s="366"/>
      <c r="J272" s="366"/>
      <c r="K272" s="381"/>
      <c r="L272" s="366"/>
      <c r="M272" s="366"/>
      <c r="N272" s="366"/>
    </row>
    <row r="273" spans="7:14" s="138" customFormat="1" x14ac:dyDescent="0.25">
      <c r="G273" s="366"/>
      <c r="H273" s="366"/>
      <c r="I273" s="366"/>
      <c r="J273" s="366"/>
      <c r="K273" s="381"/>
      <c r="L273" s="366"/>
      <c r="M273" s="366"/>
      <c r="N273" s="366"/>
    </row>
    <row r="274" spans="7:14" s="138" customFormat="1" x14ac:dyDescent="0.25">
      <c r="G274" s="366"/>
      <c r="H274" s="366"/>
      <c r="I274" s="366"/>
      <c r="J274" s="366"/>
      <c r="K274" s="381"/>
      <c r="L274" s="366"/>
      <c r="M274" s="366"/>
      <c r="N274" s="366"/>
    </row>
    <row r="275" spans="7:14" s="138" customFormat="1" x14ac:dyDescent="0.25">
      <c r="G275" s="366"/>
      <c r="H275" s="366"/>
      <c r="I275" s="366"/>
      <c r="J275" s="366"/>
      <c r="K275" s="381"/>
      <c r="L275" s="366"/>
      <c r="M275" s="366"/>
      <c r="N275" s="366"/>
    </row>
    <row r="276" spans="7:14" s="138" customFormat="1" x14ac:dyDescent="0.25">
      <c r="G276" s="366"/>
      <c r="H276" s="366"/>
      <c r="I276" s="366"/>
      <c r="J276" s="366"/>
      <c r="K276" s="381"/>
      <c r="L276" s="366"/>
      <c r="M276" s="366"/>
      <c r="N276" s="366"/>
    </row>
    <row r="277" spans="7:14" s="138" customFormat="1" x14ac:dyDescent="0.25">
      <c r="G277" s="366"/>
      <c r="H277" s="366"/>
      <c r="I277" s="366"/>
      <c r="J277" s="366"/>
      <c r="K277" s="381"/>
      <c r="L277" s="366"/>
      <c r="M277" s="366"/>
      <c r="N277" s="366"/>
    </row>
    <row r="278" spans="7:14" s="138" customFormat="1" x14ac:dyDescent="0.25">
      <c r="G278" s="366"/>
      <c r="H278" s="366"/>
      <c r="I278" s="366"/>
      <c r="J278" s="366"/>
      <c r="K278" s="381"/>
      <c r="L278" s="366"/>
      <c r="M278" s="366"/>
      <c r="N278" s="366"/>
    </row>
    <row r="279" spans="7:14" s="138" customFormat="1" x14ac:dyDescent="0.25">
      <c r="G279" s="366"/>
      <c r="H279" s="366"/>
      <c r="I279" s="366"/>
      <c r="J279" s="366"/>
      <c r="K279" s="381"/>
      <c r="L279" s="366"/>
      <c r="M279" s="366"/>
      <c r="N279" s="366"/>
    </row>
    <row r="280" spans="7:14" s="138" customFormat="1" x14ac:dyDescent="0.25">
      <c r="G280" s="366"/>
      <c r="H280" s="366"/>
      <c r="I280" s="366"/>
      <c r="J280" s="366"/>
      <c r="K280" s="381"/>
      <c r="L280" s="366"/>
      <c r="M280" s="366"/>
      <c r="N280" s="366"/>
    </row>
    <row r="281" spans="7:14" s="138" customFormat="1" x14ac:dyDescent="0.25">
      <c r="G281" s="366"/>
      <c r="H281" s="366"/>
      <c r="I281" s="366"/>
      <c r="J281" s="366"/>
      <c r="K281" s="381"/>
      <c r="L281" s="366"/>
      <c r="M281" s="366"/>
      <c r="N281" s="366"/>
    </row>
    <row r="282" spans="7:14" s="138" customFormat="1" x14ac:dyDescent="0.25">
      <c r="G282" s="366"/>
      <c r="H282" s="366"/>
      <c r="I282" s="366"/>
      <c r="J282" s="366"/>
      <c r="K282" s="381"/>
      <c r="L282" s="366"/>
      <c r="M282" s="366"/>
      <c r="N282" s="366"/>
    </row>
    <row r="283" spans="7:14" s="138" customFormat="1" x14ac:dyDescent="0.25">
      <c r="G283" s="366"/>
      <c r="H283" s="366"/>
      <c r="I283" s="366"/>
      <c r="J283" s="366"/>
      <c r="K283" s="381"/>
      <c r="L283" s="366"/>
      <c r="M283" s="366"/>
      <c r="N283" s="366"/>
    </row>
    <row r="284" spans="7:14" s="138" customFormat="1" x14ac:dyDescent="0.25">
      <c r="G284" s="366"/>
      <c r="H284" s="366"/>
      <c r="I284" s="366"/>
      <c r="J284" s="366"/>
      <c r="K284" s="381"/>
      <c r="L284" s="366"/>
      <c r="M284" s="366"/>
      <c r="N284" s="366"/>
    </row>
    <row r="285" spans="7:14" s="138" customFormat="1" x14ac:dyDescent="0.25">
      <c r="G285" s="366"/>
      <c r="H285" s="366"/>
      <c r="I285" s="366"/>
      <c r="J285" s="366"/>
      <c r="K285" s="381"/>
      <c r="L285" s="366"/>
      <c r="M285" s="366"/>
      <c r="N285" s="366"/>
    </row>
    <row r="286" spans="7:14" s="138" customFormat="1" x14ac:dyDescent="0.25">
      <c r="G286" s="366"/>
      <c r="H286" s="366"/>
      <c r="I286" s="366"/>
      <c r="J286" s="366"/>
      <c r="K286" s="381"/>
      <c r="L286" s="366"/>
      <c r="M286" s="366"/>
      <c r="N286" s="366"/>
    </row>
    <row r="287" spans="7:14" s="138" customFormat="1" x14ac:dyDescent="0.25">
      <c r="G287" s="366"/>
      <c r="H287" s="366"/>
      <c r="I287" s="366"/>
      <c r="J287" s="366"/>
      <c r="K287" s="381"/>
      <c r="L287" s="366"/>
      <c r="M287" s="366"/>
      <c r="N287" s="366"/>
    </row>
    <row r="288" spans="7:14" s="138" customFormat="1" x14ac:dyDescent="0.25">
      <c r="G288" s="366"/>
      <c r="H288" s="366"/>
      <c r="I288" s="366"/>
      <c r="J288" s="366"/>
      <c r="K288" s="381"/>
      <c r="L288" s="366"/>
      <c r="M288" s="366"/>
      <c r="N288" s="366"/>
    </row>
    <row r="289" spans="7:14" s="138" customFormat="1" x14ac:dyDescent="0.25">
      <c r="G289" s="366"/>
      <c r="H289" s="366"/>
      <c r="I289" s="366"/>
      <c r="J289" s="366"/>
      <c r="K289" s="381"/>
      <c r="L289" s="366"/>
      <c r="M289" s="366"/>
      <c r="N289" s="366"/>
    </row>
    <row r="290" spans="7:14" s="138" customFormat="1" x14ac:dyDescent="0.25">
      <c r="G290" s="366"/>
      <c r="H290" s="366"/>
      <c r="I290" s="366"/>
      <c r="J290" s="366"/>
      <c r="K290" s="381"/>
      <c r="L290" s="366"/>
      <c r="M290" s="366"/>
      <c r="N290" s="366"/>
    </row>
    <row r="291" spans="7:14" s="138" customFormat="1" x14ac:dyDescent="0.25">
      <c r="G291" s="366"/>
      <c r="H291" s="366"/>
      <c r="I291" s="366"/>
      <c r="J291" s="366"/>
      <c r="K291" s="381"/>
      <c r="L291" s="366"/>
      <c r="M291" s="366"/>
      <c r="N291" s="366"/>
    </row>
    <row r="292" spans="7:14" s="138" customFormat="1" x14ac:dyDescent="0.25">
      <c r="G292" s="366"/>
      <c r="H292" s="366"/>
      <c r="I292" s="366"/>
      <c r="J292" s="366"/>
      <c r="K292" s="381"/>
      <c r="L292" s="366"/>
      <c r="M292" s="366"/>
      <c r="N292" s="366"/>
    </row>
    <row r="293" spans="7:14" s="138" customFormat="1" x14ac:dyDescent="0.25">
      <c r="G293" s="366"/>
      <c r="H293" s="366"/>
      <c r="I293" s="366"/>
      <c r="J293" s="366"/>
      <c r="K293" s="381"/>
      <c r="L293" s="366"/>
      <c r="M293" s="366"/>
      <c r="N293" s="366"/>
    </row>
    <row r="294" spans="7:14" s="138" customFormat="1" x14ac:dyDescent="0.25">
      <c r="G294" s="366"/>
      <c r="H294" s="366"/>
      <c r="I294" s="366"/>
      <c r="J294" s="366"/>
      <c r="K294" s="381"/>
      <c r="L294" s="366"/>
      <c r="M294" s="366"/>
      <c r="N294" s="366"/>
    </row>
    <row r="295" spans="7:14" s="138" customFormat="1" x14ac:dyDescent="0.25">
      <c r="G295" s="366"/>
      <c r="H295" s="366"/>
      <c r="I295" s="366"/>
      <c r="J295" s="366"/>
      <c r="K295" s="381"/>
      <c r="L295" s="366"/>
      <c r="M295" s="366"/>
      <c r="N295" s="366"/>
    </row>
    <row r="296" spans="7:14" s="138" customFormat="1" x14ac:dyDescent="0.25">
      <c r="G296" s="366"/>
      <c r="H296" s="366"/>
      <c r="I296" s="366"/>
      <c r="J296" s="366"/>
      <c r="K296" s="381"/>
      <c r="L296" s="366"/>
      <c r="M296" s="366"/>
      <c r="N296" s="366"/>
    </row>
    <row r="297" spans="7:14" s="138" customFormat="1" x14ac:dyDescent="0.25">
      <c r="G297" s="366"/>
      <c r="H297" s="366"/>
      <c r="I297" s="366"/>
      <c r="J297" s="366"/>
      <c r="K297" s="381"/>
      <c r="L297" s="366"/>
      <c r="M297" s="366"/>
      <c r="N297" s="366"/>
    </row>
    <row r="298" spans="7:14" s="138" customFormat="1" x14ac:dyDescent="0.25">
      <c r="G298" s="366"/>
      <c r="H298" s="366"/>
      <c r="I298" s="366"/>
      <c r="J298" s="366"/>
      <c r="K298" s="381"/>
      <c r="L298" s="366"/>
      <c r="M298" s="366"/>
      <c r="N298" s="366"/>
    </row>
    <row r="299" spans="7:14" s="138" customFormat="1" x14ac:dyDescent="0.25">
      <c r="G299" s="366"/>
      <c r="H299" s="366"/>
      <c r="I299" s="366"/>
      <c r="J299" s="366"/>
      <c r="K299" s="381"/>
      <c r="L299" s="366"/>
      <c r="M299" s="366"/>
      <c r="N299" s="366"/>
    </row>
    <row r="300" spans="7:14" s="138" customFormat="1" x14ac:dyDescent="0.25">
      <c r="G300" s="366"/>
      <c r="H300" s="366"/>
      <c r="I300" s="366"/>
      <c r="J300" s="366"/>
      <c r="K300" s="381"/>
      <c r="L300" s="366"/>
      <c r="M300" s="366"/>
      <c r="N300" s="366"/>
    </row>
    <row r="301" spans="7:14" s="138" customFormat="1" x14ac:dyDescent="0.25">
      <c r="G301" s="366"/>
      <c r="H301" s="366"/>
      <c r="I301" s="366"/>
      <c r="J301" s="366"/>
      <c r="K301" s="381"/>
      <c r="L301" s="366"/>
      <c r="M301" s="366"/>
      <c r="N301" s="366"/>
    </row>
    <row r="302" spans="7:14" s="138" customFormat="1" x14ac:dyDescent="0.25">
      <c r="G302" s="366"/>
      <c r="H302" s="366"/>
      <c r="I302" s="366"/>
      <c r="J302" s="366"/>
      <c r="K302" s="381"/>
      <c r="L302" s="366"/>
      <c r="M302" s="366"/>
      <c r="N302" s="366"/>
    </row>
    <row r="303" spans="7:14" s="138" customFormat="1" x14ac:dyDescent="0.25">
      <c r="G303" s="366"/>
      <c r="H303" s="366"/>
      <c r="I303" s="366"/>
      <c r="J303" s="366"/>
      <c r="K303" s="381"/>
      <c r="L303" s="366"/>
      <c r="M303" s="366"/>
      <c r="N303" s="366"/>
    </row>
    <row r="304" spans="7:14" s="138" customFormat="1" x14ac:dyDescent="0.25">
      <c r="G304" s="366"/>
      <c r="H304" s="366"/>
      <c r="I304" s="366"/>
      <c r="J304" s="366"/>
      <c r="K304" s="381"/>
      <c r="L304" s="366"/>
      <c r="M304" s="366"/>
      <c r="N304" s="366"/>
    </row>
    <row r="305" spans="7:14" s="138" customFormat="1" x14ac:dyDescent="0.25">
      <c r="G305" s="366"/>
      <c r="H305" s="366"/>
      <c r="I305" s="366"/>
      <c r="J305" s="366"/>
      <c r="K305" s="381"/>
      <c r="L305" s="366"/>
      <c r="M305" s="366"/>
      <c r="N305" s="366"/>
    </row>
    <row r="306" spans="7:14" s="138" customFormat="1" x14ac:dyDescent="0.25">
      <c r="G306" s="366"/>
      <c r="H306" s="366"/>
      <c r="I306" s="366"/>
      <c r="J306" s="366"/>
      <c r="K306" s="381"/>
      <c r="L306" s="366"/>
      <c r="M306" s="366"/>
      <c r="N306" s="366"/>
    </row>
    <row r="307" spans="7:14" s="138" customFormat="1" x14ac:dyDescent="0.25">
      <c r="G307" s="366"/>
      <c r="H307" s="366"/>
      <c r="I307" s="366"/>
      <c r="J307" s="366"/>
      <c r="K307" s="381"/>
      <c r="L307" s="366"/>
      <c r="M307" s="366"/>
      <c r="N307" s="366"/>
    </row>
    <row r="308" spans="7:14" s="138" customFormat="1" x14ac:dyDescent="0.25">
      <c r="G308" s="366"/>
      <c r="H308" s="366"/>
      <c r="I308" s="366"/>
      <c r="J308" s="366"/>
      <c r="K308" s="381"/>
      <c r="L308" s="366"/>
      <c r="M308" s="366"/>
      <c r="N308" s="366"/>
    </row>
    <row r="309" spans="7:14" s="138" customFormat="1" x14ac:dyDescent="0.25">
      <c r="G309" s="366"/>
      <c r="H309" s="366"/>
      <c r="I309" s="366"/>
      <c r="J309" s="366"/>
      <c r="K309" s="381"/>
      <c r="L309" s="366"/>
      <c r="M309" s="366"/>
      <c r="N309" s="366"/>
    </row>
    <row r="310" spans="7:14" s="138" customFormat="1" x14ac:dyDescent="0.25">
      <c r="G310" s="366"/>
      <c r="H310" s="366"/>
      <c r="I310" s="366"/>
      <c r="J310" s="366"/>
      <c r="K310" s="381"/>
      <c r="L310" s="366"/>
      <c r="M310" s="366"/>
      <c r="N310" s="366"/>
    </row>
    <row r="311" spans="7:14" s="138" customFormat="1" x14ac:dyDescent="0.25">
      <c r="G311" s="366"/>
      <c r="H311" s="366"/>
      <c r="I311" s="366"/>
      <c r="J311" s="366"/>
      <c r="K311" s="381"/>
      <c r="L311" s="366"/>
      <c r="M311" s="366"/>
      <c r="N311" s="366"/>
    </row>
    <row r="312" spans="7:14" s="138" customFormat="1" x14ac:dyDescent="0.25">
      <c r="G312" s="366"/>
      <c r="H312" s="366"/>
      <c r="I312" s="366"/>
      <c r="J312" s="366"/>
      <c r="K312" s="381"/>
      <c r="L312" s="366"/>
      <c r="M312" s="366"/>
      <c r="N312" s="366"/>
    </row>
    <row r="313" spans="7:14" s="138" customFormat="1" x14ac:dyDescent="0.25">
      <c r="G313" s="366"/>
      <c r="H313" s="366"/>
      <c r="I313" s="366"/>
      <c r="J313" s="366"/>
      <c r="K313" s="381"/>
      <c r="L313" s="366"/>
      <c r="M313" s="366"/>
      <c r="N313" s="366"/>
    </row>
    <row r="314" spans="7:14" s="138" customFormat="1" x14ac:dyDescent="0.25">
      <c r="G314" s="366"/>
      <c r="H314" s="366"/>
      <c r="I314" s="366"/>
      <c r="J314" s="366"/>
      <c r="K314" s="381"/>
      <c r="L314" s="366"/>
      <c r="M314" s="366"/>
      <c r="N314" s="366"/>
    </row>
    <row r="315" spans="7:14" s="138" customFormat="1" x14ac:dyDescent="0.25">
      <c r="G315" s="366"/>
      <c r="H315" s="366"/>
      <c r="I315" s="366"/>
      <c r="J315" s="366"/>
      <c r="K315" s="381"/>
      <c r="L315" s="366"/>
      <c r="M315" s="366"/>
      <c r="N315" s="366"/>
    </row>
    <row r="316" spans="7:14" s="138" customFormat="1" x14ac:dyDescent="0.25">
      <c r="G316" s="366"/>
      <c r="H316" s="366"/>
      <c r="I316" s="366"/>
      <c r="J316" s="366"/>
      <c r="K316" s="381"/>
      <c r="L316" s="366"/>
      <c r="M316" s="366"/>
      <c r="N316" s="366"/>
    </row>
    <row r="317" spans="7:14" s="138" customFormat="1" x14ac:dyDescent="0.25">
      <c r="G317" s="366"/>
      <c r="H317" s="366"/>
      <c r="I317" s="366"/>
      <c r="J317" s="366"/>
      <c r="K317" s="381"/>
      <c r="L317" s="366"/>
      <c r="M317" s="366"/>
      <c r="N317" s="366"/>
    </row>
    <row r="318" spans="7:14" s="138" customFormat="1" x14ac:dyDescent="0.25">
      <c r="G318" s="366"/>
      <c r="H318" s="366"/>
      <c r="I318" s="366"/>
      <c r="J318" s="366"/>
      <c r="K318" s="381"/>
      <c r="L318" s="366"/>
      <c r="M318" s="366"/>
      <c r="N318" s="366"/>
    </row>
    <row r="319" spans="7:14" s="138" customFormat="1" x14ac:dyDescent="0.25">
      <c r="G319" s="366"/>
      <c r="H319" s="366"/>
      <c r="I319" s="366"/>
      <c r="J319" s="366"/>
      <c r="K319" s="381"/>
      <c r="L319" s="366"/>
      <c r="M319" s="366"/>
      <c r="N319" s="366"/>
    </row>
    <row r="320" spans="7:14" s="138" customFormat="1" x14ac:dyDescent="0.25">
      <c r="G320" s="366"/>
      <c r="H320" s="366"/>
      <c r="I320" s="366"/>
      <c r="J320" s="366"/>
      <c r="K320" s="381"/>
      <c r="L320" s="366"/>
      <c r="M320" s="366"/>
      <c r="N320" s="366"/>
    </row>
    <row r="321" spans="7:14" s="138" customFormat="1" x14ac:dyDescent="0.25">
      <c r="G321" s="366"/>
      <c r="H321" s="366"/>
      <c r="I321" s="366"/>
      <c r="J321" s="366"/>
      <c r="K321" s="381"/>
      <c r="L321" s="366"/>
      <c r="M321" s="366"/>
      <c r="N321" s="366"/>
    </row>
    <row r="322" spans="7:14" s="138" customFormat="1" x14ac:dyDescent="0.25">
      <c r="G322" s="366"/>
      <c r="H322" s="366"/>
      <c r="I322" s="366"/>
      <c r="J322" s="366"/>
      <c r="K322" s="381"/>
      <c r="L322" s="366"/>
      <c r="M322" s="366"/>
      <c r="N322" s="366"/>
    </row>
    <row r="323" spans="7:14" s="138" customFormat="1" x14ac:dyDescent="0.25">
      <c r="G323" s="366"/>
      <c r="H323" s="366"/>
      <c r="I323" s="366"/>
      <c r="J323" s="366"/>
      <c r="K323" s="381"/>
      <c r="L323" s="366"/>
      <c r="M323" s="366"/>
      <c r="N323" s="366"/>
    </row>
    <row r="324" spans="7:14" s="138" customFormat="1" x14ac:dyDescent="0.25">
      <c r="G324" s="366"/>
      <c r="H324" s="366"/>
      <c r="I324" s="366"/>
      <c r="J324" s="366"/>
      <c r="K324" s="381"/>
      <c r="L324" s="366"/>
      <c r="M324" s="366"/>
      <c r="N324" s="366"/>
    </row>
    <row r="325" spans="7:14" s="138" customFormat="1" x14ac:dyDescent="0.25">
      <c r="G325" s="366"/>
      <c r="H325" s="366"/>
      <c r="I325" s="366"/>
      <c r="J325" s="366"/>
      <c r="K325" s="381"/>
      <c r="L325" s="366"/>
      <c r="M325" s="366"/>
      <c r="N325" s="366"/>
    </row>
    <row r="326" spans="7:14" s="138" customFormat="1" x14ac:dyDescent="0.25">
      <c r="G326" s="366"/>
      <c r="H326" s="366"/>
      <c r="I326" s="366"/>
      <c r="J326" s="366"/>
      <c r="K326" s="381"/>
      <c r="L326" s="366"/>
      <c r="M326" s="366"/>
      <c r="N326" s="366"/>
    </row>
    <row r="327" spans="7:14" s="138" customFormat="1" x14ac:dyDescent="0.25">
      <c r="G327" s="366"/>
      <c r="H327" s="366"/>
      <c r="I327" s="366"/>
      <c r="J327" s="366"/>
      <c r="K327" s="381"/>
      <c r="L327" s="366"/>
      <c r="M327" s="366"/>
      <c r="N327" s="366"/>
    </row>
    <row r="328" spans="7:14" s="138" customFormat="1" x14ac:dyDescent="0.25">
      <c r="G328" s="366"/>
      <c r="H328" s="366"/>
      <c r="I328" s="366"/>
      <c r="J328" s="366"/>
      <c r="K328" s="381"/>
      <c r="L328" s="366"/>
      <c r="M328" s="366"/>
      <c r="N328" s="366"/>
    </row>
    <row r="329" spans="7:14" s="138" customFormat="1" x14ac:dyDescent="0.25">
      <c r="G329" s="366"/>
      <c r="H329" s="366"/>
      <c r="I329" s="366"/>
      <c r="J329" s="366"/>
      <c r="K329" s="381"/>
      <c r="L329" s="366"/>
      <c r="M329" s="366"/>
      <c r="N329" s="366"/>
    </row>
    <row r="330" spans="7:14" s="138" customFormat="1" x14ac:dyDescent="0.25">
      <c r="G330" s="366"/>
      <c r="H330" s="366"/>
      <c r="I330" s="366"/>
      <c r="J330" s="366"/>
      <c r="K330" s="381"/>
      <c r="L330" s="366"/>
      <c r="M330" s="366"/>
      <c r="N330" s="366"/>
    </row>
    <row r="331" spans="7:14" s="138" customFormat="1" x14ac:dyDescent="0.25">
      <c r="G331" s="366"/>
      <c r="H331" s="366"/>
      <c r="I331" s="366"/>
      <c r="J331" s="366"/>
      <c r="K331" s="381"/>
      <c r="L331" s="366"/>
      <c r="M331" s="366"/>
      <c r="N331" s="366"/>
    </row>
    <row r="332" spans="7:14" s="138" customFormat="1" x14ac:dyDescent="0.25">
      <c r="G332" s="366"/>
      <c r="H332" s="366"/>
      <c r="I332" s="366"/>
      <c r="J332" s="366"/>
      <c r="K332" s="381"/>
      <c r="L332" s="366"/>
      <c r="M332" s="366"/>
      <c r="N332" s="366"/>
    </row>
    <row r="333" spans="7:14" s="138" customFormat="1" x14ac:dyDescent="0.25">
      <c r="G333" s="366"/>
      <c r="H333" s="366"/>
      <c r="I333" s="366"/>
      <c r="J333" s="366"/>
      <c r="K333" s="381"/>
      <c r="L333" s="366"/>
      <c r="M333" s="366"/>
      <c r="N333" s="366"/>
    </row>
    <row r="334" spans="7:14" s="138" customFormat="1" x14ac:dyDescent="0.25">
      <c r="G334" s="366"/>
      <c r="H334" s="366"/>
      <c r="I334" s="366"/>
      <c r="J334" s="366"/>
      <c r="K334" s="381"/>
      <c r="L334" s="366"/>
      <c r="M334" s="366"/>
      <c r="N334" s="366"/>
    </row>
    <row r="335" spans="7:14" s="138" customFormat="1" x14ac:dyDescent="0.25">
      <c r="G335" s="366"/>
      <c r="H335" s="366"/>
      <c r="I335" s="366"/>
      <c r="J335" s="366"/>
      <c r="K335" s="381"/>
      <c r="L335" s="366"/>
      <c r="M335" s="366"/>
      <c r="N335" s="366"/>
    </row>
    <row r="336" spans="7:14" s="138" customFormat="1" x14ac:dyDescent="0.25">
      <c r="G336" s="366"/>
      <c r="H336" s="366"/>
      <c r="I336" s="366"/>
      <c r="J336" s="366"/>
      <c r="K336" s="381"/>
      <c r="L336" s="366"/>
      <c r="M336" s="366"/>
      <c r="N336" s="366"/>
    </row>
    <row r="337" spans="7:14" s="138" customFormat="1" x14ac:dyDescent="0.25">
      <c r="G337" s="366"/>
      <c r="H337" s="366"/>
      <c r="I337" s="366"/>
      <c r="J337" s="366"/>
      <c r="K337" s="381"/>
      <c r="L337" s="366"/>
      <c r="M337" s="366"/>
      <c r="N337" s="366"/>
    </row>
    <row r="338" spans="7:14" s="138" customFormat="1" x14ac:dyDescent="0.25">
      <c r="G338" s="366"/>
      <c r="H338" s="366"/>
      <c r="I338" s="366"/>
      <c r="J338" s="366"/>
      <c r="K338" s="381"/>
      <c r="L338" s="366"/>
      <c r="M338" s="366"/>
      <c r="N338" s="366"/>
    </row>
    <row r="339" spans="7:14" s="138" customFormat="1" x14ac:dyDescent="0.25">
      <c r="G339" s="366"/>
      <c r="H339" s="366"/>
      <c r="I339" s="366"/>
      <c r="J339" s="366"/>
      <c r="K339" s="381"/>
      <c r="L339" s="366"/>
      <c r="M339" s="366"/>
      <c r="N339" s="366"/>
    </row>
    <row r="340" spans="7:14" s="138" customFormat="1" x14ac:dyDescent="0.25">
      <c r="G340" s="366"/>
      <c r="H340" s="366"/>
      <c r="I340" s="366"/>
      <c r="J340" s="366"/>
      <c r="K340" s="381"/>
      <c r="L340" s="366"/>
      <c r="M340" s="366"/>
      <c r="N340" s="366"/>
    </row>
    <row r="341" spans="7:14" s="138" customFormat="1" x14ac:dyDescent="0.25">
      <c r="G341" s="366"/>
      <c r="H341" s="366"/>
      <c r="I341" s="366"/>
      <c r="J341" s="366"/>
      <c r="K341" s="381"/>
      <c r="L341" s="366"/>
      <c r="M341" s="366"/>
      <c r="N341" s="366"/>
    </row>
    <row r="342" spans="7:14" s="138" customFormat="1" x14ac:dyDescent="0.25">
      <c r="G342" s="366"/>
      <c r="H342" s="366"/>
      <c r="I342" s="366"/>
      <c r="J342" s="366"/>
      <c r="K342" s="381"/>
      <c r="L342" s="366"/>
      <c r="M342" s="366"/>
      <c r="N342" s="366"/>
    </row>
    <row r="343" spans="7:14" s="138" customFormat="1" x14ac:dyDescent="0.25">
      <c r="G343" s="366"/>
      <c r="H343" s="366"/>
      <c r="I343" s="366"/>
      <c r="J343" s="366"/>
      <c r="K343" s="381"/>
      <c r="L343" s="366"/>
      <c r="M343" s="366"/>
      <c r="N343" s="366"/>
    </row>
    <row r="344" spans="7:14" s="138" customFormat="1" x14ac:dyDescent="0.25">
      <c r="G344" s="366"/>
      <c r="H344" s="366"/>
      <c r="I344" s="366"/>
      <c r="J344" s="366"/>
      <c r="K344" s="381"/>
      <c r="L344" s="366"/>
      <c r="M344" s="366"/>
      <c r="N344" s="366"/>
    </row>
    <row r="345" spans="7:14" s="138" customFormat="1" x14ac:dyDescent="0.25">
      <c r="G345" s="366"/>
      <c r="H345" s="366"/>
      <c r="I345" s="366"/>
      <c r="J345" s="366"/>
      <c r="K345" s="381"/>
      <c r="L345" s="366"/>
      <c r="M345" s="366"/>
      <c r="N345" s="366"/>
    </row>
    <row r="346" spans="7:14" s="138" customFormat="1" x14ac:dyDescent="0.25">
      <c r="G346" s="366"/>
      <c r="H346" s="366"/>
      <c r="I346" s="366"/>
      <c r="J346" s="366"/>
      <c r="K346" s="381"/>
      <c r="L346" s="366"/>
      <c r="M346" s="366"/>
      <c r="N346" s="366"/>
    </row>
    <row r="347" spans="7:14" s="138" customFormat="1" x14ac:dyDescent="0.25">
      <c r="G347" s="366"/>
      <c r="H347" s="366"/>
      <c r="I347" s="366"/>
      <c r="J347" s="366"/>
      <c r="K347" s="381"/>
      <c r="L347" s="366"/>
      <c r="M347" s="366"/>
      <c r="N347" s="366"/>
    </row>
    <row r="348" spans="7:14" s="138" customFormat="1" x14ac:dyDescent="0.25">
      <c r="G348" s="366"/>
      <c r="H348" s="366"/>
      <c r="I348" s="366"/>
      <c r="J348" s="366"/>
      <c r="K348" s="381"/>
      <c r="L348" s="366"/>
      <c r="M348" s="366"/>
      <c r="N348" s="366"/>
    </row>
    <row r="349" spans="7:14" s="138" customFormat="1" x14ac:dyDescent="0.25">
      <c r="G349" s="366"/>
      <c r="H349" s="366"/>
      <c r="I349" s="366"/>
      <c r="J349" s="366"/>
      <c r="K349" s="381"/>
      <c r="L349" s="366"/>
      <c r="M349" s="366"/>
      <c r="N349" s="366"/>
    </row>
    <row r="350" spans="7:14" s="138" customFormat="1" x14ac:dyDescent="0.25">
      <c r="G350" s="366"/>
      <c r="H350" s="366"/>
      <c r="I350" s="366"/>
      <c r="J350" s="366"/>
      <c r="K350" s="381"/>
      <c r="L350" s="366"/>
      <c r="M350" s="366"/>
      <c r="N350" s="366"/>
    </row>
    <row r="351" spans="7:14" s="138" customFormat="1" x14ac:dyDescent="0.25">
      <c r="G351" s="366"/>
      <c r="H351" s="366"/>
      <c r="I351" s="366"/>
      <c r="J351" s="366"/>
      <c r="K351" s="381"/>
      <c r="L351" s="366"/>
      <c r="M351" s="366"/>
      <c r="N351" s="366"/>
    </row>
    <row r="352" spans="7:14" s="138" customFormat="1" x14ac:dyDescent="0.25">
      <c r="G352" s="366"/>
      <c r="H352" s="366"/>
      <c r="I352" s="366"/>
      <c r="J352" s="366"/>
      <c r="K352" s="381"/>
      <c r="L352" s="366"/>
      <c r="M352" s="366"/>
      <c r="N352" s="366"/>
    </row>
    <row r="353" spans="7:14" s="138" customFormat="1" x14ac:dyDescent="0.25">
      <c r="G353" s="366"/>
      <c r="H353" s="366"/>
      <c r="I353" s="366"/>
      <c r="J353" s="366"/>
      <c r="K353" s="381"/>
      <c r="L353" s="366"/>
      <c r="M353" s="366"/>
      <c r="N353" s="366"/>
    </row>
    <row r="354" spans="7:14" s="138" customFormat="1" x14ac:dyDescent="0.25">
      <c r="G354" s="366"/>
      <c r="H354" s="366"/>
      <c r="I354" s="366"/>
      <c r="J354" s="366"/>
      <c r="K354" s="381"/>
      <c r="L354" s="366"/>
      <c r="M354" s="366"/>
      <c r="N354" s="366"/>
    </row>
    <row r="355" spans="7:14" s="138" customFormat="1" x14ac:dyDescent="0.25">
      <c r="G355" s="366"/>
      <c r="H355" s="366"/>
      <c r="I355" s="366"/>
      <c r="J355" s="366"/>
      <c r="K355" s="381"/>
      <c r="L355" s="366"/>
      <c r="M355" s="366"/>
      <c r="N355" s="366"/>
    </row>
    <row r="356" spans="7:14" s="138" customFormat="1" x14ac:dyDescent="0.25">
      <c r="G356" s="366"/>
      <c r="H356" s="366"/>
      <c r="I356" s="366"/>
      <c r="J356" s="366"/>
      <c r="K356" s="381"/>
      <c r="L356" s="366"/>
      <c r="M356" s="366"/>
      <c r="N356" s="366"/>
    </row>
    <row r="357" spans="7:14" s="138" customFormat="1" x14ac:dyDescent="0.25">
      <c r="G357" s="366"/>
      <c r="H357" s="366"/>
      <c r="I357" s="366"/>
      <c r="J357" s="366"/>
      <c r="K357" s="381"/>
      <c r="L357" s="366"/>
      <c r="M357" s="366"/>
      <c r="N357" s="366"/>
    </row>
    <row r="358" spans="7:14" s="138" customFormat="1" x14ac:dyDescent="0.25">
      <c r="G358" s="366"/>
      <c r="H358" s="366"/>
      <c r="I358" s="366"/>
      <c r="J358" s="366"/>
      <c r="K358" s="381"/>
      <c r="L358" s="366"/>
      <c r="M358" s="366"/>
      <c r="N358" s="366"/>
    </row>
    <row r="359" spans="7:14" s="138" customFormat="1" x14ac:dyDescent="0.25">
      <c r="G359" s="366"/>
      <c r="H359" s="366"/>
      <c r="I359" s="366"/>
      <c r="J359" s="366"/>
      <c r="K359" s="381"/>
      <c r="L359" s="366"/>
      <c r="M359" s="366"/>
      <c r="N359" s="366"/>
    </row>
    <row r="360" spans="7:14" s="138" customFormat="1" x14ac:dyDescent="0.25">
      <c r="G360" s="366"/>
      <c r="H360" s="366"/>
      <c r="I360" s="366"/>
      <c r="J360" s="366"/>
      <c r="K360" s="381"/>
      <c r="L360" s="366"/>
      <c r="M360" s="366"/>
      <c r="N360" s="366"/>
    </row>
    <row r="361" spans="7:14" s="138" customFormat="1" x14ac:dyDescent="0.25">
      <c r="G361" s="366"/>
      <c r="H361" s="366"/>
      <c r="I361" s="366"/>
      <c r="J361" s="366"/>
      <c r="K361" s="381"/>
      <c r="L361" s="366"/>
      <c r="M361" s="366"/>
      <c r="N361" s="366"/>
    </row>
    <row r="362" spans="7:14" s="138" customFormat="1" x14ac:dyDescent="0.25">
      <c r="G362" s="366"/>
      <c r="H362" s="366"/>
      <c r="I362" s="366"/>
      <c r="J362" s="366"/>
      <c r="K362" s="381"/>
      <c r="L362" s="366"/>
      <c r="M362" s="366"/>
      <c r="N362" s="366"/>
    </row>
    <row r="363" spans="7:14" s="138" customFormat="1" x14ac:dyDescent="0.25">
      <c r="G363" s="366"/>
      <c r="H363" s="366"/>
      <c r="I363" s="366"/>
      <c r="J363" s="366"/>
      <c r="K363" s="381"/>
      <c r="L363" s="366"/>
      <c r="M363" s="366"/>
      <c r="N363" s="366"/>
    </row>
    <row r="364" spans="7:14" s="138" customFormat="1" x14ac:dyDescent="0.25">
      <c r="G364" s="366"/>
      <c r="H364" s="366"/>
      <c r="I364" s="366"/>
      <c r="J364" s="366"/>
      <c r="K364" s="381"/>
      <c r="L364" s="366"/>
      <c r="M364" s="366"/>
      <c r="N364" s="366"/>
    </row>
    <row r="365" spans="7:14" s="138" customFormat="1" x14ac:dyDescent="0.25">
      <c r="G365" s="366"/>
      <c r="H365" s="366"/>
      <c r="I365" s="366"/>
      <c r="J365" s="366"/>
      <c r="K365" s="381"/>
      <c r="L365" s="366"/>
      <c r="M365" s="366"/>
      <c r="N365" s="366"/>
    </row>
    <row r="366" spans="7:14" s="138" customFormat="1" x14ac:dyDescent="0.25">
      <c r="G366" s="366"/>
      <c r="H366" s="366"/>
      <c r="I366" s="366"/>
      <c r="J366" s="366"/>
      <c r="K366" s="381"/>
      <c r="L366" s="366"/>
      <c r="M366" s="366"/>
      <c r="N366" s="366"/>
    </row>
    <row r="367" spans="7:14" s="138" customFormat="1" x14ac:dyDescent="0.25">
      <c r="G367" s="366"/>
      <c r="H367" s="366"/>
      <c r="I367" s="366"/>
      <c r="J367" s="366"/>
      <c r="K367" s="381"/>
      <c r="L367" s="366"/>
      <c r="M367" s="366"/>
      <c r="N367" s="366"/>
    </row>
    <row r="368" spans="7:14" s="138" customFormat="1" x14ac:dyDescent="0.25">
      <c r="G368" s="366"/>
      <c r="H368" s="366"/>
      <c r="I368" s="366"/>
      <c r="J368" s="366"/>
      <c r="K368" s="381"/>
      <c r="L368" s="366"/>
      <c r="M368" s="366"/>
      <c r="N368" s="366"/>
    </row>
    <row r="369" spans="2:14" s="138" customFormat="1" x14ac:dyDescent="0.25">
      <c r="G369" s="366"/>
      <c r="H369" s="366"/>
      <c r="I369" s="366"/>
      <c r="J369" s="366"/>
      <c r="K369" s="381"/>
      <c r="L369" s="366"/>
      <c r="M369" s="366"/>
      <c r="N369" s="366"/>
    </row>
    <row r="370" spans="2:14" s="138" customFormat="1" x14ac:dyDescent="0.25">
      <c r="G370" s="366"/>
      <c r="H370" s="366"/>
      <c r="I370" s="366"/>
      <c r="J370" s="366"/>
      <c r="K370" s="381"/>
      <c r="L370" s="366"/>
      <c r="M370" s="366"/>
      <c r="N370" s="366"/>
    </row>
    <row r="371" spans="2:14" s="138" customFormat="1" x14ac:dyDescent="0.25">
      <c r="G371" s="366"/>
      <c r="H371" s="366"/>
      <c r="I371" s="366"/>
      <c r="J371" s="366"/>
      <c r="K371" s="381"/>
      <c r="L371" s="366"/>
      <c r="M371" s="366"/>
      <c r="N371" s="366"/>
    </row>
    <row r="372" spans="2:14" s="138" customFormat="1" x14ac:dyDescent="0.25">
      <c r="G372" s="366"/>
      <c r="H372" s="366"/>
      <c r="I372" s="366"/>
      <c r="J372" s="366"/>
      <c r="K372" s="381"/>
      <c r="L372" s="366"/>
      <c r="M372" s="366"/>
      <c r="N372" s="366"/>
    </row>
    <row r="373" spans="2:14" s="138" customFormat="1" x14ac:dyDescent="0.25">
      <c r="G373" s="366"/>
      <c r="H373" s="366"/>
      <c r="I373" s="366"/>
      <c r="J373" s="366"/>
      <c r="K373" s="381"/>
      <c r="L373" s="366"/>
      <c r="M373" s="366"/>
      <c r="N373" s="366"/>
    </row>
    <row r="374" spans="2:14" s="138" customFormat="1" x14ac:dyDescent="0.25">
      <c r="G374" s="366"/>
      <c r="H374" s="366"/>
      <c r="I374" s="366"/>
      <c r="J374" s="366"/>
      <c r="K374" s="381"/>
      <c r="L374" s="366"/>
      <c r="M374" s="366"/>
      <c r="N374" s="366"/>
    </row>
    <row r="375" spans="2:14" s="138" customFormat="1" x14ac:dyDescent="0.25">
      <c r="G375" s="366"/>
      <c r="H375" s="366"/>
      <c r="I375" s="366"/>
      <c r="J375" s="366"/>
      <c r="K375" s="381"/>
      <c r="L375" s="366"/>
      <c r="M375" s="366"/>
      <c r="N375" s="366"/>
    </row>
    <row r="376" spans="2:14" s="138" customFormat="1" x14ac:dyDescent="0.25">
      <c r="G376" s="366"/>
      <c r="H376" s="366"/>
      <c r="I376" s="366"/>
      <c r="J376" s="366"/>
      <c r="K376" s="381"/>
      <c r="L376" s="366"/>
      <c r="M376" s="366"/>
      <c r="N376" s="366"/>
    </row>
    <row r="377" spans="2:14" s="138" customFormat="1" x14ac:dyDescent="0.25">
      <c r="G377" s="366"/>
      <c r="H377" s="366"/>
      <c r="I377" s="366"/>
      <c r="J377" s="366"/>
      <c r="K377" s="381"/>
      <c r="L377" s="366"/>
      <c r="M377" s="366"/>
      <c r="N377" s="366"/>
    </row>
    <row r="378" spans="2:14" s="138" customFormat="1" x14ac:dyDescent="0.25">
      <c r="B378"/>
      <c r="C378"/>
      <c r="D378"/>
      <c r="E378"/>
      <c r="F378"/>
      <c r="G378" s="366"/>
      <c r="H378" s="366"/>
      <c r="I378" s="366"/>
      <c r="J378" s="366"/>
      <c r="K378" s="381"/>
      <c r="L378" s="366"/>
      <c r="M378" s="366"/>
      <c r="N378" s="366"/>
    </row>
  </sheetData>
  <mergeCells count="5">
    <mergeCell ref="H6:N6"/>
    <mergeCell ref="J5:K5"/>
    <mergeCell ref="G2:P2"/>
    <mergeCell ref="G3:P3"/>
    <mergeCell ref="G4:P4"/>
  </mergeCells>
  <dataValidations count="1">
    <dataValidation type="list" allowBlank="1" showInputMessage="1" showErrorMessage="1" sqref="N8:N214" xr:uid="{00000000-0002-0000-0300-000000000000}">
      <formula1>$S$2:$S$4</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PPNE2!#REF!</xm:f>
          </x14:formula1>
          <xm:sqref>G8:G214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H36" sqref="H36"/>
    </sheetView>
  </sheetViews>
  <sheetFormatPr baseColWidth="10" defaultColWidth="11.42578125" defaultRowHeight="15" x14ac:dyDescent="0.25"/>
  <cols>
    <col min="1" max="1" width="5.85546875" style="17" customWidth="1"/>
    <col min="2" max="2" width="5.7109375" style="17" customWidth="1"/>
    <col min="3" max="3" width="5.5703125" style="17" customWidth="1"/>
    <col min="4" max="4" width="5.7109375" style="17" customWidth="1"/>
    <col min="5" max="5" width="46.42578125" style="17" customWidth="1"/>
    <col min="6" max="6" width="13.7109375" style="17" customWidth="1"/>
    <col min="7" max="7" width="11.42578125" style="17"/>
    <col min="8" max="8" width="15.85546875" style="138" bestFit="1" customWidth="1"/>
    <col min="9" max="50" width="11.42578125" style="138"/>
  </cols>
  <sheetData>
    <row r="1" spans="1:7" ht="12.75" x14ac:dyDescent="0.2">
      <c r="A1" s="459">
        <f>+PPNE1!B1</f>
        <v>0</v>
      </c>
      <c r="B1" s="460"/>
      <c r="C1" s="460"/>
      <c r="D1" s="460"/>
      <c r="E1" s="460"/>
      <c r="F1" s="460"/>
      <c r="G1" s="460"/>
    </row>
    <row r="2" spans="1:7" ht="15.75" x14ac:dyDescent="0.25">
      <c r="A2" s="461" t="str">
        <f>+PPNE1!B2</f>
        <v>Servicio Nacional de Salud</v>
      </c>
      <c r="B2" s="462"/>
      <c r="C2" s="462"/>
      <c r="D2" s="462"/>
      <c r="E2" s="462"/>
      <c r="F2" s="462"/>
      <c r="G2" s="462"/>
    </row>
    <row r="3" spans="1:7" x14ac:dyDescent="0.25">
      <c r="A3" s="463" t="str">
        <f>+PPNE1!B3</f>
        <v>Dirección de Planificación y Desarrollo</v>
      </c>
      <c r="B3" s="464"/>
      <c r="C3" s="464"/>
      <c r="D3" s="464"/>
      <c r="E3" s="464"/>
      <c r="F3" s="464"/>
      <c r="G3" s="464"/>
    </row>
    <row r="4" spans="1:7" ht="12.75" x14ac:dyDescent="0.2">
      <c r="A4" s="465" t="s">
        <v>61</v>
      </c>
      <c r="B4" s="466"/>
      <c r="C4" s="466"/>
      <c r="D4" s="466"/>
      <c r="E4" s="466"/>
      <c r="F4" s="466"/>
      <c r="G4" s="466"/>
    </row>
    <row r="5" spans="1:7" ht="12.75" x14ac:dyDescent="0.2">
      <c r="A5" s="465">
        <f>+PPNE1!C5</f>
        <v>2022</v>
      </c>
      <c r="B5" s="466"/>
      <c r="C5" s="466"/>
      <c r="D5" s="466"/>
      <c r="E5" s="466"/>
      <c r="F5" s="466"/>
      <c r="G5" s="466"/>
    </row>
    <row r="6" spans="1:7" ht="12.75" x14ac:dyDescent="0.2">
      <c r="A6" s="15" t="s">
        <v>325</v>
      </c>
      <c r="B6" s="5"/>
      <c r="C6" s="5"/>
      <c r="D6" s="5"/>
      <c r="E6" s="467" t="str">
        <f>+PPNE1!B6</f>
        <v>Metropolitano</v>
      </c>
      <c r="F6" s="467"/>
      <c r="G6" s="467"/>
    </row>
    <row r="7" spans="1:7" ht="12.75" x14ac:dyDescent="0.2">
      <c r="A7" s="44" t="s">
        <v>1111</v>
      </c>
      <c r="B7" s="45"/>
      <c r="C7" s="45"/>
      <c r="D7" s="16"/>
      <c r="E7" s="458" t="str">
        <f>+PPNE1!B7</f>
        <v xml:space="preserve">HOSPITAL PEDIÁTRICO DR. HUGO MENDOZA </v>
      </c>
      <c r="F7" s="458"/>
      <c r="G7" s="458"/>
    </row>
    <row r="8" spans="1:7" ht="48" customHeight="1" x14ac:dyDescent="0.2">
      <c r="A8" s="18" t="s">
        <v>64</v>
      </c>
      <c r="B8" s="18" t="s">
        <v>4</v>
      </c>
      <c r="C8" s="18" t="s">
        <v>65</v>
      </c>
      <c r="D8" s="18" t="s">
        <v>27</v>
      </c>
      <c r="E8" s="19" t="s">
        <v>333</v>
      </c>
      <c r="F8" s="20" t="s">
        <v>349</v>
      </c>
      <c r="G8" s="20" t="s">
        <v>26</v>
      </c>
    </row>
    <row r="9" spans="1:7" ht="12.75" x14ac:dyDescent="0.2">
      <c r="A9" s="33">
        <v>3</v>
      </c>
      <c r="B9" s="34"/>
      <c r="C9" s="34"/>
      <c r="D9" s="34"/>
      <c r="E9" s="35" t="s">
        <v>334</v>
      </c>
      <c r="F9" s="36">
        <f>+F10</f>
        <v>0</v>
      </c>
      <c r="G9" s="36">
        <f>G10</f>
        <v>0</v>
      </c>
    </row>
    <row r="10" spans="1:7" ht="12.75" x14ac:dyDescent="0.2">
      <c r="A10" s="22"/>
      <c r="B10" s="22">
        <v>31</v>
      </c>
      <c r="C10" s="23"/>
      <c r="D10" s="23"/>
      <c r="E10" s="24" t="s">
        <v>41</v>
      </c>
      <c r="F10" s="25">
        <f>SUM(F11:F12)</f>
        <v>0</v>
      </c>
      <c r="G10" s="100">
        <f>G11+G12</f>
        <v>0</v>
      </c>
    </row>
    <row r="11" spans="1:7" ht="12.75" x14ac:dyDescent="0.2">
      <c r="A11" s="26"/>
      <c r="B11" s="26"/>
      <c r="C11" s="26">
        <v>311</v>
      </c>
      <c r="D11" s="27"/>
      <c r="E11" s="28" t="s">
        <v>335</v>
      </c>
      <c r="F11" s="340"/>
      <c r="G11" s="101">
        <f>IFERROR(F11/$F$30*100,"0.00")</f>
        <v>0</v>
      </c>
    </row>
    <row r="12" spans="1:7" ht="12.75" x14ac:dyDescent="0.2">
      <c r="A12" s="26"/>
      <c r="B12" s="26"/>
      <c r="C12" s="26">
        <v>312</v>
      </c>
      <c r="D12" s="27"/>
      <c r="E12" s="28" t="s">
        <v>336</v>
      </c>
      <c r="F12" s="340"/>
      <c r="G12" s="101">
        <f>IFERROR(F12/$F$30*100,"0.00")</f>
        <v>0</v>
      </c>
    </row>
    <row r="13" spans="1:7" ht="12.75" x14ac:dyDescent="0.2">
      <c r="A13" s="37">
        <v>4</v>
      </c>
      <c r="B13" s="38"/>
      <c r="C13" s="38"/>
      <c r="D13" s="38"/>
      <c r="E13" s="39" t="s">
        <v>337</v>
      </c>
      <c r="F13" s="40">
        <f>+F14+F19</f>
        <v>430303037.19</v>
      </c>
      <c r="G13" s="40">
        <f>G14+G19</f>
        <v>52.025334589541849</v>
      </c>
    </row>
    <row r="14" spans="1:7" ht="12.75" x14ac:dyDescent="0.2">
      <c r="A14" s="22"/>
      <c r="B14" s="22">
        <v>41</v>
      </c>
      <c r="C14" s="22"/>
      <c r="D14" s="23"/>
      <c r="E14" s="24" t="s">
        <v>338</v>
      </c>
      <c r="F14" s="29">
        <f>SUM(F15:F18)</f>
        <v>430303037.19</v>
      </c>
      <c r="G14" s="102">
        <f>SUM(G15:G18)</f>
        <v>52.025334589541849</v>
      </c>
    </row>
    <row r="15" spans="1:7" ht="12.75" x14ac:dyDescent="0.2">
      <c r="A15" s="26"/>
      <c r="B15" s="26"/>
      <c r="C15" s="26">
        <v>411</v>
      </c>
      <c r="D15" s="27"/>
      <c r="E15" s="28" t="s">
        <v>472</v>
      </c>
      <c r="F15" s="340">
        <v>430303037.19</v>
      </c>
      <c r="G15" s="101">
        <f>IFERROR(F15/$F$30*100,"0.00")</f>
        <v>52.025334589541849</v>
      </c>
    </row>
    <row r="16" spans="1:7" ht="12.75" x14ac:dyDescent="0.2">
      <c r="A16" s="26"/>
      <c r="B16" s="26"/>
      <c r="C16" s="26">
        <v>412</v>
      </c>
      <c r="D16" s="27"/>
      <c r="E16" s="28" t="s">
        <v>339</v>
      </c>
      <c r="F16" s="340"/>
      <c r="G16" s="101">
        <f>IFERROR(F16/$F$30*100,"0.00")</f>
        <v>0</v>
      </c>
    </row>
    <row r="17" spans="1:7" ht="12.75" x14ac:dyDescent="0.2">
      <c r="A17" s="26"/>
      <c r="B17" s="26"/>
      <c r="C17" s="26">
        <v>413</v>
      </c>
      <c r="D17" s="27"/>
      <c r="E17" s="28" t="s">
        <v>473</v>
      </c>
      <c r="F17" s="340"/>
      <c r="G17" s="101">
        <f>IFERROR(F17/$F$30*100,"0.00")</f>
        <v>0</v>
      </c>
    </row>
    <row r="18" spans="1:7" ht="12.75" x14ac:dyDescent="0.2">
      <c r="A18" s="26"/>
      <c r="B18" s="26"/>
      <c r="C18" s="26">
        <v>414</v>
      </c>
      <c r="D18" s="27"/>
      <c r="E18" s="21" t="s">
        <v>67</v>
      </c>
      <c r="F18" s="340"/>
      <c r="G18" s="101">
        <f>IFERROR(F18/$F$30*100,"0.00")</f>
        <v>0</v>
      </c>
    </row>
    <row r="19" spans="1:7" ht="12.75" x14ac:dyDescent="0.2">
      <c r="A19" s="22"/>
      <c r="B19" s="22">
        <v>42</v>
      </c>
      <c r="C19" s="22"/>
      <c r="D19" s="23"/>
      <c r="E19" s="24" t="s">
        <v>340</v>
      </c>
      <c r="F19" s="29">
        <f>SUM(F20:F21)</f>
        <v>0</v>
      </c>
      <c r="G19" s="102">
        <f>G20+G21</f>
        <v>0</v>
      </c>
    </row>
    <row r="20" spans="1:7" ht="12.75" x14ac:dyDescent="0.2">
      <c r="A20" s="26"/>
      <c r="B20" s="26"/>
      <c r="C20" s="26">
        <v>421</v>
      </c>
      <c r="D20" s="27"/>
      <c r="E20" s="28" t="s">
        <v>474</v>
      </c>
      <c r="F20" s="340"/>
      <c r="G20" s="101">
        <f>IFERROR(F20/$F$30*100,"0.00")</f>
        <v>0</v>
      </c>
    </row>
    <row r="21" spans="1:7" ht="12.75" x14ac:dyDescent="0.2">
      <c r="A21" s="26"/>
      <c r="B21" s="26"/>
      <c r="C21" s="26">
        <v>422</v>
      </c>
      <c r="D21" s="27"/>
      <c r="E21" s="28" t="s">
        <v>475</v>
      </c>
      <c r="F21" s="340"/>
      <c r="G21" s="101">
        <f>IFERROR(F21/$F$30*100,"0.00")</f>
        <v>0</v>
      </c>
    </row>
    <row r="22" spans="1:7" ht="12.75" x14ac:dyDescent="0.2">
      <c r="A22" s="37">
        <v>5</v>
      </c>
      <c r="B22" s="38"/>
      <c r="C22" s="38"/>
      <c r="D22" s="38"/>
      <c r="E22" s="39" t="s">
        <v>341</v>
      </c>
      <c r="F22" s="40">
        <f>+F23</f>
        <v>396799836.02535003</v>
      </c>
      <c r="G22" s="40">
        <f>G23</f>
        <v>47.974665410458144</v>
      </c>
    </row>
    <row r="23" spans="1:7" ht="12.75" x14ac:dyDescent="0.2">
      <c r="A23" s="22"/>
      <c r="B23" s="22">
        <v>52</v>
      </c>
      <c r="C23" s="22"/>
      <c r="D23" s="23"/>
      <c r="E23" s="24" t="s">
        <v>42</v>
      </c>
      <c r="F23" s="29">
        <f>SUM(F24:F29)</f>
        <v>396799836.02535003</v>
      </c>
      <c r="G23" s="102">
        <f>SUM(G24:G29)</f>
        <v>47.974665410458144</v>
      </c>
    </row>
    <row r="24" spans="1:7" ht="24" x14ac:dyDescent="0.2">
      <c r="A24" s="27"/>
      <c r="B24" s="26"/>
      <c r="C24" s="26">
        <v>521</v>
      </c>
      <c r="D24" s="27"/>
      <c r="E24" s="28" t="s">
        <v>342</v>
      </c>
      <c r="F24" s="340">
        <v>146234639.09</v>
      </c>
      <c r="G24" s="101">
        <f t="shared" ref="G24:G29" si="0">IFERROR(F24/$F$30*100,"0.00")</f>
        <v>17.680344709904709</v>
      </c>
    </row>
    <row r="25" spans="1:7" ht="24" x14ac:dyDescent="0.2">
      <c r="A25" s="27"/>
      <c r="B25" s="27"/>
      <c r="C25" s="26">
        <v>522</v>
      </c>
      <c r="D25" s="27"/>
      <c r="E25" s="28" t="s">
        <v>343</v>
      </c>
      <c r="F25" s="340">
        <v>87564861.420000002</v>
      </c>
      <c r="G25" s="101">
        <f t="shared" si="0"/>
        <v>10.586937158082032</v>
      </c>
    </row>
    <row r="26" spans="1:7" ht="24" x14ac:dyDescent="0.2">
      <c r="A26" s="27"/>
      <c r="B26" s="27"/>
      <c r="C26" s="26">
        <v>523</v>
      </c>
      <c r="D26" s="27"/>
      <c r="E26" s="28" t="s">
        <v>344</v>
      </c>
      <c r="F26" s="340"/>
      <c r="G26" s="101">
        <f t="shared" si="0"/>
        <v>0</v>
      </c>
    </row>
    <row r="27" spans="1:7" ht="12.75" x14ac:dyDescent="0.2">
      <c r="A27" s="27"/>
      <c r="B27" s="27"/>
      <c r="C27" s="26">
        <v>524</v>
      </c>
      <c r="D27" s="27"/>
      <c r="E27" s="28" t="s">
        <v>345</v>
      </c>
      <c r="F27" s="340"/>
      <c r="G27" s="101">
        <f t="shared" si="0"/>
        <v>0</v>
      </c>
    </row>
    <row r="28" spans="1:7" ht="12.75" x14ac:dyDescent="0.2">
      <c r="A28" s="27"/>
      <c r="B28" s="27"/>
      <c r="C28" s="26">
        <v>525</v>
      </c>
      <c r="D28" s="27"/>
      <c r="E28" s="28" t="s">
        <v>346</v>
      </c>
      <c r="F28" s="340">
        <v>95986573.290000007</v>
      </c>
      <c r="G28" s="101">
        <f t="shared" si="0"/>
        <v>11.60515534383935</v>
      </c>
    </row>
    <row r="29" spans="1:7" ht="12.75" x14ac:dyDescent="0.2">
      <c r="A29" s="30"/>
      <c r="B29" s="30"/>
      <c r="C29" s="31">
        <v>526</v>
      </c>
      <c r="D29" s="30"/>
      <c r="E29" s="32" t="s">
        <v>347</v>
      </c>
      <c r="F29" s="340">
        <v>67013762.22535</v>
      </c>
      <c r="G29" s="103">
        <f t="shared" si="0"/>
        <v>8.1022281986320532</v>
      </c>
    </row>
    <row r="30" spans="1:7" ht="12.75" x14ac:dyDescent="0.2">
      <c r="A30" s="41"/>
      <c r="B30" s="41"/>
      <c r="C30" s="41"/>
      <c r="D30" s="41"/>
      <c r="E30" s="42" t="s">
        <v>348</v>
      </c>
      <c r="F30" s="43">
        <f>+F22+F13+F9</f>
        <v>827102873.21535003</v>
      </c>
      <c r="G30" s="43">
        <f>+G22+G13+G9</f>
        <v>100</v>
      </c>
    </row>
    <row r="31" spans="1:7" s="138" customFormat="1" x14ac:dyDescent="0.25">
      <c r="A31" s="143"/>
      <c r="B31" s="143"/>
      <c r="C31" s="143"/>
      <c r="D31" s="143"/>
      <c r="E31" s="143"/>
      <c r="F31" s="143"/>
      <c r="G31" s="143"/>
    </row>
    <row r="32" spans="1:7" s="138" customFormat="1" x14ac:dyDescent="0.25">
      <c r="A32" s="143"/>
      <c r="B32" s="143"/>
      <c r="C32" s="143"/>
      <c r="D32" s="143"/>
      <c r="E32" s="143"/>
      <c r="F32" s="143"/>
      <c r="G32" s="143"/>
    </row>
    <row r="33" spans="1:7" s="138" customFormat="1" x14ac:dyDescent="0.25">
      <c r="A33" s="143"/>
      <c r="B33" s="143"/>
      <c r="C33" s="143"/>
      <c r="D33" s="143"/>
      <c r="E33" s="143"/>
      <c r="F33" s="143"/>
      <c r="G33" s="143"/>
    </row>
    <row r="34" spans="1:7" s="138" customFormat="1" x14ac:dyDescent="0.25">
      <c r="A34" s="143"/>
      <c r="B34" s="143"/>
      <c r="C34" s="143"/>
      <c r="D34" s="143"/>
      <c r="E34" s="143"/>
      <c r="F34" s="143"/>
      <c r="G34" s="143"/>
    </row>
    <row r="35" spans="1:7" s="138" customFormat="1" x14ac:dyDescent="0.25">
      <c r="A35" s="143"/>
      <c r="B35" s="143"/>
      <c r="C35" s="143"/>
      <c r="D35" s="143"/>
      <c r="E35" s="143"/>
      <c r="F35" s="143"/>
      <c r="G35" s="143"/>
    </row>
    <row r="36" spans="1:7" s="138" customFormat="1" x14ac:dyDescent="0.25">
      <c r="A36" s="143"/>
      <c r="B36" s="143"/>
      <c r="C36" s="143"/>
      <c r="D36" s="143"/>
      <c r="E36" s="143"/>
      <c r="F36" s="143"/>
      <c r="G36" s="143"/>
    </row>
    <row r="37" spans="1:7" s="138" customFormat="1" x14ac:dyDescent="0.25">
      <c r="A37" s="143"/>
      <c r="B37" s="143"/>
      <c r="C37" s="143"/>
      <c r="D37" s="143"/>
      <c r="E37" s="143"/>
      <c r="F37" s="143"/>
      <c r="G37" s="143"/>
    </row>
    <row r="38" spans="1:7" s="138" customFormat="1" x14ac:dyDescent="0.25">
      <c r="A38" s="143"/>
      <c r="B38" s="143"/>
      <c r="C38" s="143"/>
      <c r="D38" s="143"/>
      <c r="E38" s="143"/>
      <c r="F38" s="143"/>
      <c r="G38" s="143"/>
    </row>
    <row r="39" spans="1:7" s="138" customFormat="1" x14ac:dyDescent="0.25">
      <c r="A39" s="144"/>
      <c r="B39" s="144"/>
      <c r="C39" s="144"/>
      <c r="D39" s="144"/>
      <c r="E39" s="144"/>
      <c r="F39" s="144"/>
      <c r="G39" s="144"/>
    </row>
    <row r="40" spans="1:7" s="138" customFormat="1" x14ac:dyDescent="0.25">
      <c r="A40" s="144"/>
      <c r="B40" s="144"/>
      <c r="C40" s="144"/>
      <c r="D40" s="144"/>
      <c r="E40" s="144"/>
      <c r="F40" s="144"/>
      <c r="G40" s="144"/>
    </row>
    <row r="41" spans="1:7" s="138" customFormat="1" x14ac:dyDescent="0.25">
      <c r="A41" s="144"/>
      <c r="B41" s="144"/>
      <c r="C41" s="144"/>
      <c r="D41" s="144"/>
      <c r="E41" s="144"/>
      <c r="F41" s="144"/>
      <c r="G41" s="144"/>
    </row>
    <row r="42" spans="1:7" s="138" customFormat="1" x14ac:dyDescent="0.25">
      <c r="A42" s="144"/>
      <c r="B42" s="144"/>
      <c r="C42" s="144"/>
      <c r="D42" s="144"/>
      <c r="E42" s="144"/>
      <c r="F42" s="144"/>
      <c r="G42" s="144"/>
    </row>
    <row r="43" spans="1:7" s="138" customFormat="1" x14ac:dyDescent="0.25">
      <c r="A43" s="144"/>
      <c r="B43" s="144"/>
      <c r="C43" s="144"/>
      <c r="D43" s="144"/>
      <c r="E43" s="144"/>
      <c r="F43" s="144"/>
      <c r="G43" s="144"/>
    </row>
    <row r="44" spans="1:7" s="138" customFormat="1" x14ac:dyDescent="0.25">
      <c r="A44" s="144"/>
      <c r="B44" s="144"/>
      <c r="C44" s="144"/>
      <c r="D44" s="144"/>
      <c r="E44" s="144"/>
      <c r="F44" s="144"/>
      <c r="G44" s="144"/>
    </row>
    <row r="45" spans="1:7" s="138" customFormat="1" x14ac:dyDescent="0.25">
      <c r="A45" s="144"/>
      <c r="B45" s="144"/>
      <c r="C45" s="144"/>
      <c r="D45" s="144"/>
      <c r="E45" s="144"/>
      <c r="F45" s="144"/>
      <c r="G45" s="144"/>
    </row>
    <row r="46" spans="1:7" s="138" customFormat="1" x14ac:dyDescent="0.25">
      <c r="A46" s="144"/>
      <c r="B46" s="144"/>
      <c r="C46" s="144"/>
      <c r="D46" s="144"/>
      <c r="E46" s="144"/>
      <c r="F46" s="144"/>
      <c r="G46" s="144"/>
    </row>
    <row r="47" spans="1:7" s="138" customFormat="1" x14ac:dyDescent="0.25">
      <c r="A47" s="144"/>
      <c r="B47" s="144"/>
      <c r="C47" s="144"/>
      <c r="D47" s="144"/>
      <c r="E47" s="144"/>
      <c r="F47" s="144"/>
      <c r="G47" s="144"/>
    </row>
    <row r="48" spans="1:7" s="138" customFormat="1" x14ac:dyDescent="0.25">
      <c r="A48" s="144"/>
      <c r="B48" s="144"/>
      <c r="C48" s="144"/>
      <c r="D48" s="144"/>
      <c r="E48" s="144"/>
      <c r="F48" s="144"/>
      <c r="G48" s="144"/>
    </row>
    <row r="49" spans="1:7" s="138" customFormat="1" x14ac:dyDescent="0.25">
      <c r="A49" s="144"/>
      <c r="B49" s="144"/>
      <c r="C49" s="144"/>
      <c r="D49" s="144"/>
      <c r="E49" s="144"/>
      <c r="F49" s="144"/>
      <c r="G49" s="144"/>
    </row>
    <row r="50" spans="1:7" s="138" customFormat="1" x14ac:dyDescent="0.25">
      <c r="A50" s="144"/>
      <c r="B50" s="144"/>
      <c r="C50" s="144"/>
      <c r="D50" s="144"/>
      <c r="E50" s="144"/>
      <c r="F50" s="144"/>
      <c r="G50" s="144"/>
    </row>
    <row r="51" spans="1:7" s="138" customFormat="1" x14ac:dyDescent="0.25">
      <c r="A51" s="144"/>
      <c r="B51" s="144"/>
      <c r="C51" s="144"/>
      <c r="D51" s="144"/>
      <c r="E51" s="144"/>
      <c r="F51" s="144"/>
      <c r="G51" s="144"/>
    </row>
    <row r="52" spans="1:7" s="138" customFormat="1" x14ac:dyDescent="0.25">
      <c r="A52" s="144"/>
      <c r="B52" s="144"/>
      <c r="C52" s="144"/>
      <c r="D52" s="144"/>
      <c r="E52" s="144"/>
      <c r="F52" s="144"/>
      <c r="G52" s="144"/>
    </row>
    <row r="53" spans="1:7" s="138" customFormat="1" x14ac:dyDescent="0.25">
      <c r="A53" s="144"/>
      <c r="B53" s="144"/>
      <c r="C53" s="144"/>
      <c r="D53" s="144"/>
      <c r="E53" s="144"/>
      <c r="F53" s="144"/>
      <c r="G53" s="144"/>
    </row>
    <row r="54" spans="1:7" s="138" customFormat="1" x14ac:dyDescent="0.25">
      <c r="A54" s="144"/>
      <c r="B54" s="144"/>
      <c r="C54" s="144"/>
      <c r="D54" s="144"/>
      <c r="E54" s="144"/>
      <c r="F54" s="144"/>
      <c r="G54" s="144"/>
    </row>
    <row r="55" spans="1:7" s="138" customFormat="1" x14ac:dyDescent="0.25">
      <c r="A55" s="144"/>
      <c r="B55" s="144"/>
      <c r="C55" s="144"/>
      <c r="D55" s="144"/>
      <c r="E55" s="144"/>
      <c r="F55" s="144"/>
      <c r="G55" s="144"/>
    </row>
    <row r="56" spans="1:7" s="138" customFormat="1" x14ac:dyDescent="0.25">
      <c r="A56" s="144"/>
      <c r="B56" s="144"/>
      <c r="C56" s="144"/>
      <c r="D56" s="144"/>
      <c r="E56" s="144"/>
      <c r="F56" s="144"/>
      <c r="G56" s="144"/>
    </row>
    <row r="57" spans="1:7" s="138" customFormat="1" x14ac:dyDescent="0.25">
      <c r="A57" s="144"/>
      <c r="B57" s="144"/>
      <c r="C57" s="144"/>
      <c r="D57" s="144"/>
      <c r="E57" s="144"/>
      <c r="F57" s="144"/>
      <c r="G57" s="144"/>
    </row>
    <row r="58" spans="1:7" s="138" customFormat="1" x14ac:dyDescent="0.25">
      <c r="A58" s="144"/>
      <c r="B58" s="144"/>
      <c r="C58" s="144"/>
      <c r="D58" s="144"/>
      <c r="E58" s="144"/>
      <c r="F58" s="144"/>
      <c r="G58" s="144"/>
    </row>
    <row r="59" spans="1:7" s="138" customFormat="1" x14ac:dyDescent="0.25">
      <c r="A59" s="144"/>
      <c r="B59" s="144"/>
      <c r="C59" s="144"/>
      <c r="D59" s="144"/>
      <c r="E59" s="144"/>
      <c r="F59" s="144"/>
      <c r="G59" s="144"/>
    </row>
    <row r="60" spans="1:7" s="138" customFormat="1" x14ac:dyDescent="0.25">
      <c r="A60" s="144"/>
      <c r="B60" s="144"/>
      <c r="C60" s="144"/>
      <c r="D60" s="144"/>
      <c r="E60" s="144"/>
      <c r="F60" s="144"/>
      <c r="G60" s="144"/>
    </row>
    <row r="61" spans="1:7" s="138" customFormat="1" x14ac:dyDescent="0.25">
      <c r="A61" s="144"/>
      <c r="B61" s="144"/>
      <c r="C61" s="144"/>
      <c r="D61" s="144"/>
      <c r="E61" s="144"/>
      <c r="F61" s="144"/>
      <c r="G61" s="144"/>
    </row>
    <row r="62" spans="1:7" s="138" customFormat="1" x14ac:dyDescent="0.25">
      <c r="A62" s="144"/>
      <c r="B62" s="144"/>
      <c r="C62" s="144"/>
      <c r="D62" s="144"/>
      <c r="E62" s="144"/>
      <c r="F62" s="144"/>
      <c r="G62" s="144"/>
    </row>
    <row r="63" spans="1:7" s="138" customFormat="1" x14ac:dyDescent="0.25">
      <c r="A63" s="144"/>
      <c r="B63" s="144"/>
      <c r="C63" s="144"/>
      <c r="D63" s="144"/>
      <c r="E63" s="144"/>
      <c r="F63" s="144"/>
      <c r="G63" s="144"/>
    </row>
    <row r="64" spans="1:7" s="138" customFormat="1" x14ac:dyDescent="0.25">
      <c r="A64" s="144"/>
      <c r="B64" s="144"/>
      <c r="C64" s="144"/>
      <c r="D64" s="144"/>
      <c r="E64" s="144"/>
      <c r="F64" s="144"/>
      <c r="G64" s="144"/>
    </row>
    <row r="65" spans="1:7" s="138" customFormat="1" x14ac:dyDescent="0.25">
      <c r="A65" s="144"/>
      <c r="B65" s="144"/>
      <c r="C65" s="144"/>
      <c r="D65" s="144"/>
      <c r="E65" s="144"/>
      <c r="F65" s="144"/>
      <c r="G65" s="144"/>
    </row>
    <row r="66" spans="1:7" s="138" customFormat="1" x14ac:dyDescent="0.25">
      <c r="A66" s="144"/>
      <c r="B66" s="144"/>
      <c r="C66" s="144"/>
      <c r="D66" s="144"/>
      <c r="E66" s="144"/>
      <c r="F66" s="144"/>
      <c r="G66" s="144"/>
    </row>
    <row r="67" spans="1:7" s="138" customFormat="1" x14ac:dyDescent="0.25">
      <c r="A67" s="144"/>
      <c r="B67" s="144"/>
      <c r="C67" s="144"/>
      <c r="D67" s="144"/>
      <c r="E67" s="144"/>
      <c r="F67" s="144"/>
      <c r="G67" s="144"/>
    </row>
    <row r="68" spans="1:7" s="138" customFormat="1" x14ac:dyDescent="0.25">
      <c r="A68" s="144"/>
      <c r="B68" s="144"/>
      <c r="C68" s="144"/>
      <c r="D68" s="144"/>
      <c r="E68" s="144"/>
      <c r="F68" s="144"/>
      <c r="G68" s="144"/>
    </row>
    <row r="69" spans="1:7" s="138" customFormat="1" x14ac:dyDescent="0.25">
      <c r="A69" s="144"/>
      <c r="B69" s="144"/>
      <c r="C69" s="144"/>
      <c r="D69" s="144"/>
      <c r="E69" s="144"/>
      <c r="F69" s="144"/>
      <c r="G69" s="144"/>
    </row>
    <row r="70" spans="1:7" s="138" customFormat="1" x14ac:dyDescent="0.25">
      <c r="A70" s="144"/>
      <c r="B70" s="144"/>
      <c r="C70" s="144"/>
      <c r="D70" s="144"/>
      <c r="E70" s="144"/>
      <c r="F70" s="144"/>
      <c r="G70" s="144"/>
    </row>
    <row r="71" spans="1:7" s="138" customFormat="1" x14ac:dyDescent="0.25">
      <c r="A71" s="144"/>
      <c r="B71" s="144"/>
      <c r="C71" s="144"/>
      <c r="D71" s="144"/>
      <c r="E71" s="144"/>
      <c r="F71" s="144"/>
      <c r="G71" s="144"/>
    </row>
    <row r="72" spans="1:7" s="138" customFormat="1" x14ac:dyDescent="0.25">
      <c r="A72" s="144"/>
      <c r="B72" s="144"/>
      <c r="C72" s="144"/>
      <c r="D72" s="144"/>
      <c r="E72" s="144"/>
      <c r="F72" s="144"/>
      <c r="G72" s="144"/>
    </row>
    <row r="73" spans="1:7" s="138" customFormat="1" x14ac:dyDescent="0.25">
      <c r="A73" s="144"/>
      <c r="B73" s="144"/>
      <c r="C73" s="144"/>
      <c r="D73" s="144"/>
      <c r="E73" s="144"/>
      <c r="F73" s="144"/>
      <c r="G73" s="144"/>
    </row>
    <row r="74" spans="1:7" s="138" customFormat="1" x14ac:dyDescent="0.25">
      <c r="A74" s="144"/>
      <c r="B74" s="144"/>
      <c r="C74" s="144"/>
      <c r="D74" s="144"/>
      <c r="E74" s="144"/>
      <c r="F74" s="144"/>
      <c r="G74" s="144"/>
    </row>
    <row r="75" spans="1:7" s="138" customFormat="1" x14ac:dyDescent="0.25">
      <c r="A75" s="144"/>
      <c r="B75" s="144"/>
      <c r="C75" s="144"/>
      <c r="D75" s="144"/>
      <c r="E75" s="144"/>
      <c r="F75" s="144"/>
      <c r="G75" s="144"/>
    </row>
    <row r="76" spans="1:7" s="138" customFormat="1" x14ac:dyDescent="0.25">
      <c r="A76" s="144"/>
      <c r="B76" s="144"/>
      <c r="C76" s="144"/>
      <c r="D76" s="144"/>
      <c r="E76" s="144"/>
      <c r="F76" s="144"/>
      <c r="G76" s="144"/>
    </row>
    <row r="77" spans="1:7" s="138" customFormat="1" x14ac:dyDescent="0.25">
      <c r="A77" s="144"/>
      <c r="B77" s="144"/>
      <c r="C77" s="144"/>
      <c r="D77" s="144"/>
      <c r="E77" s="144"/>
      <c r="F77" s="144"/>
      <c r="G77" s="144"/>
    </row>
    <row r="78" spans="1:7" s="138" customFormat="1" x14ac:dyDescent="0.25">
      <c r="A78" s="144"/>
      <c r="B78" s="144"/>
      <c r="C78" s="144"/>
      <c r="D78" s="144"/>
      <c r="E78" s="144"/>
      <c r="F78" s="144"/>
      <c r="G78" s="144"/>
    </row>
    <row r="79" spans="1:7" s="138" customFormat="1" x14ac:dyDescent="0.25">
      <c r="A79" s="144"/>
      <c r="B79" s="144"/>
      <c r="C79" s="144"/>
      <c r="D79" s="144"/>
      <c r="E79" s="144"/>
      <c r="F79" s="144"/>
      <c r="G79" s="144"/>
    </row>
    <row r="80" spans="1:7" s="138" customFormat="1" x14ac:dyDescent="0.25">
      <c r="A80" s="144"/>
      <c r="B80" s="144"/>
      <c r="C80" s="144"/>
      <c r="D80" s="144"/>
      <c r="E80" s="144"/>
      <c r="F80" s="144"/>
      <c r="G80" s="144"/>
    </row>
    <row r="81" spans="1:7" s="138" customFormat="1" x14ac:dyDescent="0.25">
      <c r="A81" s="144"/>
      <c r="B81" s="144"/>
      <c r="C81" s="144"/>
      <c r="D81" s="144"/>
      <c r="E81" s="144"/>
      <c r="F81" s="144"/>
      <c r="G81" s="144"/>
    </row>
    <row r="82" spans="1:7" s="138" customFormat="1" x14ac:dyDescent="0.25">
      <c r="A82" s="144"/>
      <c r="B82" s="144"/>
      <c r="C82" s="144"/>
      <c r="D82" s="144"/>
      <c r="E82" s="144"/>
      <c r="F82" s="144"/>
      <c r="G82" s="144"/>
    </row>
    <row r="83" spans="1:7" s="138" customFormat="1" x14ac:dyDescent="0.25">
      <c r="A83" s="144"/>
      <c r="B83" s="144"/>
      <c r="C83" s="144"/>
      <c r="D83" s="144"/>
      <c r="E83" s="144"/>
      <c r="F83" s="144"/>
      <c r="G83" s="144"/>
    </row>
    <row r="84" spans="1:7" s="138" customFormat="1" x14ac:dyDescent="0.25">
      <c r="A84" s="144"/>
      <c r="B84" s="144"/>
      <c r="C84" s="144"/>
      <c r="D84" s="144"/>
      <c r="E84" s="144"/>
      <c r="F84" s="144"/>
      <c r="G84" s="144"/>
    </row>
    <row r="85" spans="1:7" s="138" customFormat="1" x14ac:dyDescent="0.25">
      <c r="A85" s="144"/>
      <c r="B85" s="144"/>
      <c r="C85" s="144"/>
      <c r="D85" s="144"/>
      <c r="E85" s="144"/>
      <c r="F85" s="144"/>
      <c r="G85" s="144"/>
    </row>
    <row r="86" spans="1:7" s="138" customFormat="1" x14ac:dyDescent="0.25">
      <c r="A86" s="144"/>
      <c r="B86" s="144"/>
      <c r="C86" s="144"/>
      <c r="D86" s="144"/>
      <c r="E86" s="144"/>
      <c r="F86" s="144"/>
      <c r="G86" s="144"/>
    </row>
    <row r="87" spans="1:7" s="138" customFormat="1" x14ac:dyDescent="0.25">
      <c r="A87" s="144"/>
      <c r="B87" s="144"/>
      <c r="C87" s="144"/>
      <c r="D87" s="144"/>
      <c r="E87" s="144"/>
      <c r="F87" s="144"/>
      <c r="G87" s="144"/>
    </row>
    <row r="88" spans="1:7" s="138" customFormat="1" x14ac:dyDescent="0.25">
      <c r="A88" s="144"/>
      <c r="B88" s="144"/>
      <c r="C88" s="144"/>
      <c r="D88" s="144"/>
      <c r="E88" s="144"/>
      <c r="F88" s="144"/>
      <c r="G88" s="144"/>
    </row>
    <row r="89" spans="1:7" s="138" customFormat="1" x14ac:dyDescent="0.25">
      <c r="A89" s="144"/>
      <c r="B89" s="144"/>
      <c r="C89" s="144"/>
      <c r="D89" s="144"/>
      <c r="E89" s="144"/>
      <c r="F89" s="144"/>
      <c r="G89" s="144"/>
    </row>
    <row r="90" spans="1:7" s="138" customFormat="1" x14ac:dyDescent="0.25">
      <c r="A90" s="144"/>
      <c r="B90" s="144"/>
      <c r="C90" s="144"/>
      <c r="D90" s="144"/>
      <c r="E90" s="144"/>
      <c r="F90" s="144"/>
      <c r="G90" s="144"/>
    </row>
    <row r="91" spans="1:7" s="138" customFormat="1" x14ac:dyDescent="0.25">
      <c r="A91" s="144"/>
      <c r="B91" s="144"/>
      <c r="C91" s="144"/>
      <c r="D91" s="144"/>
      <c r="E91" s="144"/>
      <c r="F91" s="144"/>
      <c r="G91" s="144"/>
    </row>
    <row r="92" spans="1:7" s="138" customFormat="1" x14ac:dyDescent="0.25">
      <c r="A92" s="144"/>
      <c r="B92" s="144"/>
      <c r="C92" s="144"/>
      <c r="D92" s="144"/>
      <c r="E92" s="144"/>
      <c r="F92" s="144"/>
      <c r="G92" s="144"/>
    </row>
    <row r="93" spans="1:7" s="138" customFormat="1" x14ac:dyDescent="0.25">
      <c r="A93" s="144"/>
      <c r="B93" s="144"/>
      <c r="C93" s="144"/>
      <c r="D93" s="144"/>
      <c r="E93" s="144"/>
      <c r="F93" s="144"/>
      <c r="G93" s="144"/>
    </row>
    <row r="94" spans="1:7" s="138" customFormat="1" x14ac:dyDescent="0.25">
      <c r="A94" s="144"/>
      <c r="B94" s="144"/>
      <c r="C94" s="144"/>
      <c r="D94" s="144"/>
      <c r="E94" s="144"/>
      <c r="F94" s="144"/>
      <c r="G94" s="144"/>
    </row>
    <row r="95" spans="1:7" s="138" customFormat="1" x14ac:dyDescent="0.25">
      <c r="A95" s="144"/>
      <c r="B95" s="144"/>
      <c r="C95" s="144"/>
      <c r="D95" s="144"/>
      <c r="E95" s="144"/>
      <c r="F95" s="144"/>
      <c r="G95" s="144"/>
    </row>
    <row r="96" spans="1:7" s="138" customFormat="1" x14ac:dyDescent="0.25">
      <c r="A96" s="144"/>
      <c r="B96" s="144"/>
      <c r="C96" s="144"/>
      <c r="D96" s="144"/>
      <c r="E96" s="144"/>
      <c r="F96" s="144"/>
      <c r="G96" s="144"/>
    </row>
    <row r="97" spans="1:7" s="138" customFormat="1" x14ac:dyDescent="0.25">
      <c r="A97" s="144"/>
      <c r="B97" s="144"/>
      <c r="C97" s="144"/>
      <c r="D97" s="144"/>
      <c r="E97" s="144"/>
      <c r="F97" s="144"/>
      <c r="G97" s="144"/>
    </row>
    <row r="98" spans="1:7" s="138" customFormat="1" x14ac:dyDescent="0.25">
      <c r="A98" s="144"/>
      <c r="B98" s="144"/>
      <c r="C98" s="144"/>
      <c r="D98" s="144"/>
      <c r="E98" s="144"/>
      <c r="F98" s="144"/>
      <c r="G98" s="144"/>
    </row>
    <row r="99" spans="1:7" s="138" customFormat="1" x14ac:dyDescent="0.25">
      <c r="A99" s="144"/>
      <c r="B99" s="144"/>
      <c r="C99" s="144"/>
      <c r="D99" s="144"/>
      <c r="E99" s="144"/>
      <c r="F99" s="144"/>
      <c r="G99" s="144"/>
    </row>
    <row r="100" spans="1:7" s="138" customFormat="1" x14ac:dyDescent="0.25">
      <c r="A100" s="144"/>
      <c r="B100" s="144"/>
      <c r="C100" s="144"/>
      <c r="D100" s="144"/>
      <c r="E100" s="144"/>
      <c r="F100" s="144"/>
      <c r="G100" s="144"/>
    </row>
    <row r="101" spans="1:7" s="138" customFormat="1" x14ac:dyDescent="0.25">
      <c r="A101" s="144"/>
      <c r="B101" s="144"/>
      <c r="C101" s="144"/>
      <c r="D101" s="144"/>
      <c r="E101" s="144"/>
      <c r="F101" s="144"/>
      <c r="G101" s="144"/>
    </row>
    <row r="102" spans="1:7" s="138" customFormat="1" x14ac:dyDescent="0.25">
      <c r="A102" s="144"/>
      <c r="B102" s="144"/>
      <c r="C102" s="144"/>
      <c r="D102" s="144"/>
      <c r="E102" s="144"/>
      <c r="F102" s="144"/>
      <c r="G102" s="144"/>
    </row>
    <row r="103" spans="1:7" s="138" customFormat="1" x14ac:dyDescent="0.25">
      <c r="A103" s="144"/>
      <c r="B103" s="144"/>
      <c r="C103" s="144"/>
      <c r="D103" s="144"/>
      <c r="E103" s="144"/>
      <c r="F103" s="144"/>
      <c r="G103" s="144"/>
    </row>
    <row r="104" spans="1:7" s="138" customFormat="1" x14ac:dyDescent="0.25">
      <c r="A104" s="144"/>
      <c r="B104" s="144"/>
      <c r="C104" s="144"/>
      <c r="D104" s="144"/>
      <c r="E104" s="144"/>
      <c r="F104" s="144"/>
      <c r="G104" s="144"/>
    </row>
    <row r="105" spans="1:7" s="138" customFormat="1" x14ac:dyDescent="0.25">
      <c r="A105" s="144"/>
      <c r="B105" s="144"/>
      <c r="C105" s="144"/>
      <c r="D105" s="144"/>
      <c r="E105" s="144"/>
      <c r="F105" s="144"/>
      <c r="G105" s="144"/>
    </row>
    <row r="106" spans="1:7" s="138" customFormat="1" x14ac:dyDescent="0.25">
      <c r="A106" s="144"/>
      <c r="B106" s="144"/>
      <c r="C106" s="144"/>
      <c r="D106" s="144"/>
      <c r="E106" s="144"/>
      <c r="F106" s="144"/>
      <c r="G106" s="144"/>
    </row>
    <row r="107" spans="1:7" s="138" customFormat="1" x14ac:dyDescent="0.25">
      <c r="A107" s="144"/>
      <c r="B107" s="144"/>
      <c r="C107" s="144"/>
      <c r="D107" s="144"/>
      <c r="E107" s="144"/>
      <c r="F107" s="144"/>
      <c r="G107" s="144"/>
    </row>
    <row r="108" spans="1:7" s="138" customFormat="1" x14ac:dyDescent="0.25">
      <c r="A108" s="144"/>
      <c r="B108" s="144"/>
      <c r="C108" s="144"/>
      <c r="D108" s="144"/>
      <c r="E108" s="144"/>
      <c r="F108" s="144"/>
      <c r="G108" s="144"/>
    </row>
    <row r="109" spans="1:7" s="138" customFormat="1" x14ac:dyDescent="0.25">
      <c r="A109" s="144"/>
      <c r="B109" s="144"/>
      <c r="C109" s="144"/>
      <c r="D109" s="144"/>
      <c r="E109" s="144"/>
      <c r="F109" s="144"/>
      <c r="G109" s="144"/>
    </row>
    <row r="110" spans="1:7" s="138" customFormat="1" x14ac:dyDescent="0.25">
      <c r="A110" s="144"/>
      <c r="B110" s="144"/>
      <c r="C110" s="144"/>
      <c r="D110" s="144"/>
      <c r="E110" s="144"/>
      <c r="F110" s="144"/>
      <c r="G110" s="144"/>
    </row>
    <row r="111" spans="1:7" s="138" customFormat="1" x14ac:dyDescent="0.25">
      <c r="A111" s="144"/>
      <c r="B111" s="144"/>
      <c r="C111" s="144"/>
      <c r="D111" s="144"/>
      <c r="E111" s="144"/>
      <c r="F111" s="144"/>
      <c r="G111" s="144"/>
    </row>
    <row r="112" spans="1:7" s="138" customFormat="1" x14ac:dyDescent="0.25">
      <c r="A112" s="144"/>
      <c r="B112" s="144"/>
      <c r="C112" s="144"/>
      <c r="D112" s="144"/>
      <c r="E112" s="144"/>
      <c r="F112" s="144"/>
      <c r="G112" s="144"/>
    </row>
    <row r="113" spans="1:7" s="138" customFormat="1" x14ac:dyDescent="0.25">
      <c r="A113" s="144"/>
      <c r="B113" s="144"/>
      <c r="C113" s="144"/>
      <c r="D113" s="144"/>
      <c r="E113" s="144"/>
      <c r="F113" s="144"/>
      <c r="G113" s="144"/>
    </row>
    <row r="114" spans="1:7" s="138" customFormat="1" x14ac:dyDescent="0.25">
      <c r="A114" s="144"/>
      <c r="B114" s="144"/>
      <c r="C114" s="144"/>
      <c r="D114" s="144"/>
      <c r="E114" s="144"/>
      <c r="F114" s="144"/>
      <c r="G114" s="144"/>
    </row>
    <row r="115" spans="1:7" s="138" customFormat="1" x14ac:dyDescent="0.25">
      <c r="A115" s="144"/>
      <c r="B115" s="144"/>
      <c r="C115" s="144"/>
      <c r="D115" s="144"/>
      <c r="E115" s="144"/>
      <c r="F115" s="144"/>
      <c r="G115" s="144"/>
    </row>
    <row r="116" spans="1:7" s="138" customFormat="1" x14ac:dyDescent="0.25">
      <c r="A116" s="144"/>
      <c r="B116" s="144"/>
      <c r="C116" s="144"/>
      <c r="D116" s="144"/>
      <c r="E116" s="144"/>
      <c r="F116" s="144"/>
      <c r="G116" s="144"/>
    </row>
    <row r="117" spans="1:7" s="138" customFormat="1" x14ac:dyDescent="0.25">
      <c r="A117" s="144"/>
      <c r="B117" s="144"/>
      <c r="C117" s="144"/>
      <c r="D117" s="144"/>
      <c r="E117" s="144"/>
      <c r="F117" s="144"/>
      <c r="G117" s="144"/>
    </row>
    <row r="118" spans="1:7" s="138" customFormat="1" x14ac:dyDescent="0.25">
      <c r="A118" s="144"/>
      <c r="B118" s="144"/>
      <c r="C118" s="144"/>
      <c r="D118" s="144"/>
      <c r="E118" s="144"/>
      <c r="F118" s="144"/>
      <c r="G118" s="144"/>
    </row>
    <row r="119" spans="1:7" s="138" customFormat="1" x14ac:dyDescent="0.25">
      <c r="A119" s="144"/>
      <c r="B119" s="144"/>
      <c r="C119" s="144"/>
      <c r="D119" s="144"/>
      <c r="E119" s="144"/>
      <c r="F119" s="144"/>
      <c r="G119" s="144"/>
    </row>
    <row r="120" spans="1:7" s="138" customFormat="1" x14ac:dyDescent="0.25">
      <c r="A120" s="144"/>
      <c r="B120" s="144"/>
      <c r="C120" s="144"/>
      <c r="D120" s="144"/>
      <c r="E120" s="144"/>
      <c r="F120" s="144"/>
      <c r="G120" s="144"/>
    </row>
    <row r="121" spans="1:7" s="138" customFormat="1" x14ac:dyDescent="0.25">
      <c r="A121" s="144"/>
      <c r="B121" s="144"/>
      <c r="C121" s="144"/>
      <c r="D121" s="144"/>
      <c r="E121" s="144"/>
      <c r="F121" s="144"/>
      <c r="G121" s="144"/>
    </row>
    <row r="122" spans="1:7" s="138" customFormat="1" x14ac:dyDescent="0.25">
      <c r="A122" s="144"/>
      <c r="B122" s="144"/>
      <c r="C122" s="144"/>
      <c r="D122" s="144"/>
      <c r="E122" s="144"/>
      <c r="F122" s="144"/>
      <c r="G122" s="144"/>
    </row>
    <row r="123" spans="1:7" s="138" customFormat="1" x14ac:dyDescent="0.25">
      <c r="A123" s="144"/>
      <c r="B123" s="144"/>
      <c r="C123" s="144"/>
      <c r="D123" s="144"/>
      <c r="E123" s="144"/>
      <c r="F123" s="144"/>
      <c r="G123" s="144"/>
    </row>
    <row r="124" spans="1:7" s="138" customFormat="1" x14ac:dyDescent="0.25">
      <c r="A124" s="144"/>
      <c r="B124" s="144"/>
      <c r="C124" s="144"/>
      <c r="D124" s="144"/>
      <c r="E124" s="144"/>
      <c r="F124" s="144"/>
      <c r="G124" s="144"/>
    </row>
    <row r="125" spans="1:7" s="138" customFormat="1" x14ac:dyDescent="0.25">
      <c r="A125" s="144"/>
      <c r="B125" s="144"/>
      <c r="C125" s="144"/>
      <c r="D125" s="144"/>
      <c r="E125" s="144"/>
      <c r="F125" s="144"/>
      <c r="G125" s="144"/>
    </row>
    <row r="126" spans="1:7" s="138" customFormat="1" x14ac:dyDescent="0.25">
      <c r="A126" s="144"/>
      <c r="B126" s="144"/>
      <c r="C126" s="144"/>
      <c r="D126" s="144"/>
      <c r="E126" s="144"/>
      <c r="F126" s="144"/>
      <c r="G126" s="144"/>
    </row>
    <row r="127" spans="1:7" s="138" customFormat="1" x14ac:dyDescent="0.25">
      <c r="A127" s="144"/>
      <c r="B127" s="144"/>
      <c r="C127" s="144"/>
      <c r="D127" s="144"/>
      <c r="E127" s="144"/>
      <c r="F127" s="144"/>
      <c r="G127" s="144"/>
    </row>
    <row r="128" spans="1:7" s="138" customFormat="1" x14ac:dyDescent="0.25">
      <c r="A128" s="144"/>
      <c r="B128" s="144"/>
      <c r="C128" s="144"/>
      <c r="D128" s="144"/>
      <c r="E128" s="144"/>
      <c r="F128" s="144"/>
      <c r="G128" s="144"/>
    </row>
    <row r="129" spans="1:7" s="138" customFormat="1" x14ac:dyDescent="0.25">
      <c r="A129" s="144"/>
      <c r="B129" s="144"/>
      <c r="C129" s="144"/>
      <c r="D129" s="144"/>
      <c r="E129" s="144"/>
      <c r="F129" s="144"/>
      <c r="G129" s="144"/>
    </row>
    <row r="130" spans="1:7" s="138" customFormat="1" x14ac:dyDescent="0.25">
      <c r="A130" s="144"/>
      <c r="B130" s="144"/>
      <c r="C130" s="144"/>
      <c r="D130" s="144"/>
      <c r="E130" s="144"/>
      <c r="F130" s="144"/>
      <c r="G130" s="144"/>
    </row>
    <row r="131" spans="1:7" s="138" customFormat="1" x14ac:dyDescent="0.25">
      <c r="A131" s="144"/>
      <c r="B131" s="144"/>
      <c r="C131" s="144"/>
      <c r="D131" s="144"/>
      <c r="E131" s="144"/>
      <c r="F131" s="144"/>
      <c r="G131" s="144"/>
    </row>
    <row r="132" spans="1:7" s="138" customFormat="1" x14ac:dyDescent="0.25">
      <c r="A132" s="144"/>
      <c r="B132" s="144"/>
      <c r="C132" s="144"/>
      <c r="D132" s="144"/>
      <c r="E132" s="144"/>
      <c r="F132" s="144"/>
      <c r="G132" s="144"/>
    </row>
    <row r="133" spans="1:7" s="138" customFormat="1" x14ac:dyDescent="0.25">
      <c r="A133" s="144"/>
      <c r="B133" s="144"/>
      <c r="C133" s="144"/>
      <c r="D133" s="144"/>
      <c r="E133" s="144"/>
      <c r="F133" s="144"/>
      <c r="G133" s="144"/>
    </row>
    <row r="134" spans="1:7" s="138" customFormat="1" x14ac:dyDescent="0.25">
      <c r="A134" s="144"/>
      <c r="B134" s="144"/>
      <c r="C134" s="144"/>
      <c r="D134" s="144"/>
      <c r="E134" s="144"/>
      <c r="F134" s="144"/>
      <c r="G134" s="144"/>
    </row>
    <row r="135" spans="1:7" s="138" customFormat="1" x14ac:dyDescent="0.25">
      <c r="A135" s="144"/>
      <c r="B135" s="144"/>
      <c r="C135" s="144"/>
      <c r="D135" s="144"/>
      <c r="E135" s="144"/>
      <c r="F135" s="144"/>
      <c r="G135" s="144"/>
    </row>
    <row r="136" spans="1:7" s="138" customFormat="1" x14ac:dyDescent="0.25">
      <c r="A136" s="144"/>
      <c r="B136" s="144"/>
      <c r="C136" s="144"/>
      <c r="D136" s="144"/>
      <c r="E136" s="144"/>
      <c r="F136" s="144"/>
      <c r="G136" s="144"/>
    </row>
    <row r="137" spans="1:7" s="138" customFormat="1" x14ac:dyDescent="0.25">
      <c r="A137" s="144"/>
      <c r="B137" s="144"/>
      <c r="C137" s="144"/>
      <c r="D137" s="144"/>
      <c r="E137" s="144"/>
      <c r="F137" s="144"/>
      <c r="G137" s="144"/>
    </row>
    <row r="138" spans="1:7" s="138" customFormat="1" x14ac:dyDescent="0.25">
      <c r="A138" s="144"/>
      <c r="B138" s="144"/>
      <c r="C138" s="144"/>
      <c r="D138" s="144"/>
      <c r="E138" s="144"/>
      <c r="F138" s="144"/>
      <c r="G138" s="144"/>
    </row>
    <row r="139" spans="1:7" s="138" customFormat="1" x14ac:dyDescent="0.25">
      <c r="A139" s="144"/>
      <c r="B139" s="144"/>
      <c r="C139" s="144"/>
      <c r="D139" s="144"/>
      <c r="E139" s="144"/>
      <c r="F139" s="144"/>
      <c r="G139" s="144"/>
    </row>
    <row r="140" spans="1:7" s="138" customFormat="1" x14ac:dyDescent="0.25">
      <c r="A140" s="144"/>
      <c r="B140" s="144"/>
      <c r="C140" s="144"/>
      <c r="D140" s="144"/>
      <c r="E140" s="144"/>
      <c r="F140" s="144"/>
      <c r="G140" s="144"/>
    </row>
    <row r="141" spans="1:7" s="138" customFormat="1" x14ac:dyDescent="0.25">
      <c r="A141" s="144"/>
      <c r="B141" s="144"/>
      <c r="C141" s="144"/>
      <c r="D141" s="144"/>
      <c r="E141" s="144"/>
      <c r="F141" s="144"/>
      <c r="G141" s="144"/>
    </row>
    <row r="142" spans="1:7" s="138" customFormat="1" x14ac:dyDescent="0.25">
      <c r="A142" s="144"/>
      <c r="B142" s="144"/>
      <c r="C142" s="144"/>
      <c r="D142" s="144"/>
      <c r="E142" s="144"/>
      <c r="F142" s="144"/>
      <c r="G142" s="144"/>
    </row>
    <row r="143" spans="1:7" s="138" customFormat="1" x14ac:dyDescent="0.25">
      <c r="A143" s="144"/>
      <c r="B143" s="144"/>
      <c r="C143" s="144"/>
      <c r="D143" s="144"/>
      <c r="E143" s="144"/>
      <c r="F143" s="144"/>
      <c r="G143" s="144"/>
    </row>
    <row r="144" spans="1:7" s="138" customFormat="1" x14ac:dyDescent="0.25">
      <c r="A144" s="144"/>
      <c r="B144" s="144"/>
      <c r="C144" s="144"/>
      <c r="D144" s="144"/>
      <c r="E144" s="144"/>
      <c r="F144" s="144"/>
      <c r="G144" s="144"/>
    </row>
    <row r="145" spans="1:7" s="138" customFormat="1" x14ac:dyDescent="0.25">
      <c r="A145" s="144"/>
      <c r="B145" s="144"/>
      <c r="C145" s="144"/>
      <c r="D145" s="144"/>
      <c r="E145" s="144"/>
      <c r="F145" s="144"/>
      <c r="G145" s="144"/>
    </row>
    <row r="146" spans="1:7" s="138" customFormat="1" x14ac:dyDescent="0.25">
      <c r="A146" s="144"/>
      <c r="B146" s="144"/>
      <c r="C146" s="144"/>
      <c r="D146" s="144"/>
      <c r="E146" s="144"/>
      <c r="F146" s="144"/>
      <c r="G146" s="144"/>
    </row>
    <row r="147" spans="1:7" s="138" customFormat="1" x14ac:dyDescent="0.25">
      <c r="A147" s="144"/>
      <c r="B147" s="144"/>
      <c r="C147" s="144"/>
      <c r="D147" s="144"/>
      <c r="E147" s="144"/>
      <c r="F147" s="144"/>
      <c r="G147" s="144"/>
    </row>
    <row r="148" spans="1:7" s="138" customFormat="1" x14ac:dyDescent="0.25">
      <c r="A148" s="144"/>
      <c r="B148" s="144"/>
      <c r="C148" s="144"/>
      <c r="D148" s="144"/>
      <c r="E148" s="144"/>
      <c r="F148" s="144"/>
      <c r="G148" s="144"/>
    </row>
    <row r="149" spans="1:7" s="138" customFormat="1" x14ac:dyDescent="0.25">
      <c r="A149" s="144"/>
      <c r="B149" s="144"/>
      <c r="C149" s="144"/>
      <c r="D149" s="144"/>
      <c r="E149" s="144"/>
      <c r="F149" s="144"/>
      <c r="G149" s="144"/>
    </row>
    <row r="150" spans="1:7" s="138" customFormat="1" x14ac:dyDescent="0.25">
      <c r="A150" s="144"/>
      <c r="B150" s="144"/>
      <c r="C150" s="144"/>
      <c r="D150" s="144"/>
      <c r="E150" s="144"/>
      <c r="F150" s="144"/>
      <c r="G150" s="144"/>
    </row>
    <row r="151" spans="1:7" s="138" customFormat="1" x14ac:dyDescent="0.25">
      <c r="A151" s="144"/>
      <c r="B151" s="144"/>
      <c r="C151" s="144"/>
      <c r="D151" s="144"/>
      <c r="E151" s="144"/>
      <c r="F151" s="144"/>
      <c r="G151" s="144"/>
    </row>
    <row r="152" spans="1:7" s="138" customFormat="1" x14ac:dyDescent="0.25">
      <c r="A152" s="144"/>
      <c r="B152" s="144"/>
      <c r="C152" s="144"/>
      <c r="D152" s="144"/>
      <c r="E152" s="144"/>
      <c r="F152" s="144"/>
      <c r="G152" s="144"/>
    </row>
    <row r="153" spans="1:7" s="138" customFormat="1" x14ac:dyDescent="0.25">
      <c r="A153" s="144"/>
      <c r="B153" s="144"/>
      <c r="C153" s="144"/>
      <c r="D153" s="144"/>
      <c r="E153" s="144"/>
      <c r="F153" s="144"/>
      <c r="G153" s="144"/>
    </row>
    <row r="154" spans="1:7" s="138" customFormat="1" x14ac:dyDescent="0.25">
      <c r="A154" s="144"/>
      <c r="B154" s="144"/>
      <c r="C154" s="144"/>
      <c r="D154" s="144"/>
      <c r="E154" s="144"/>
      <c r="F154" s="144"/>
      <c r="G154" s="144"/>
    </row>
    <row r="155" spans="1:7" s="138" customFormat="1" x14ac:dyDescent="0.25">
      <c r="A155" s="144"/>
      <c r="B155" s="144"/>
      <c r="C155" s="144"/>
      <c r="D155" s="144"/>
      <c r="E155" s="144"/>
      <c r="F155" s="144"/>
      <c r="G155" s="144"/>
    </row>
    <row r="156" spans="1:7" s="138" customFormat="1" x14ac:dyDescent="0.25">
      <c r="A156" s="144"/>
      <c r="B156" s="144"/>
      <c r="C156" s="144"/>
      <c r="D156" s="144"/>
      <c r="E156" s="144"/>
      <c r="F156" s="144"/>
      <c r="G156" s="144"/>
    </row>
    <row r="157" spans="1:7" s="138" customFormat="1" x14ac:dyDescent="0.25">
      <c r="A157" s="144"/>
      <c r="B157" s="144"/>
      <c r="C157" s="144"/>
      <c r="D157" s="144"/>
      <c r="E157" s="144"/>
      <c r="F157" s="144"/>
      <c r="G157" s="144"/>
    </row>
    <row r="158" spans="1:7" s="138" customFormat="1" x14ac:dyDescent="0.25">
      <c r="A158" s="144"/>
      <c r="B158" s="144"/>
      <c r="C158" s="144"/>
      <c r="D158" s="144"/>
      <c r="E158" s="144"/>
      <c r="F158" s="144"/>
      <c r="G158" s="144"/>
    </row>
    <row r="159" spans="1:7" s="138" customFormat="1" x14ac:dyDescent="0.25">
      <c r="A159" s="144"/>
      <c r="B159" s="144"/>
      <c r="C159" s="144"/>
      <c r="D159" s="144"/>
      <c r="E159" s="144"/>
      <c r="F159" s="144"/>
      <c r="G159" s="144"/>
    </row>
    <row r="160" spans="1:7" s="138" customFormat="1" x14ac:dyDescent="0.25">
      <c r="A160" s="144"/>
      <c r="B160" s="144"/>
      <c r="C160" s="144"/>
      <c r="D160" s="144"/>
      <c r="E160" s="144"/>
      <c r="F160" s="144"/>
      <c r="G160" s="144"/>
    </row>
    <row r="161" spans="1:7" s="138" customFormat="1" x14ac:dyDescent="0.25">
      <c r="A161" s="144"/>
      <c r="B161" s="144"/>
      <c r="C161" s="144"/>
      <c r="D161" s="144"/>
      <c r="E161" s="144"/>
      <c r="F161" s="144"/>
      <c r="G161" s="144"/>
    </row>
    <row r="162" spans="1:7" s="138" customFormat="1" x14ac:dyDescent="0.25">
      <c r="A162" s="144"/>
      <c r="B162" s="144"/>
      <c r="C162" s="144"/>
      <c r="D162" s="144"/>
      <c r="E162" s="144"/>
      <c r="F162" s="144"/>
      <c r="G162" s="144"/>
    </row>
    <row r="163" spans="1:7" s="138" customFormat="1" x14ac:dyDescent="0.25">
      <c r="A163" s="144"/>
      <c r="B163" s="144"/>
      <c r="C163" s="144"/>
      <c r="D163" s="144"/>
      <c r="E163" s="144"/>
      <c r="F163" s="144"/>
      <c r="G163" s="144"/>
    </row>
    <row r="164" spans="1:7" s="138" customFormat="1" x14ac:dyDescent="0.25">
      <c r="A164" s="144"/>
      <c r="B164" s="144"/>
      <c r="C164" s="144"/>
      <c r="D164" s="144"/>
      <c r="E164" s="144"/>
      <c r="F164" s="144"/>
      <c r="G164" s="144"/>
    </row>
    <row r="165" spans="1:7" s="138" customFormat="1" x14ac:dyDescent="0.25">
      <c r="A165" s="144"/>
      <c r="B165" s="144"/>
      <c r="C165" s="144"/>
      <c r="D165" s="144"/>
      <c r="E165" s="144"/>
      <c r="F165" s="144"/>
      <c r="G165" s="144"/>
    </row>
    <row r="166" spans="1:7" s="138" customFormat="1" x14ac:dyDescent="0.25">
      <c r="A166" s="144"/>
      <c r="B166" s="144"/>
      <c r="C166" s="144"/>
      <c r="D166" s="144"/>
      <c r="E166" s="144"/>
      <c r="F166" s="144"/>
      <c r="G166" s="144"/>
    </row>
    <row r="167" spans="1:7" s="138" customFormat="1" x14ac:dyDescent="0.25">
      <c r="A167" s="144"/>
      <c r="B167" s="144"/>
      <c r="C167" s="144"/>
      <c r="D167" s="144"/>
      <c r="E167" s="144"/>
      <c r="F167" s="144"/>
      <c r="G167" s="144"/>
    </row>
    <row r="168" spans="1:7" s="138" customFormat="1" x14ac:dyDescent="0.25">
      <c r="A168" s="144"/>
      <c r="B168" s="144"/>
      <c r="C168" s="144"/>
      <c r="D168" s="144"/>
      <c r="E168" s="144"/>
      <c r="F168" s="144"/>
      <c r="G168" s="144"/>
    </row>
    <row r="169" spans="1:7" s="138" customFormat="1" x14ac:dyDescent="0.25">
      <c r="A169" s="144"/>
      <c r="B169" s="144"/>
      <c r="C169" s="144"/>
      <c r="D169" s="144"/>
      <c r="E169" s="144"/>
      <c r="F169" s="144"/>
      <c r="G169" s="144"/>
    </row>
    <row r="170" spans="1:7" s="138" customFormat="1" x14ac:dyDescent="0.25">
      <c r="A170" s="144"/>
      <c r="B170" s="144"/>
      <c r="C170" s="144"/>
      <c r="D170" s="144"/>
      <c r="E170" s="144"/>
      <c r="F170" s="144"/>
      <c r="G170" s="144"/>
    </row>
    <row r="171" spans="1:7" s="138" customFormat="1" x14ac:dyDescent="0.25">
      <c r="A171" s="144"/>
      <c r="B171" s="144"/>
      <c r="C171" s="144"/>
      <c r="D171" s="144"/>
      <c r="E171" s="144"/>
      <c r="F171" s="144"/>
      <c r="G171" s="144"/>
    </row>
    <row r="172" spans="1:7" s="138" customFormat="1" x14ac:dyDescent="0.25">
      <c r="A172" s="144"/>
      <c r="B172" s="144"/>
      <c r="C172" s="144"/>
      <c r="D172" s="144"/>
      <c r="E172" s="144"/>
      <c r="F172" s="144"/>
      <c r="G172" s="144"/>
    </row>
    <row r="173" spans="1:7" s="138" customFormat="1" x14ac:dyDescent="0.25">
      <c r="A173" s="144"/>
      <c r="B173" s="144"/>
      <c r="C173" s="144"/>
      <c r="D173" s="144"/>
      <c r="E173" s="144"/>
      <c r="F173" s="144"/>
      <c r="G173" s="144"/>
    </row>
  </sheetData>
  <mergeCells count="7">
    <mergeCell ref="E7:G7"/>
    <mergeCell ref="A1:G1"/>
    <mergeCell ref="A2:G2"/>
    <mergeCell ref="A3:G3"/>
    <mergeCell ref="A5:G5"/>
    <mergeCell ref="A4:G4"/>
    <mergeCell ref="E6:G6"/>
  </mergeCells>
  <pageMargins left="0.9055118110236221" right="0.70866141732283472" top="0.94488188976377963" bottom="0.74803149606299213" header="0.31496062992125984" footer="0.31496062992125984"/>
  <pageSetup paperSize="9" scale="95" orientation="portrait" horizontalDpi="0" verticalDpi="0" r:id="rId1"/>
  <ignoredErrors>
    <ignoredError sqref="G19"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886"/>
  <sheetViews>
    <sheetView showGridLines="0" topLeftCell="A20" zoomScale="85" zoomScaleNormal="85" workbookViewId="0">
      <selection activeCell="M27" sqref="M27"/>
    </sheetView>
  </sheetViews>
  <sheetFormatPr baseColWidth="10" defaultColWidth="11.42578125" defaultRowHeight="15.75" x14ac:dyDescent="0.3"/>
  <cols>
    <col min="1" max="1" width="6" style="2" customWidth="1"/>
    <col min="2" max="2" width="5.7109375" style="2" customWidth="1"/>
    <col min="3" max="3" width="6.140625" style="2" customWidth="1"/>
    <col min="4" max="4" width="5.42578125" style="2" customWidth="1"/>
    <col min="5" max="5" width="6.42578125" style="2" customWidth="1"/>
    <col min="6" max="6" width="62.8554687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44" width="11.42578125" style="145"/>
    <col min="45" max="16384" width="11.42578125" style="1"/>
  </cols>
  <sheetData>
    <row r="1" spans="1:15" ht="15.75" customHeight="1" x14ac:dyDescent="0.2">
      <c r="A1" s="479">
        <f>+PPNE1!B1</f>
        <v>0</v>
      </c>
      <c r="B1" s="480"/>
      <c r="C1" s="480"/>
      <c r="D1" s="480"/>
      <c r="E1" s="480"/>
      <c r="F1" s="480"/>
      <c r="G1" s="480"/>
      <c r="H1" s="480"/>
      <c r="I1" s="480"/>
      <c r="J1" s="480"/>
      <c r="K1" s="480"/>
      <c r="L1" s="480"/>
      <c r="M1" s="480"/>
      <c r="N1" s="480"/>
      <c r="O1" s="481"/>
    </row>
    <row r="2" spans="1:15" ht="15.75" customHeight="1" x14ac:dyDescent="0.25">
      <c r="A2" s="482" t="s">
        <v>458</v>
      </c>
      <c r="B2" s="462"/>
      <c r="C2" s="462"/>
      <c r="D2" s="462"/>
      <c r="E2" s="462"/>
      <c r="F2" s="462"/>
      <c r="G2" s="462"/>
      <c r="H2" s="462"/>
      <c r="I2" s="462"/>
      <c r="J2" s="462"/>
      <c r="K2" s="462"/>
      <c r="L2" s="462"/>
      <c r="M2" s="462"/>
      <c r="N2" s="462"/>
      <c r="O2" s="483"/>
    </row>
    <row r="3" spans="1:15" ht="15.75" customHeight="1" x14ac:dyDescent="0.25">
      <c r="A3" s="484" t="s">
        <v>459</v>
      </c>
      <c r="B3" s="464"/>
      <c r="C3" s="464"/>
      <c r="D3" s="464"/>
      <c r="E3" s="464"/>
      <c r="F3" s="464"/>
      <c r="G3" s="464"/>
      <c r="H3" s="464"/>
      <c r="I3" s="464"/>
      <c r="J3" s="464"/>
      <c r="K3" s="464"/>
      <c r="L3" s="464"/>
      <c r="M3" s="464"/>
      <c r="N3" s="464"/>
      <c r="O3" s="485"/>
    </row>
    <row r="4" spans="1:15" ht="15.75" customHeight="1" x14ac:dyDescent="0.2">
      <c r="A4" s="465" t="s">
        <v>68</v>
      </c>
      <c r="B4" s="466"/>
      <c r="C4" s="466"/>
      <c r="D4" s="466"/>
      <c r="E4" s="466"/>
      <c r="F4" s="466"/>
      <c r="G4" s="466"/>
      <c r="H4" s="466"/>
      <c r="I4" s="466"/>
      <c r="J4" s="466"/>
      <c r="K4" s="466"/>
      <c r="L4" s="466"/>
      <c r="M4" s="466"/>
      <c r="N4" s="466"/>
      <c r="O4" s="486"/>
    </row>
    <row r="5" spans="1:15" ht="15.75" customHeight="1" x14ac:dyDescent="0.2">
      <c r="A5" s="465">
        <f>+PPNE1!C5</f>
        <v>2022</v>
      </c>
      <c r="B5" s="466"/>
      <c r="C5" s="466"/>
      <c r="D5" s="466"/>
      <c r="E5" s="466"/>
      <c r="F5" s="466"/>
      <c r="G5" s="466"/>
      <c r="H5" s="466"/>
      <c r="I5" s="466"/>
      <c r="J5" s="466"/>
      <c r="K5" s="466"/>
      <c r="L5" s="466"/>
      <c r="M5" s="466"/>
      <c r="N5" s="466"/>
      <c r="O5" s="486"/>
    </row>
    <row r="6" spans="1:15" ht="15.75" customHeight="1" x14ac:dyDescent="0.2">
      <c r="A6" s="15" t="s">
        <v>325</v>
      </c>
      <c r="B6" s="5"/>
      <c r="C6" s="5"/>
      <c r="D6" s="5"/>
      <c r="E6" s="5"/>
      <c r="F6" s="467" t="str">
        <f>+PPNE1!B6</f>
        <v>Metropolitano</v>
      </c>
      <c r="G6" s="467"/>
      <c r="H6" s="467"/>
      <c r="I6" s="467"/>
      <c r="J6" s="467"/>
      <c r="K6" s="467"/>
      <c r="L6" s="467"/>
      <c r="M6" s="467"/>
      <c r="N6" s="467"/>
      <c r="O6" s="469"/>
    </row>
    <row r="7" spans="1:15" ht="15.75" customHeight="1" x14ac:dyDescent="0.2">
      <c r="A7" s="44" t="s">
        <v>324</v>
      </c>
      <c r="B7" s="45"/>
      <c r="C7" s="45"/>
      <c r="D7" s="16"/>
      <c r="E7" s="45"/>
      <c r="F7" s="470" t="str">
        <f>+PPNE1!B7</f>
        <v xml:space="preserve">HOSPITAL PEDIÁTRICO DR. HUGO MENDOZA </v>
      </c>
      <c r="G7" s="470"/>
      <c r="H7" s="470"/>
      <c r="I7" s="470"/>
      <c r="J7" s="470"/>
      <c r="K7" s="470"/>
      <c r="L7" s="470"/>
      <c r="M7" s="470"/>
      <c r="N7" s="470"/>
      <c r="O7" s="471"/>
    </row>
    <row r="8" spans="1:15" ht="15.75" customHeight="1" x14ac:dyDescent="0.2">
      <c r="A8" s="48" t="s">
        <v>61</v>
      </c>
      <c r="B8" s="49"/>
      <c r="C8" s="49"/>
      <c r="D8" s="49"/>
      <c r="E8" s="49"/>
      <c r="F8" s="49"/>
      <c r="G8" s="49"/>
      <c r="H8" s="49"/>
      <c r="I8" s="49"/>
      <c r="J8" s="49"/>
      <c r="K8" s="49"/>
      <c r="L8" s="49"/>
      <c r="M8" s="49"/>
      <c r="N8" s="49"/>
      <c r="O8" s="50"/>
    </row>
    <row r="9" spans="1:15" ht="13.5" x14ac:dyDescent="0.25">
      <c r="A9" s="105" t="s">
        <v>323</v>
      </c>
      <c r="B9" s="3"/>
      <c r="C9" s="3"/>
      <c r="D9" s="3"/>
      <c r="E9" s="106"/>
      <c r="F9" s="107"/>
      <c r="G9" s="141">
        <f>+PPNE3!F16</f>
        <v>0</v>
      </c>
      <c r="H9" s="104"/>
      <c r="I9" s="104"/>
      <c r="J9" s="104"/>
      <c r="K9" s="104"/>
      <c r="L9" s="104"/>
      <c r="M9" s="104"/>
      <c r="N9" s="104"/>
      <c r="O9" s="108"/>
    </row>
    <row r="10" spans="1:15" ht="13.5" x14ac:dyDescent="0.25">
      <c r="A10" s="105" t="s">
        <v>55</v>
      </c>
      <c r="B10" s="3"/>
      <c r="C10" s="3"/>
      <c r="D10" s="3"/>
      <c r="E10" s="106"/>
      <c r="F10" s="107"/>
      <c r="G10" s="141">
        <f>+PPNE3!F22</f>
        <v>396799836.02535003</v>
      </c>
      <c r="H10" s="104"/>
      <c r="I10" s="104"/>
      <c r="J10" s="104"/>
      <c r="K10" s="104"/>
      <c r="L10" s="104"/>
      <c r="M10" s="104"/>
      <c r="N10" s="104"/>
      <c r="O10" s="108"/>
    </row>
    <row r="11" spans="1:15" ht="13.5" x14ac:dyDescent="0.25">
      <c r="A11" s="105" t="s">
        <v>476</v>
      </c>
      <c r="B11" s="3"/>
      <c r="C11" s="3"/>
      <c r="D11" s="3"/>
      <c r="E11" s="106"/>
      <c r="F11" s="107"/>
      <c r="G11" s="141">
        <f>+PPNE3!F15</f>
        <v>430303037.19</v>
      </c>
      <c r="H11" s="104"/>
      <c r="I11" s="104"/>
      <c r="J11" s="104"/>
      <c r="K11" s="104"/>
      <c r="L11" s="104"/>
      <c r="M11" s="104"/>
      <c r="N11" s="104"/>
      <c r="O11" s="108"/>
    </row>
    <row r="12" spans="1:15" ht="13.5" x14ac:dyDescent="0.25">
      <c r="A12" s="105" t="s">
        <v>56</v>
      </c>
      <c r="B12" s="3"/>
      <c r="C12" s="3"/>
      <c r="D12" s="3"/>
      <c r="E12" s="106"/>
      <c r="F12" s="107"/>
      <c r="G12" s="141">
        <f>PPNE3!F11+PPNE3!F12+PPNE3!F17+PPNE3!F20+PPNE3!F21</f>
        <v>0</v>
      </c>
      <c r="H12" s="104"/>
      <c r="I12" s="104"/>
      <c r="J12" s="104"/>
      <c r="K12" s="104"/>
      <c r="L12" s="104"/>
      <c r="M12" s="104"/>
      <c r="N12" s="104"/>
      <c r="O12" s="108"/>
    </row>
    <row r="13" spans="1:15" ht="13.5" x14ac:dyDescent="0.25">
      <c r="A13" s="109" t="s">
        <v>67</v>
      </c>
      <c r="B13" s="3"/>
      <c r="C13" s="3"/>
      <c r="D13" s="3"/>
      <c r="E13" s="106"/>
      <c r="F13" s="107"/>
      <c r="G13" s="142">
        <f>+PPNE3!F18</f>
        <v>0</v>
      </c>
      <c r="H13" s="104"/>
      <c r="I13" s="104"/>
      <c r="J13" s="104"/>
      <c r="K13" s="104"/>
      <c r="L13" s="104"/>
      <c r="M13" s="104"/>
      <c r="N13" s="104"/>
      <c r="O13" s="108"/>
    </row>
    <row r="14" spans="1:15" ht="14.25" thickBot="1" x14ac:dyDescent="0.3">
      <c r="A14" s="93" t="s">
        <v>78</v>
      </c>
      <c r="B14" s="94"/>
      <c r="C14" s="94"/>
      <c r="D14" s="94"/>
      <c r="E14" s="95"/>
      <c r="F14" s="96"/>
      <c r="G14" s="97">
        <f>SUM(G9:G13)</f>
        <v>827102873.21535003</v>
      </c>
      <c r="H14" s="98"/>
      <c r="I14" s="98"/>
      <c r="J14" s="98"/>
      <c r="K14" s="98"/>
      <c r="L14" s="98"/>
      <c r="M14" s="98"/>
      <c r="N14" s="98"/>
      <c r="O14" s="99"/>
    </row>
    <row r="15" spans="1:15" ht="15.75" customHeight="1" thickTop="1" x14ac:dyDescent="0.2">
      <c r="A15" s="51" t="s">
        <v>63</v>
      </c>
      <c r="B15" s="46"/>
      <c r="C15" s="46"/>
      <c r="D15" s="46"/>
      <c r="E15" s="46"/>
      <c r="F15" s="46"/>
      <c r="G15" s="46"/>
      <c r="H15" s="46"/>
      <c r="I15" s="46"/>
      <c r="J15" s="46"/>
      <c r="K15" s="46"/>
      <c r="L15" s="46"/>
      <c r="M15" s="46"/>
      <c r="N15" s="46"/>
      <c r="O15" s="52"/>
    </row>
    <row r="16" spans="1:15" ht="19.5" customHeight="1" x14ac:dyDescent="0.2">
      <c r="A16" s="468" t="s">
        <v>79</v>
      </c>
      <c r="B16" s="468" t="s">
        <v>64</v>
      </c>
      <c r="C16" s="468" t="s">
        <v>4</v>
      </c>
      <c r="D16" s="468" t="s">
        <v>65</v>
      </c>
      <c r="E16" s="468" t="s">
        <v>27</v>
      </c>
      <c r="F16" s="473" t="s">
        <v>69</v>
      </c>
      <c r="G16" s="472" t="s">
        <v>70</v>
      </c>
      <c r="H16" s="472" t="s">
        <v>71</v>
      </c>
      <c r="I16" s="477" t="s">
        <v>72</v>
      </c>
      <c r="J16" s="478" t="s">
        <v>76</v>
      </c>
      <c r="K16" s="478"/>
      <c r="L16" s="472" t="s">
        <v>77</v>
      </c>
      <c r="M16" s="472"/>
      <c r="N16" s="475" t="s">
        <v>350</v>
      </c>
      <c r="O16" s="475" t="s">
        <v>26</v>
      </c>
    </row>
    <row r="17" spans="1:15" ht="44.25" customHeight="1" x14ac:dyDescent="0.2">
      <c r="A17" s="468"/>
      <c r="B17" s="468"/>
      <c r="C17" s="468"/>
      <c r="D17" s="468"/>
      <c r="E17" s="468"/>
      <c r="F17" s="474"/>
      <c r="G17" s="472"/>
      <c r="H17" s="472"/>
      <c r="I17" s="477"/>
      <c r="J17" s="47" t="s">
        <v>73</v>
      </c>
      <c r="K17" s="47" t="s">
        <v>74</v>
      </c>
      <c r="L17" s="47" t="s">
        <v>54</v>
      </c>
      <c r="M17" s="47" t="s">
        <v>75</v>
      </c>
      <c r="N17" s="476"/>
      <c r="O17" s="476"/>
    </row>
    <row r="18" spans="1:15" ht="12.75" x14ac:dyDescent="0.2">
      <c r="A18" s="80">
        <v>2</v>
      </c>
      <c r="B18" s="81"/>
      <c r="C18" s="81"/>
      <c r="D18" s="81"/>
      <c r="E18" s="81"/>
      <c r="F18" s="82" t="s">
        <v>10</v>
      </c>
      <c r="G18" s="83">
        <f t="shared" ref="G18:O18" si="0">+G19+G88+G226+G349+G407+G414+G497</f>
        <v>202085274.02579802</v>
      </c>
      <c r="H18" s="83">
        <f t="shared" si="0"/>
        <v>80550577.106798589</v>
      </c>
      <c r="I18" s="83">
        <f t="shared" si="0"/>
        <v>153207572.04750961</v>
      </c>
      <c r="J18" s="83">
        <f t="shared" si="0"/>
        <v>39520214.032678954</v>
      </c>
      <c r="K18" s="83">
        <f t="shared" si="0"/>
        <v>32069948.836934458</v>
      </c>
      <c r="L18" s="83">
        <f t="shared" si="0"/>
        <v>4227281.0715677142</v>
      </c>
      <c r="M18" s="83">
        <f t="shared" si="0"/>
        <v>309236643.28561485</v>
      </c>
      <c r="N18" s="83">
        <f t="shared" si="0"/>
        <v>827102873.2149024</v>
      </c>
      <c r="O18" s="117">
        <f t="shared" si="0"/>
        <v>98.369493899158996</v>
      </c>
    </row>
    <row r="19" spans="1:15" ht="12.75" x14ac:dyDescent="0.2">
      <c r="A19" s="88">
        <v>2</v>
      </c>
      <c r="B19" s="89">
        <v>1</v>
      </c>
      <c r="C19" s="90"/>
      <c r="D19" s="90"/>
      <c r="E19" s="90"/>
      <c r="F19" s="91" t="s">
        <v>351</v>
      </c>
      <c r="G19" s="92">
        <f t="shared" ref="G19:N19" si="1">+G20+G48+G64+G71+G79</f>
        <v>156790315.54574442</v>
      </c>
      <c r="H19" s="92">
        <f t="shared" si="1"/>
        <v>46553169.341302432</v>
      </c>
      <c r="I19" s="92">
        <f t="shared" si="1"/>
        <v>104422075.08394834</v>
      </c>
      <c r="J19" s="92">
        <f t="shared" si="1"/>
        <v>22991064.082280103</v>
      </c>
      <c r="K19" s="92">
        <f t="shared" si="1"/>
        <v>17253582.705946762</v>
      </c>
      <c r="L19" s="92">
        <f t="shared" si="1"/>
        <v>3460200.0750342663</v>
      </c>
      <c r="M19" s="92">
        <f t="shared" si="1"/>
        <v>252831574.65044963</v>
      </c>
      <c r="N19" s="92">
        <f t="shared" si="1"/>
        <v>604301981.48470604</v>
      </c>
      <c r="O19" s="118">
        <f>+O20+O48+O64+O71+O79</f>
        <v>73.062493319098024</v>
      </c>
    </row>
    <row r="20" spans="1:15" ht="12.75" x14ac:dyDescent="0.2">
      <c r="A20" s="86">
        <v>2</v>
      </c>
      <c r="B20" s="84">
        <v>1</v>
      </c>
      <c r="C20" s="84">
        <v>1</v>
      </c>
      <c r="D20" s="84"/>
      <c r="E20" s="84"/>
      <c r="F20" s="87" t="s">
        <v>80</v>
      </c>
      <c r="G20" s="85">
        <f t="shared" ref="G20:N20" si="2">+G21+G28+G37+G39+G41+G46</f>
        <v>129576346.94787723</v>
      </c>
      <c r="H20" s="85">
        <f t="shared" si="2"/>
        <v>37850415.437439583</v>
      </c>
      <c r="I20" s="85">
        <f t="shared" si="2"/>
        <v>85743456.825631022</v>
      </c>
      <c r="J20" s="85">
        <f t="shared" si="2"/>
        <v>19095021.956882715</v>
      </c>
      <c r="K20" s="85">
        <f t="shared" si="2"/>
        <v>14329808.286640724</v>
      </c>
      <c r="L20" s="85">
        <f t="shared" si="2"/>
        <v>2801677.9251853889</v>
      </c>
      <c r="M20" s="85">
        <f t="shared" si="2"/>
        <v>211168891.64969915</v>
      </c>
      <c r="N20" s="85">
        <f t="shared" si="2"/>
        <v>500565619.02935582</v>
      </c>
      <c r="O20" s="119">
        <f>+O21+O28+O37+O39+O41+O46</f>
        <v>60.52035789498413</v>
      </c>
    </row>
    <row r="21" spans="1:15" ht="12.75" x14ac:dyDescent="0.2">
      <c r="A21" s="64">
        <v>2</v>
      </c>
      <c r="B21" s="65">
        <v>1</v>
      </c>
      <c r="C21" s="65">
        <v>1</v>
      </c>
      <c r="D21" s="65">
        <v>1</v>
      </c>
      <c r="E21" s="65"/>
      <c r="F21" s="53" t="s">
        <v>81</v>
      </c>
      <c r="G21" s="66">
        <f t="shared" ref="G21:N21" si="3">SUM(G22:G27)</f>
        <v>8529241.3069194797</v>
      </c>
      <c r="H21" s="66">
        <f t="shared" si="3"/>
        <v>3174820.6209578202</v>
      </c>
      <c r="I21" s="66">
        <f t="shared" si="3"/>
        <v>5060367.3202319248</v>
      </c>
      <c r="J21" s="66">
        <f t="shared" si="3"/>
        <v>1126941.0945983191</v>
      </c>
      <c r="K21" s="66">
        <f t="shared" si="3"/>
        <v>845709.93803493294</v>
      </c>
      <c r="L21" s="66">
        <f t="shared" si="3"/>
        <v>190479.37585947898</v>
      </c>
      <c r="M21" s="66">
        <f t="shared" si="3"/>
        <v>14051047.7232018</v>
      </c>
      <c r="N21" s="66">
        <f t="shared" si="3"/>
        <v>32978607.379803758</v>
      </c>
      <c r="O21" s="120">
        <f>SUM(O22:O27)</f>
        <v>3.9872437211610405</v>
      </c>
    </row>
    <row r="22" spans="1:15" ht="12.75" x14ac:dyDescent="0.2">
      <c r="A22" s="56">
        <v>2</v>
      </c>
      <c r="B22" s="57">
        <v>1</v>
      </c>
      <c r="C22" s="57">
        <v>1</v>
      </c>
      <c r="D22" s="57">
        <v>1</v>
      </c>
      <c r="E22" s="57" t="s">
        <v>309</v>
      </c>
      <c r="F22" s="54" t="s">
        <v>352</v>
      </c>
      <c r="G22" s="55">
        <v>0</v>
      </c>
      <c r="H22" s="55">
        <v>0</v>
      </c>
      <c r="I22" s="55">
        <v>0</v>
      </c>
      <c r="J22" s="55">
        <v>0</v>
      </c>
      <c r="K22" s="55">
        <v>0</v>
      </c>
      <c r="L22" s="55">
        <v>0</v>
      </c>
      <c r="M22" s="55">
        <v>0</v>
      </c>
      <c r="N22" s="55">
        <f t="shared" ref="N22:N27" si="4">SUBTOTAL(9,G22:M22)</f>
        <v>0</v>
      </c>
      <c r="O22" s="110">
        <f t="shared" ref="O22:O27" si="5">IFERROR(N22/$N$18*100,"0.00")</f>
        <v>0</v>
      </c>
    </row>
    <row r="23" spans="1:15" ht="12.75" x14ac:dyDescent="0.2">
      <c r="A23" s="56">
        <v>2</v>
      </c>
      <c r="B23" s="57">
        <v>1</v>
      </c>
      <c r="C23" s="57">
        <v>1</v>
      </c>
      <c r="D23" s="57">
        <v>1</v>
      </c>
      <c r="E23" s="57" t="s">
        <v>310</v>
      </c>
      <c r="F23" s="58" t="s">
        <v>82</v>
      </c>
      <c r="G23" s="55">
        <v>0</v>
      </c>
      <c r="H23" s="55">
        <v>0</v>
      </c>
      <c r="I23" s="55">
        <v>0</v>
      </c>
      <c r="J23" s="55">
        <v>0</v>
      </c>
      <c r="K23" s="55">
        <v>0</v>
      </c>
      <c r="L23" s="55">
        <v>0</v>
      </c>
      <c r="M23" s="55">
        <v>0</v>
      </c>
      <c r="N23" s="55">
        <f t="shared" si="4"/>
        <v>0</v>
      </c>
      <c r="O23" s="110">
        <f t="shared" si="5"/>
        <v>0</v>
      </c>
    </row>
    <row r="24" spans="1:15" ht="12.75" x14ac:dyDescent="0.2">
      <c r="A24" s="56">
        <v>2</v>
      </c>
      <c r="B24" s="57">
        <v>1</v>
      </c>
      <c r="C24" s="57">
        <v>1</v>
      </c>
      <c r="D24" s="57">
        <v>1</v>
      </c>
      <c r="E24" s="57" t="s">
        <v>311</v>
      </c>
      <c r="F24" s="58" t="s">
        <v>353</v>
      </c>
      <c r="G24" s="55">
        <v>0</v>
      </c>
      <c r="H24" s="55">
        <v>0</v>
      </c>
      <c r="I24" s="55">
        <v>0</v>
      </c>
      <c r="J24" s="55">
        <v>0</v>
      </c>
      <c r="K24" s="55">
        <v>0</v>
      </c>
      <c r="L24" s="55">
        <v>0</v>
      </c>
      <c r="M24" s="55">
        <v>0</v>
      </c>
      <c r="N24" s="55">
        <f t="shared" si="4"/>
        <v>0</v>
      </c>
      <c r="O24" s="110">
        <f t="shared" si="5"/>
        <v>0</v>
      </c>
    </row>
    <row r="25" spans="1:15" ht="12.75" x14ac:dyDescent="0.2">
      <c r="A25" s="56">
        <v>2</v>
      </c>
      <c r="B25" s="57">
        <v>1</v>
      </c>
      <c r="C25" s="57">
        <v>1</v>
      </c>
      <c r="D25" s="57">
        <v>1</v>
      </c>
      <c r="E25" s="57" t="s">
        <v>312</v>
      </c>
      <c r="F25" s="58" t="s">
        <v>83</v>
      </c>
      <c r="G25" s="55">
        <v>0</v>
      </c>
      <c r="H25" s="55">
        <v>0</v>
      </c>
      <c r="I25" s="55">
        <v>0</v>
      </c>
      <c r="J25" s="55">
        <v>0</v>
      </c>
      <c r="K25" s="55">
        <v>0</v>
      </c>
      <c r="L25" s="55">
        <v>0</v>
      </c>
      <c r="M25" s="55">
        <v>0</v>
      </c>
      <c r="N25" s="55">
        <f t="shared" si="4"/>
        <v>0</v>
      </c>
      <c r="O25" s="110">
        <f t="shared" si="5"/>
        <v>0</v>
      </c>
    </row>
    <row r="26" spans="1:15" ht="12.75" x14ac:dyDescent="0.2">
      <c r="A26" s="56">
        <v>2</v>
      </c>
      <c r="B26" s="57">
        <v>1</v>
      </c>
      <c r="C26" s="57">
        <v>1</v>
      </c>
      <c r="D26" s="57">
        <v>1</v>
      </c>
      <c r="E26" s="57" t="s">
        <v>316</v>
      </c>
      <c r="F26" s="58" t="s">
        <v>84</v>
      </c>
      <c r="G26" s="55">
        <v>8529241.3069194797</v>
      </c>
      <c r="H26" s="55">
        <v>3174820.6209578202</v>
      </c>
      <c r="I26" s="55">
        <v>5060367.3202319248</v>
      </c>
      <c r="J26" s="55">
        <v>1126941.0945983191</v>
      </c>
      <c r="K26" s="55">
        <v>845709.93803493294</v>
      </c>
      <c r="L26" s="55">
        <v>190479.37585947898</v>
      </c>
      <c r="M26" s="55">
        <v>14051047.7232018</v>
      </c>
      <c r="N26" s="55">
        <f t="shared" si="4"/>
        <v>32978607.379803758</v>
      </c>
      <c r="O26" s="110">
        <f t="shared" si="5"/>
        <v>3.9872437211610405</v>
      </c>
    </row>
    <row r="27" spans="1:15" ht="12.75" x14ac:dyDescent="0.2">
      <c r="A27" s="56">
        <v>2</v>
      </c>
      <c r="B27" s="57">
        <v>1</v>
      </c>
      <c r="C27" s="57">
        <v>1</v>
      </c>
      <c r="D27" s="57">
        <v>1</v>
      </c>
      <c r="E27" s="57" t="s">
        <v>354</v>
      </c>
      <c r="F27" s="58" t="s">
        <v>355</v>
      </c>
      <c r="G27" s="55">
        <v>0</v>
      </c>
      <c r="H27" s="55">
        <v>0</v>
      </c>
      <c r="I27" s="55">
        <v>0</v>
      </c>
      <c r="J27" s="55">
        <v>0</v>
      </c>
      <c r="K27" s="55">
        <v>0</v>
      </c>
      <c r="L27" s="55">
        <v>0</v>
      </c>
      <c r="M27" s="55">
        <v>0</v>
      </c>
      <c r="N27" s="55">
        <f t="shared" si="4"/>
        <v>0</v>
      </c>
      <c r="O27" s="110">
        <f t="shared" si="5"/>
        <v>0</v>
      </c>
    </row>
    <row r="28" spans="1:15" ht="12.75" x14ac:dyDescent="0.2">
      <c r="A28" s="64">
        <v>2</v>
      </c>
      <c r="B28" s="65">
        <v>1</v>
      </c>
      <c r="C28" s="65">
        <v>1</v>
      </c>
      <c r="D28" s="65">
        <v>2</v>
      </c>
      <c r="E28" s="65"/>
      <c r="F28" s="53" t="s">
        <v>85</v>
      </c>
      <c r="G28" s="66">
        <f>SUM(G29:G36)</f>
        <v>109671100.82850431</v>
      </c>
      <c r="H28" s="66">
        <f t="shared" ref="H28:L28" si="6">SUM(H29:H36)</f>
        <v>31678486.833165709</v>
      </c>
      <c r="I28" s="66">
        <f t="shared" si="6"/>
        <v>73709425.954563707</v>
      </c>
      <c r="J28" s="66">
        <f t="shared" si="6"/>
        <v>16415049.720865466</v>
      </c>
      <c r="K28" s="66">
        <f t="shared" si="6"/>
        <v>12318630.271639559</v>
      </c>
      <c r="L28" s="66">
        <f t="shared" si="6"/>
        <v>2348700</v>
      </c>
      <c r="M28" s="66">
        <f>SUM(M29:M36)</f>
        <v>178310363.29546311</v>
      </c>
      <c r="N28" s="66">
        <f>SUM(N29:N36)</f>
        <v>424451756.90420187</v>
      </c>
      <c r="O28" s="120">
        <f>SUM(O29:O36)</f>
        <v>51.317891721785678</v>
      </c>
    </row>
    <row r="29" spans="1:15" ht="12.75" x14ac:dyDescent="0.2">
      <c r="A29" s="56">
        <v>2</v>
      </c>
      <c r="B29" s="57">
        <v>1</v>
      </c>
      <c r="C29" s="57">
        <v>1</v>
      </c>
      <c r="D29" s="57">
        <v>2</v>
      </c>
      <c r="E29" s="57" t="s">
        <v>309</v>
      </c>
      <c r="F29" s="58" t="s">
        <v>86</v>
      </c>
      <c r="G29" s="55">
        <v>109671100.82850431</v>
      </c>
      <c r="H29" s="55">
        <v>31678486.833165709</v>
      </c>
      <c r="I29" s="55">
        <v>73709425.954563707</v>
      </c>
      <c r="J29" s="55">
        <v>16415049.720865466</v>
      </c>
      <c r="K29" s="55">
        <v>12318630.271639559</v>
      </c>
      <c r="L29" s="55"/>
      <c r="M29" s="55">
        <v>178310363.29546311</v>
      </c>
      <c r="N29" s="55">
        <f t="shared" ref="N29:N35" si="7">SUBTOTAL(9,G29:M29)</f>
        <v>422103056.90420187</v>
      </c>
      <c r="O29" s="110">
        <f t="shared" ref="O29:O35" si="8">IFERROR(N29/$N$18*100,"0.00")</f>
        <v>51.033924626994832</v>
      </c>
    </row>
    <row r="30" spans="1:15" ht="12.75" x14ac:dyDescent="0.2">
      <c r="A30" s="56">
        <v>2</v>
      </c>
      <c r="B30" s="57">
        <v>1</v>
      </c>
      <c r="C30" s="57">
        <v>1</v>
      </c>
      <c r="D30" s="57">
        <v>2</v>
      </c>
      <c r="E30" s="57" t="s">
        <v>310</v>
      </c>
      <c r="F30" s="58" t="s">
        <v>87</v>
      </c>
      <c r="G30" s="55">
        <v>0</v>
      </c>
      <c r="H30" s="55">
        <v>0</v>
      </c>
      <c r="I30" s="55">
        <v>0</v>
      </c>
      <c r="J30" s="55">
        <v>0</v>
      </c>
      <c r="K30" s="55">
        <v>0</v>
      </c>
      <c r="L30" s="55">
        <v>0</v>
      </c>
      <c r="M30" s="55">
        <v>0</v>
      </c>
      <c r="N30" s="55">
        <f t="shared" si="7"/>
        <v>0</v>
      </c>
      <c r="O30" s="110">
        <f t="shared" si="8"/>
        <v>0</v>
      </c>
    </row>
    <row r="31" spans="1:15" ht="12.75" x14ac:dyDescent="0.2">
      <c r="A31" s="56">
        <v>2</v>
      </c>
      <c r="B31" s="57">
        <v>1</v>
      </c>
      <c r="C31" s="57">
        <v>1</v>
      </c>
      <c r="D31" s="57">
        <v>2</v>
      </c>
      <c r="E31" s="57" t="s">
        <v>311</v>
      </c>
      <c r="F31" s="58" t="s">
        <v>43</v>
      </c>
      <c r="G31" s="55">
        <v>0</v>
      </c>
      <c r="H31" s="55">
        <v>0</v>
      </c>
      <c r="I31" s="55">
        <v>0</v>
      </c>
      <c r="J31" s="55">
        <v>0</v>
      </c>
      <c r="K31" s="55">
        <v>0</v>
      </c>
      <c r="L31" s="55">
        <v>0</v>
      </c>
      <c r="M31" s="55">
        <v>0</v>
      </c>
      <c r="N31" s="55">
        <f t="shared" si="7"/>
        <v>0</v>
      </c>
      <c r="O31" s="110">
        <f t="shared" si="8"/>
        <v>0</v>
      </c>
    </row>
    <row r="32" spans="1:15" ht="12.75" x14ac:dyDescent="0.2">
      <c r="A32" s="56">
        <v>2</v>
      </c>
      <c r="B32" s="57">
        <v>1</v>
      </c>
      <c r="C32" s="57">
        <v>1</v>
      </c>
      <c r="D32" s="57">
        <v>2</v>
      </c>
      <c r="E32" s="57" t="s">
        <v>312</v>
      </c>
      <c r="F32" s="58" t="s">
        <v>88</v>
      </c>
      <c r="G32" s="55">
        <v>0</v>
      </c>
      <c r="H32" s="55">
        <v>0</v>
      </c>
      <c r="I32" s="55">
        <v>0</v>
      </c>
      <c r="J32" s="55">
        <v>0</v>
      </c>
      <c r="K32" s="55">
        <v>0</v>
      </c>
      <c r="L32" s="55">
        <v>0</v>
      </c>
      <c r="M32" s="55">
        <v>0</v>
      </c>
      <c r="N32" s="55">
        <f t="shared" si="7"/>
        <v>0</v>
      </c>
      <c r="O32" s="110">
        <f t="shared" si="8"/>
        <v>0</v>
      </c>
    </row>
    <row r="33" spans="1:15" ht="12.75" x14ac:dyDescent="0.2">
      <c r="A33" s="56">
        <v>2</v>
      </c>
      <c r="B33" s="57">
        <v>1</v>
      </c>
      <c r="C33" s="57">
        <v>1</v>
      </c>
      <c r="D33" s="57">
        <v>2</v>
      </c>
      <c r="E33" s="57" t="s">
        <v>316</v>
      </c>
      <c r="F33" s="58" t="s">
        <v>89</v>
      </c>
      <c r="G33" s="55">
        <v>0</v>
      </c>
      <c r="H33" s="55">
        <v>0</v>
      </c>
      <c r="I33" s="55">
        <v>0</v>
      </c>
      <c r="J33" s="55">
        <v>0</v>
      </c>
      <c r="K33" s="55">
        <v>0</v>
      </c>
      <c r="L33" s="55">
        <v>0</v>
      </c>
      <c r="M33" s="55">
        <v>0</v>
      </c>
      <c r="N33" s="55">
        <f t="shared" si="7"/>
        <v>0</v>
      </c>
      <c r="O33" s="110">
        <f t="shared" si="8"/>
        <v>0</v>
      </c>
    </row>
    <row r="34" spans="1:15" ht="12.75" x14ac:dyDescent="0.2">
      <c r="A34" s="56">
        <v>2</v>
      </c>
      <c r="B34" s="57">
        <v>1</v>
      </c>
      <c r="C34" s="57">
        <v>1</v>
      </c>
      <c r="D34" s="57">
        <v>2</v>
      </c>
      <c r="E34" s="57" t="s">
        <v>354</v>
      </c>
      <c r="F34" s="58" t="s">
        <v>90</v>
      </c>
      <c r="G34" s="55">
        <v>0</v>
      </c>
      <c r="H34" s="55">
        <v>0</v>
      </c>
      <c r="I34" s="55">
        <v>0</v>
      </c>
      <c r="J34" s="55">
        <v>0</v>
      </c>
      <c r="K34" s="55">
        <v>0</v>
      </c>
      <c r="L34" s="55">
        <v>0</v>
      </c>
      <c r="M34" s="55">
        <v>0</v>
      </c>
      <c r="N34" s="55">
        <f t="shared" si="7"/>
        <v>0</v>
      </c>
      <c r="O34" s="110">
        <f t="shared" si="8"/>
        <v>0</v>
      </c>
    </row>
    <row r="35" spans="1:15" ht="12.75" x14ac:dyDescent="0.2">
      <c r="A35" s="56">
        <v>2</v>
      </c>
      <c r="B35" s="57">
        <v>1</v>
      </c>
      <c r="C35" s="57">
        <v>1</v>
      </c>
      <c r="D35" s="57">
        <v>2</v>
      </c>
      <c r="E35" s="57" t="s">
        <v>356</v>
      </c>
      <c r="F35" s="58" t="s">
        <v>45</v>
      </c>
      <c r="G35" s="55">
        <v>0</v>
      </c>
      <c r="H35" s="55">
        <v>0</v>
      </c>
      <c r="I35" s="55">
        <v>0</v>
      </c>
      <c r="J35" s="55">
        <v>0</v>
      </c>
      <c r="K35" s="55">
        <v>0</v>
      </c>
      <c r="L35" s="55">
        <v>0</v>
      </c>
      <c r="M35" s="55">
        <v>0</v>
      </c>
      <c r="N35" s="55">
        <f t="shared" si="7"/>
        <v>0</v>
      </c>
      <c r="O35" s="110">
        <f t="shared" si="8"/>
        <v>0</v>
      </c>
    </row>
    <row r="36" spans="1:15" ht="12.75" x14ac:dyDescent="0.2">
      <c r="A36" s="56">
        <v>2</v>
      </c>
      <c r="B36" s="57">
        <v>1</v>
      </c>
      <c r="C36" s="57">
        <v>1</v>
      </c>
      <c r="D36" s="57">
        <v>2</v>
      </c>
      <c r="E36" s="57" t="s">
        <v>362</v>
      </c>
      <c r="F36" s="58" t="s">
        <v>1192</v>
      </c>
      <c r="G36" s="55">
        <v>0</v>
      </c>
      <c r="H36" s="55">
        <v>0</v>
      </c>
      <c r="I36" s="55">
        <v>0</v>
      </c>
      <c r="J36" s="55">
        <v>0</v>
      </c>
      <c r="K36" s="55">
        <v>0</v>
      </c>
      <c r="L36" s="55">
        <v>2348700</v>
      </c>
      <c r="M36" s="55">
        <v>0</v>
      </c>
      <c r="N36" s="55">
        <f t="shared" ref="N36" si="9">SUBTOTAL(9,G36:M36)</f>
        <v>2348700</v>
      </c>
      <c r="O36" s="110">
        <f t="shared" ref="O36" si="10">IFERROR(N36/$N$18*100,"0.00")</f>
        <v>0.28396709479084931</v>
      </c>
    </row>
    <row r="37" spans="1:15" ht="12.75" x14ac:dyDescent="0.2">
      <c r="A37" s="64">
        <v>2</v>
      </c>
      <c r="B37" s="65">
        <v>1</v>
      </c>
      <c r="C37" s="65">
        <v>1</v>
      </c>
      <c r="D37" s="65">
        <v>3</v>
      </c>
      <c r="E37" s="65"/>
      <c r="F37" s="53" t="s">
        <v>91</v>
      </c>
      <c r="G37" s="66">
        <f t="shared" ref="G37:O37" si="11">G38</f>
        <v>0</v>
      </c>
      <c r="H37" s="66">
        <f t="shared" si="11"/>
        <v>0</v>
      </c>
      <c r="I37" s="66">
        <f t="shared" si="11"/>
        <v>0</v>
      </c>
      <c r="J37" s="66">
        <f t="shared" si="11"/>
        <v>0</v>
      </c>
      <c r="K37" s="66">
        <f t="shared" si="11"/>
        <v>0</v>
      </c>
      <c r="L37" s="66">
        <f t="shared" si="11"/>
        <v>0</v>
      </c>
      <c r="M37" s="66">
        <f t="shared" si="11"/>
        <v>1200000</v>
      </c>
      <c r="N37" s="66">
        <f t="shared" si="11"/>
        <v>1200000</v>
      </c>
      <c r="O37" s="120">
        <f t="shared" si="11"/>
        <v>0.14508473357560317</v>
      </c>
    </row>
    <row r="38" spans="1:15" ht="12.75" x14ac:dyDescent="0.2">
      <c r="A38" s="56">
        <v>2</v>
      </c>
      <c r="B38" s="57">
        <v>1</v>
      </c>
      <c r="C38" s="57">
        <v>1</v>
      </c>
      <c r="D38" s="57">
        <v>3</v>
      </c>
      <c r="E38" s="57" t="s">
        <v>309</v>
      </c>
      <c r="F38" s="58" t="s">
        <v>91</v>
      </c>
      <c r="G38" s="55">
        <v>0</v>
      </c>
      <c r="H38" s="55">
        <v>0</v>
      </c>
      <c r="I38" s="55">
        <v>0</v>
      </c>
      <c r="J38" s="55">
        <v>0</v>
      </c>
      <c r="K38" s="55">
        <v>0</v>
      </c>
      <c r="L38" s="55">
        <v>0</v>
      </c>
      <c r="M38" s="55">
        <v>1200000</v>
      </c>
      <c r="N38" s="55">
        <f>SUBTOTAL(9,G38:M38)</f>
        <v>1200000</v>
      </c>
      <c r="O38" s="110">
        <f>IFERROR(N38/$N$18*100,"0.00")</f>
        <v>0.14508473357560317</v>
      </c>
    </row>
    <row r="39" spans="1:15" ht="12.75" x14ac:dyDescent="0.2">
      <c r="A39" s="64">
        <v>2</v>
      </c>
      <c r="B39" s="65">
        <v>1</v>
      </c>
      <c r="C39" s="65">
        <v>1</v>
      </c>
      <c r="D39" s="65">
        <v>4</v>
      </c>
      <c r="E39" s="65"/>
      <c r="F39" s="53" t="s">
        <v>357</v>
      </c>
      <c r="G39" s="66">
        <f t="shared" ref="G39:O39" si="12">G40</f>
        <v>9165240.4706618488</v>
      </c>
      <c r="H39" s="66">
        <f t="shared" si="12"/>
        <v>2647378.8206673781</v>
      </c>
      <c r="I39" s="66">
        <f t="shared" si="12"/>
        <v>6159914.5875668647</v>
      </c>
      <c r="J39" s="66">
        <f t="shared" si="12"/>
        <v>1371809.6827063139</v>
      </c>
      <c r="K39" s="66">
        <f t="shared" si="12"/>
        <v>1029470.9167303873</v>
      </c>
      <c r="L39" s="66">
        <f t="shared" si="12"/>
        <v>231867.88858119107</v>
      </c>
      <c r="M39" s="66">
        <f>M40</f>
        <v>14669572.378436174</v>
      </c>
      <c r="N39" s="66">
        <f t="shared" si="12"/>
        <v>35275254.74535016</v>
      </c>
      <c r="O39" s="120">
        <f t="shared" si="12"/>
        <v>4.2649174471172158</v>
      </c>
    </row>
    <row r="40" spans="1:15" ht="12.75" x14ac:dyDescent="0.2">
      <c r="A40" s="56">
        <v>2</v>
      </c>
      <c r="B40" s="57">
        <v>1</v>
      </c>
      <c r="C40" s="57">
        <v>1</v>
      </c>
      <c r="D40" s="57">
        <v>4</v>
      </c>
      <c r="E40" s="57" t="s">
        <v>309</v>
      </c>
      <c r="F40" s="58" t="s">
        <v>357</v>
      </c>
      <c r="G40" s="55">
        <v>9165240.4706618488</v>
      </c>
      <c r="H40" s="55">
        <v>2647378.8206673781</v>
      </c>
      <c r="I40" s="55">
        <v>6159914.5875668647</v>
      </c>
      <c r="J40" s="55">
        <v>1371809.6827063139</v>
      </c>
      <c r="K40" s="55">
        <v>1029470.9167303873</v>
      </c>
      <c r="L40" s="55">
        <v>231867.88858119107</v>
      </c>
      <c r="M40" s="55">
        <v>14669572.378436174</v>
      </c>
      <c r="N40" s="55">
        <f>SUBTOTAL(9,G40:M40)</f>
        <v>35275254.74535016</v>
      </c>
      <c r="O40" s="110">
        <f>IFERROR(N40/$N$18*100,"0.00")</f>
        <v>4.2649174471172158</v>
      </c>
    </row>
    <row r="41" spans="1:15" ht="12.75" x14ac:dyDescent="0.2">
      <c r="A41" s="64">
        <v>2</v>
      </c>
      <c r="B41" s="65">
        <v>1</v>
      </c>
      <c r="C41" s="65">
        <v>1</v>
      </c>
      <c r="D41" s="65">
        <v>5</v>
      </c>
      <c r="E41" s="65"/>
      <c r="F41" s="53" t="s">
        <v>358</v>
      </c>
      <c r="G41" s="66">
        <f t="shared" ref="G41:N41" si="13">SUM(G42:G45)</f>
        <v>2210764.34179158</v>
      </c>
      <c r="H41" s="66">
        <f t="shared" si="13"/>
        <v>349729.16264867422</v>
      </c>
      <c r="I41" s="66">
        <f t="shared" si="13"/>
        <v>813748.9632685188</v>
      </c>
      <c r="J41" s="66">
        <f t="shared" si="13"/>
        <v>181221.4587126142</v>
      </c>
      <c r="K41" s="66">
        <f t="shared" si="13"/>
        <v>135997.16023584409</v>
      </c>
      <c r="L41" s="66">
        <f t="shared" si="13"/>
        <v>30630.660744718734</v>
      </c>
      <c r="M41" s="66">
        <f>SUM(M42:M45)</f>
        <v>2937908.2525980491</v>
      </c>
      <c r="N41" s="66">
        <f t="shared" si="13"/>
        <v>6659999.9999999991</v>
      </c>
      <c r="O41" s="120">
        <f>SUM(O42:O45)</f>
        <v>0.8052202713445975</v>
      </c>
    </row>
    <row r="42" spans="1:15" ht="12.75" x14ac:dyDescent="0.2">
      <c r="A42" s="56">
        <v>2</v>
      </c>
      <c r="B42" s="57">
        <v>1</v>
      </c>
      <c r="C42" s="57">
        <v>1</v>
      </c>
      <c r="D42" s="57">
        <v>5</v>
      </c>
      <c r="E42" s="57" t="s">
        <v>309</v>
      </c>
      <c r="F42" s="59" t="s">
        <v>358</v>
      </c>
      <c r="G42" s="55">
        <v>1103928.26968168</v>
      </c>
      <c r="H42" s="55">
        <v>30019.670613620103</v>
      </c>
      <c r="I42" s="55">
        <v>69849.696417898609</v>
      </c>
      <c r="J42" s="55">
        <v>15555.490018250148</v>
      </c>
      <c r="K42" s="55">
        <v>11673.575985909363</v>
      </c>
      <c r="L42" s="55">
        <v>2629.2412656410929</v>
      </c>
      <c r="M42" s="55">
        <v>1166344.056017</v>
      </c>
      <c r="N42" s="55">
        <f>SUBTOTAL(9,G42:M42)</f>
        <v>2399999.9999999995</v>
      </c>
      <c r="O42" s="110">
        <f>IFERROR(N42/$N$18*100,"0.00")</f>
        <v>0.29016946715120628</v>
      </c>
    </row>
    <row r="43" spans="1:15" ht="12.75" x14ac:dyDescent="0.2">
      <c r="A43" s="56">
        <v>2</v>
      </c>
      <c r="B43" s="57">
        <v>1</v>
      </c>
      <c r="C43" s="57">
        <v>1</v>
      </c>
      <c r="D43" s="57">
        <v>5</v>
      </c>
      <c r="E43" s="57" t="s">
        <v>310</v>
      </c>
      <c r="F43" s="58" t="s">
        <v>92</v>
      </c>
      <c r="G43" s="55">
        <v>0</v>
      </c>
      <c r="H43" s="55">
        <v>0</v>
      </c>
      <c r="I43" s="55">
        <v>0</v>
      </c>
      <c r="J43" s="55">
        <v>0</v>
      </c>
      <c r="K43" s="55">
        <v>0</v>
      </c>
      <c r="L43" s="55">
        <v>0</v>
      </c>
      <c r="M43" s="55">
        <v>0</v>
      </c>
      <c r="N43" s="55">
        <f>SUBTOTAL(9,G43:M43)</f>
        <v>0</v>
      </c>
      <c r="O43" s="110">
        <f>IFERROR(N43/$N$18*100,"0.00")</f>
        <v>0</v>
      </c>
    </row>
    <row r="44" spans="1:15" ht="12.75" x14ac:dyDescent="0.2">
      <c r="A44" s="56">
        <v>2</v>
      </c>
      <c r="B44" s="57">
        <v>1</v>
      </c>
      <c r="C44" s="57">
        <v>1</v>
      </c>
      <c r="D44" s="57">
        <v>5</v>
      </c>
      <c r="E44" s="57" t="s">
        <v>311</v>
      </c>
      <c r="F44" s="58" t="s">
        <v>359</v>
      </c>
      <c r="G44" s="55">
        <v>259820.67420420184</v>
      </c>
      <c r="H44" s="55">
        <v>75049.176534050261</v>
      </c>
      <c r="I44" s="55">
        <v>174624.24104474654</v>
      </c>
      <c r="J44" s="55">
        <v>38888.725045625368</v>
      </c>
      <c r="K44" s="55">
        <v>29183.939964773406</v>
      </c>
      <c r="L44" s="55">
        <v>6573.103164102733</v>
      </c>
      <c r="M44" s="55">
        <v>415860.14004249981</v>
      </c>
      <c r="N44" s="55">
        <f>SUBTOTAL(9,G44:M44)</f>
        <v>1000000</v>
      </c>
      <c r="O44" s="110">
        <f>IFERROR(N44/$N$18*100,"0.00")</f>
        <v>0.12090394464633597</v>
      </c>
    </row>
    <row r="45" spans="1:15" ht="12.75" x14ac:dyDescent="0.2">
      <c r="A45" s="56">
        <v>2</v>
      </c>
      <c r="B45" s="57">
        <v>1</v>
      </c>
      <c r="C45" s="57">
        <v>1</v>
      </c>
      <c r="D45" s="57">
        <v>5</v>
      </c>
      <c r="E45" s="57" t="s">
        <v>312</v>
      </c>
      <c r="F45" s="58" t="s">
        <v>313</v>
      </c>
      <c r="G45" s="55">
        <v>847015.39790569805</v>
      </c>
      <c r="H45" s="55">
        <v>244660.31550100385</v>
      </c>
      <c r="I45" s="55">
        <v>569275.02580587368</v>
      </c>
      <c r="J45" s="55">
        <v>126777.2436487387</v>
      </c>
      <c r="K45" s="55">
        <v>95139.64428516131</v>
      </c>
      <c r="L45" s="55">
        <v>21428.316314974909</v>
      </c>
      <c r="M45" s="55">
        <v>1355704.0565385495</v>
      </c>
      <c r="N45" s="55">
        <f>SUBTOTAL(9,G45:M45)</f>
        <v>3259999.9999999995</v>
      </c>
      <c r="O45" s="110">
        <f>IFERROR(N45/$N$18*100,"0.00")</f>
        <v>0.39414685954705525</v>
      </c>
    </row>
    <row r="46" spans="1:15" ht="12.75" x14ac:dyDescent="0.2">
      <c r="A46" s="64">
        <v>2</v>
      </c>
      <c r="B46" s="65">
        <v>1</v>
      </c>
      <c r="C46" s="65">
        <v>1</v>
      </c>
      <c r="D46" s="65">
        <v>6</v>
      </c>
      <c r="E46" s="65"/>
      <c r="F46" s="53" t="s">
        <v>360</v>
      </c>
      <c r="G46" s="66">
        <f t="shared" ref="G46:O46" si="14">G47</f>
        <v>0</v>
      </c>
      <c r="H46" s="66">
        <f t="shared" si="14"/>
        <v>0</v>
      </c>
      <c r="I46" s="66">
        <f t="shared" si="14"/>
        <v>0</v>
      </c>
      <c r="J46" s="66">
        <f t="shared" si="14"/>
        <v>0</v>
      </c>
      <c r="K46" s="66">
        <f t="shared" si="14"/>
        <v>0</v>
      </c>
      <c r="L46" s="66">
        <f t="shared" si="14"/>
        <v>0</v>
      </c>
      <c r="M46" s="66">
        <f t="shared" si="14"/>
        <v>0</v>
      </c>
      <c r="N46" s="66">
        <f t="shared" si="14"/>
        <v>0</v>
      </c>
      <c r="O46" s="120">
        <f t="shared" si="14"/>
        <v>0</v>
      </c>
    </row>
    <row r="47" spans="1:15" ht="12.75" x14ac:dyDescent="0.2">
      <c r="A47" s="56">
        <v>2</v>
      </c>
      <c r="B47" s="57">
        <v>1</v>
      </c>
      <c r="C47" s="57">
        <v>1</v>
      </c>
      <c r="D47" s="57">
        <v>6</v>
      </c>
      <c r="E47" s="57" t="s">
        <v>309</v>
      </c>
      <c r="F47" s="58" t="s">
        <v>360</v>
      </c>
      <c r="G47" s="55"/>
      <c r="H47" s="55"/>
      <c r="I47" s="55"/>
      <c r="J47" s="55"/>
      <c r="K47" s="55"/>
      <c r="L47" s="55"/>
      <c r="M47" s="55"/>
      <c r="N47" s="55">
        <f>SUBTOTAL(9,G47:M47)</f>
        <v>0</v>
      </c>
      <c r="O47" s="110">
        <f>IFERROR(N47/$N$18*100,"0.00")</f>
        <v>0</v>
      </c>
    </row>
    <row r="48" spans="1:15" ht="12.75" x14ac:dyDescent="0.2">
      <c r="A48" s="86">
        <v>2</v>
      </c>
      <c r="B48" s="84">
        <v>1</v>
      </c>
      <c r="C48" s="84">
        <v>2</v>
      </c>
      <c r="D48" s="84"/>
      <c r="E48" s="84"/>
      <c r="F48" s="87" t="s">
        <v>28</v>
      </c>
      <c r="G48" s="341">
        <f t="shared" ref="G48:N48" si="15">+G49+G51+G62</f>
        <v>10349240.470661849</v>
      </c>
      <c r="H48" s="341">
        <f t="shared" si="15"/>
        <v>3831378.8206673781</v>
      </c>
      <c r="I48" s="341">
        <f t="shared" si="15"/>
        <v>7343914.5875668647</v>
      </c>
      <c r="J48" s="341">
        <f t="shared" si="15"/>
        <v>1371809.6827063139</v>
      </c>
      <c r="K48" s="341">
        <f t="shared" si="15"/>
        <v>1029470.9167303873</v>
      </c>
      <c r="L48" s="341">
        <f t="shared" si="15"/>
        <v>231867.88858119107</v>
      </c>
      <c r="M48" s="341">
        <f>+M49+M51+M62</f>
        <v>14669572.378436174</v>
      </c>
      <c r="N48" s="341">
        <f t="shared" si="15"/>
        <v>38827254.74535016</v>
      </c>
      <c r="O48" s="119">
        <f>+O49+O51+O62</f>
        <v>4.6943682585010009</v>
      </c>
    </row>
    <row r="49" spans="1:15" ht="12.75" x14ac:dyDescent="0.2">
      <c r="A49" s="64">
        <v>2</v>
      </c>
      <c r="B49" s="65">
        <v>1</v>
      </c>
      <c r="C49" s="65">
        <v>2</v>
      </c>
      <c r="D49" s="65">
        <v>1</v>
      </c>
      <c r="E49" s="65"/>
      <c r="F49" s="53" t="s">
        <v>93</v>
      </c>
      <c r="G49" s="66">
        <f t="shared" ref="G49:O49" si="16">G50</f>
        <v>0</v>
      </c>
      <c r="H49" s="66">
        <f t="shared" si="16"/>
        <v>0</v>
      </c>
      <c r="I49" s="66">
        <f t="shared" si="16"/>
        <v>0</v>
      </c>
      <c r="J49" s="66">
        <f t="shared" si="16"/>
        <v>0</v>
      </c>
      <c r="K49" s="66">
        <f t="shared" si="16"/>
        <v>0</v>
      </c>
      <c r="L49" s="66">
        <f t="shared" si="16"/>
        <v>0</v>
      </c>
      <c r="M49" s="66">
        <f t="shared" si="16"/>
        <v>0</v>
      </c>
      <c r="N49" s="66">
        <f t="shared" si="16"/>
        <v>0</v>
      </c>
      <c r="O49" s="120">
        <f t="shared" si="16"/>
        <v>0</v>
      </c>
    </row>
    <row r="50" spans="1:15" ht="12.75" x14ac:dyDescent="0.2">
      <c r="A50" s="56">
        <v>2</v>
      </c>
      <c r="B50" s="57">
        <v>1</v>
      </c>
      <c r="C50" s="57">
        <v>2</v>
      </c>
      <c r="D50" s="57">
        <v>1</v>
      </c>
      <c r="E50" s="57" t="s">
        <v>309</v>
      </c>
      <c r="F50" s="58" t="s">
        <v>93</v>
      </c>
      <c r="G50" s="55"/>
      <c r="H50" s="55"/>
      <c r="I50" s="55"/>
      <c r="J50" s="55"/>
      <c r="K50" s="55"/>
      <c r="L50" s="55"/>
      <c r="M50" s="55"/>
      <c r="N50" s="55">
        <f>SUBTOTAL(9,G50:M50)</f>
        <v>0</v>
      </c>
      <c r="O50" s="110">
        <f>IFERROR(N50/$N$18*100,"0.00")</f>
        <v>0</v>
      </c>
    </row>
    <row r="51" spans="1:15" ht="12.75" x14ac:dyDescent="0.2">
      <c r="A51" s="64">
        <v>2</v>
      </c>
      <c r="B51" s="65">
        <v>1</v>
      </c>
      <c r="C51" s="65">
        <v>2</v>
      </c>
      <c r="D51" s="65">
        <v>2</v>
      </c>
      <c r="E51" s="65"/>
      <c r="F51" s="53" t="s">
        <v>94</v>
      </c>
      <c r="G51" s="66">
        <f t="shared" ref="G51:N51" si="17">SUM(G52:G61)</f>
        <v>10349240.470661849</v>
      </c>
      <c r="H51" s="66">
        <f t="shared" si="17"/>
        <v>3831378.8206673781</v>
      </c>
      <c r="I51" s="66">
        <f t="shared" si="17"/>
        <v>7343914.5875668647</v>
      </c>
      <c r="J51" s="66">
        <f t="shared" si="17"/>
        <v>1371809.6827063139</v>
      </c>
      <c r="K51" s="66">
        <f t="shared" si="17"/>
        <v>1029470.9167303873</v>
      </c>
      <c r="L51" s="66">
        <f t="shared" si="17"/>
        <v>231867.88858119107</v>
      </c>
      <c r="M51" s="66">
        <f t="shared" si="17"/>
        <v>14669572.378436174</v>
      </c>
      <c r="N51" s="66">
        <f t="shared" si="17"/>
        <v>38827254.74535016</v>
      </c>
      <c r="O51" s="120">
        <f>SUM(O52:O61)</f>
        <v>4.6943682585010009</v>
      </c>
    </row>
    <row r="52" spans="1:15" ht="12.75" x14ac:dyDescent="0.2">
      <c r="A52" s="56">
        <v>2</v>
      </c>
      <c r="B52" s="57">
        <v>1</v>
      </c>
      <c r="C52" s="57">
        <v>2</v>
      </c>
      <c r="D52" s="57">
        <v>2</v>
      </c>
      <c r="E52" s="57" t="s">
        <v>309</v>
      </c>
      <c r="F52" s="58" t="s">
        <v>95</v>
      </c>
      <c r="G52" s="55">
        <v>0</v>
      </c>
      <c r="H52" s="55">
        <v>0</v>
      </c>
      <c r="I52" s="55">
        <v>0</v>
      </c>
      <c r="J52" s="55">
        <v>0</v>
      </c>
      <c r="K52" s="55">
        <v>0</v>
      </c>
      <c r="L52" s="55">
        <v>0</v>
      </c>
      <c r="M52" s="55">
        <v>0</v>
      </c>
      <c r="N52" s="55">
        <f t="shared" ref="N52:N61" si="18">SUBTOTAL(9,G52:M52)</f>
        <v>0</v>
      </c>
      <c r="O52" s="110">
        <f t="shared" ref="O52:O61" si="19">IFERROR(N52/$N$18*100,"0.00")</f>
        <v>0</v>
      </c>
    </row>
    <row r="53" spans="1:15" ht="12.75" x14ac:dyDescent="0.2">
      <c r="A53" s="56">
        <v>2</v>
      </c>
      <c r="B53" s="57">
        <v>1</v>
      </c>
      <c r="C53" s="57">
        <v>2</v>
      </c>
      <c r="D53" s="57">
        <v>2</v>
      </c>
      <c r="E53" s="57" t="s">
        <v>310</v>
      </c>
      <c r="F53" s="58" t="s">
        <v>96</v>
      </c>
      <c r="G53" s="55">
        <v>0</v>
      </c>
      <c r="H53" s="55">
        <v>0</v>
      </c>
      <c r="I53" s="55">
        <v>0</v>
      </c>
      <c r="J53" s="55">
        <v>0</v>
      </c>
      <c r="K53" s="55">
        <v>0</v>
      </c>
      <c r="L53" s="55">
        <v>0</v>
      </c>
      <c r="M53" s="55">
        <v>0</v>
      </c>
      <c r="N53" s="55">
        <f t="shared" si="18"/>
        <v>0</v>
      </c>
      <c r="O53" s="110">
        <f t="shared" si="19"/>
        <v>0</v>
      </c>
    </row>
    <row r="54" spans="1:15" ht="12.75" x14ac:dyDescent="0.2">
      <c r="A54" s="56">
        <v>2</v>
      </c>
      <c r="B54" s="57">
        <v>1</v>
      </c>
      <c r="C54" s="57">
        <v>2</v>
      </c>
      <c r="D54" s="57">
        <v>2</v>
      </c>
      <c r="E54" s="57" t="s">
        <v>311</v>
      </c>
      <c r="F54" s="60" t="s">
        <v>97</v>
      </c>
      <c r="G54" s="55">
        <v>0</v>
      </c>
      <c r="H54" s="55">
        <v>0</v>
      </c>
      <c r="I54" s="55">
        <v>0</v>
      </c>
      <c r="J54" s="55">
        <v>0</v>
      </c>
      <c r="K54" s="55">
        <v>0</v>
      </c>
      <c r="L54" s="55">
        <v>0</v>
      </c>
      <c r="M54" s="55">
        <v>0</v>
      </c>
      <c r="N54" s="55">
        <f t="shared" si="18"/>
        <v>0</v>
      </c>
      <c r="O54" s="110">
        <f t="shared" si="19"/>
        <v>0</v>
      </c>
    </row>
    <row r="55" spans="1:15" ht="12.75" x14ac:dyDescent="0.2">
      <c r="A55" s="56">
        <v>2</v>
      </c>
      <c r="B55" s="57">
        <v>1</v>
      </c>
      <c r="C55" s="57">
        <v>2</v>
      </c>
      <c r="D55" s="57">
        <v>2</v>
      </c>
      <c r="E55" s="57" t="s">
        <v>312</v>
      </c>
      <c r="F55" s="58" t="s">
        <v>98</v>
      </c>
      <c r="G55" s="55">
        <v>0</v>
      </c>
      <c r="H55" s="55">
        <v>0</v>
      </c>
      <c r="I55" s="55">
        <v>0</v>
      </c>
      <c r="J55" s="55">
        <v>0</v>
      </c>
      <c r="K55" s="55">
        <v>0</v>
      </c>
      <c r="L55" s="55">
        <v>0</v>
      </c>
      <c r="M55" s="55">
        <v>0</v>
      </c>
      <c r="N55" s="55">
        <f t="shared" si="18"/>
        <v>0</v>
      </c>
      <c r="O55" s="110">
        <f t="shared" si="19"/>
        <v>0</v>
      </c>
    </row>
    <row r="56" spans="1:15" ht="12.75" x14ac:dyDescent="0.2">
      <c r="A56" s="56">
        <v>2</v>
      </c>
      <c r="B56" s="57">
        <v>1</v>
      </c>
      <c r="C56" s="57">
        <v>2</v>
      </c>
      <c r="D56" s="57">
        <v>2</v>
      </c>
      <c r="E56" s="57" t="s">
        <v>316</v>
      </c>
      <c r="F56" s="58" t="s">
        <v>99</v>
      </c>
      <c r="G56" s="55">
        <v>1184000</v>
      </c>
      <c r="H56" s="55">
        <v>1184000</v>
      </c>
      <c r="I56" s="55">
        <v>1184000</v>
      </c>
      <c r="J56" s="55"/>
      <c r="K56" s="55"/>
      <c r="L56" s="55"/>
      <c r="M56" s="55"/>
      <c r="N56" s="55">
        <f t="shared" si="18"/>
        <v>3552000</v>
      </c>
      <c r="O56" s="110">
        <f t="shared" si="19"/>
        <v>0.42945081138378538</v>
      </c>
    </row>
    <row r="57" spans="1:15" ht="12.75" x14ac:dyDescent="0.2">
      <c r="A57" s="56">
        <v>2</v>
      </c>
      <c r="B57" s="57">
        <v>1</v>
      </c>
      <c r="C57" s="57">
        <v>2</v>
      </c>
      <c r="D57" s="57">
        <v>2</v>
      </c>
      <c r="E57" s="57" t="s">
        <v>354</v>
      </c>
      <c r="F57" s="58" t="s">
        <v>100</v>
      </c>
      <c r="G57" s="55">
        <v>0</v>
      </c>
      <c r="H57" s="55">
        <v>0</v>
      </c>
      <c r="I57" s="55">
        <v>0</v>
      </c>
      <c r="J57" s="55">
        <v>0</v>
      </c>
      <c r="K57" s="55">
        <v>0</v>
      </c>
      <c r="L57" s="55">
        <v>0</v>
      </c>
      <c r="M57" s="55">
        <v>0</v>
      </c>
      <c r="N57" s="55">
        <f t="shared" si="18"/>
        <v>0</v>
      </c>
      <c r="O57" s="110">
        <f t="shared" si="19"/>
        <v>0</v>
      </c>
    </row>
    <row r="58" spans="1:15" ht="12.75" x14ac:dyDescent="0.2">
      <c r="A58" s="56">
        <v>2</v>
      </c>
      <c r="B58" s="57">
        <v>1</v>
      </c>
      <c r="C58" s="57">
        <v>2</v>
      </c>
      <c r="D58" s="57">
        <v>2</v>
      </c>
      <c r="E58" s="57" t="s">
        <v>356</v>
      </c>
      <c r="F58" s="58" t="s">
        <v>101</v>
      </c>
      <c r="G58" s="55">
        <v>0</v>
      </c>
      <c r="H58" s="55">
        <v>0</v>
      </c>
      <c r="I58" s="55">
        <v>0</v>
      </c>
      <c r="J58" s="55">
        <v>0</v>
      </c>
      <c r="K58" s="55">
        <v>0</v>
      </c>
      <c r="L58" s="55">
        <v>0</v>
      </c>
      <c r="M58" s="55">
        <v>0</v>
      </c>
      <c r="N58" s="55">
        <f t="shared" si="18"/>
        <v>0</v>
      </c>
      <c r="O58" s="110">
        <f t="shared" si="19"/>
        <v>0</v>
      </c>
    </row>
    <row r="59" spans="1:15" ht="12.75" x14ac:dyDescent="0.2">
      <c r="A59" s="56">
        <v>2</v>
      </c>
      <c r="B59" s="57">
        <v>1</v>
      </c>
      <c r="C59" s="57">
        <v>2</v>
      </c>
      <c r="D59" s="57">
        <v>2</v>
      </c>
      <c r="E59" s="57" t="s">
        <v>361</v>
      </c>
      <c r="F59" s="58" t="s">
        <v>102</v>
      </c>
      <c r="G59" s="55">
        <v>0</v>
      </c>
      <c r="H59" s="55">
        <v>0</v>
      </c>
      <c r="I59" s="55">
        <v>0</v>
      </c>
      <c r="J59" s="55">
        <v>0</v>
      </c>
      <c r="K59" s="55">
        <v>0</v>
      </c>
      <c r="L59" s="55">
        <v>0</v>
      </c>
      <c r="M59" s="55">
        <v>0</v>
      </c>
      <c r="N59" s="55">
        <f t="shared" si="18"/>
        <v>0</v>
      </c>
      <c r="O59" s="110">
        <f t="shared" si="19"/>
        <v>0</v>
      </c>
    </row>
    <row r="60" spans="1:15" ht="12.75" x14ac:dyDescent="0.2">
      <c r="A60" s="56">
        <v>2</v>
      </c>
      <c r="B60" s="57">
        <v>1</v>
      </c>
      <c r="C60" s="57">
        <v>2</v>
      </c>
      <c r="D60" s="57">
        <v>2</v>
      </c>
      <c r="E60" s="57" t="s">
        <v>362</v>
      </c>
      <c r="F60" s="58" t="s">
        <v>103</v>
      </c>
      <c r="G60" s="55">
        <v>9165240.4706618488</v>
      </c>
      <c r="H60" s="55">
        <v>2647378.8206673781</v>
      </c>
      <c r="I60" s="55">
        <v>6159914.5875668647</v>
      </c>
      <c r="J60" s="55">
        <v>1371809.6827063139</v>
      </c>
      <c r="K60" s="55">
        <v>1029470.9167303873</v>
      </c>
      <c r="L60" s="55">
        <v>231867.88858119107</v>
      </c>
      <c r="M60" s="55">
        <v>14669572.378436174</v>
      </c>
      <c r="N60" s="55">
        <f t="shared" si="18"/>
        <v>35275254.74535016</v>
      </c>
      <c r="O60" s="110">
        <f t="shared" si="19"/>
        <v>4.2649174471172158</v>
      </c>
    </row>
    <row r="61" spans="1:15" ht="12.75" x14ac:dyDescent="0.2">
      <c r="A61" s="56">
        <v>2</v>
      </c>
      <c r="B61" s="57">
        <v>1</v>
      </c>
      <c r="C61" s="57">
        <v>2</v>
      </c>
      <c r="D61" s="57">
        <v>2</v>
      </c>
      <c r="E61" s="57" t="s">
        <v>363</v>
      </c>
      <c r="F61" s="60" t="s">
        <v>104</v>
      </c>
      <c r="G61" s="55">
        <v>0</v>
      </c>
      <c r="H61" s="55">
        <v>0</v>
      </c>
      <c r="I61" s="55">
        <v>0</v>
      </c>
      <c r="J61" s="55">
        <v>0</v>
      </c>
      <c r="K61" s="55">
        <v>0</v>
      </c>
      <c r="L61" s="55">
        <v>0</v>
      </c>
      <c r="M61" s="55">
        <v>0</v>
      </c>
      <c r="N61" s="55">
        <f t="shared" si="18"/>
        <v>0</v>
      </c>
      <c r="O61" s="110">
        <f t="shared" si="19"/>
        <v>0</v>
      </c>
    </row>
    <row r="62" spans="1:15" ht="12.75" x14ac:dyDescent="0.2">
      <c r="A62" s="64">
        <v>2</v>
      </c>
      <c r="B62" s="65">
        <v>1</v>
      </c>
      <c r="C62" s="65">
        <v>2</v>
      </c>
      <c r="D62" s="65">
        <v>3</v>
      </c>
      <c r="E62" s="65"/>
      <c r="F62" s="53" t="s">
        <v>44</v>
      </c>
      <c r="G62" s="66">
        <f t="shared" ref="G62:O62" si="20">G63</f>
        <v>0</v>
      </c>
      <c r="H62" s="66">
        <f t="shared" si="20"/>
        <v>0</v>
      </c>
      <c r="I62" s="66">
        <f t="shared" si="20"/>
        <v>0</v>
      </c>
      <c r="J62" s="66">
        <f t="shared" si="20"/>
        <v>0</v>
      </c>
      <c r="K62" s="66">
        <f t="shared" si="20"/>
        <v>0</v>
      </c>
      <c r="L62" s="66">
        <f t="shared" si="20"/>
        <v>0</v>
      </c>
      <c r="M62" s="66">
        <f t="shared" si="20"/>
        <v>0</v>
      </c>
      <c r="N62" s="66">
        <f t="shared" si="20"/>
        <v>0</v>
      </c>
      <c r="O62" s="120">
        <f t="shared" si="20"/>
        <v>0</v>
      </c>
    </row>
    <row r="63" spans="1:15" ht="12.75" x14ac:dyDescent="0.2">
      <c r="A63" s="56">
        <v>2</v>
      </c>
      <c r="B63" s="57">
        <v>1</v>
      </c>
      <c r="C63" s="57">
        <v>2</v>
      </c>
      <c r="D63" s="57">
        <v>3</v>
      </c>
      <c r="E63" s="57" t="s">
        <v>309</v>
      </c>
      <c r="F63" s="58" t="s">
        <v>44</v>
      </c>
      <c r="G63" s="55"/>
      <c r="H63" s="55"/>
      <c r="I63" s="55"/>
      <c r="J63" s="55"/>
      <c r="K63" s="55"/>
      <c r="L63" s="55"/>
      <c r="M63" s="55"/>
      <c r="N63" s="55">
        <f>SUBTOTAL(9,G63:M63)</f>
        <v>0</v>
      </c>
      <c r="O63" s="110">
        <f>IFERROR(N63/$N$18*100,"0.00")</f>
        <v>0</v>
      </c>
    </row>
    <row r="64" spans="1:15" ht="12.75" x14ac:dyDescent="0.2">
      <c r="A64" s="86">
        <v>2</v>
      </c>
      <c r="B64" s="84">
        <v>1</v>
      </c>
      <c r="C64" s="84">
        <v>3</v>
      </c>
      <c r="D64" s="84"/>
      <c r="E64" s="84"/>
      <c r="F64" s="87" t="s">
        <v>46</v>
      </c>
      <c r="G64" s="341">
        <f t="shared" ref="G64:N64" si="21">G65+G68</f>
        <v>0</v>
      </c>
      <c r="H64" s="341">
        <f t="shared" si="21"/>
        <v>0</v>
      </c>
      <c r="I64" s="341">
        <f t="shared" si="21"/>
        <v>0</v>
      </c>
      <c r="J64" s="341">
        <f t="shared" si="21"/>
        <v>0</v>
      </c>
      <c r="K64" s="341">
        <f t="shared" si="21"/>
        <v>0</v>
      </c>
      <c r="L64" s="341">
        <f t="shared" si="21"/>
        <v>0</v>
      </c>
      <c r="M64" s="341">
        <f t="shared" si="21"/>
        <v>0</v>
      </c>
      <c r="N64" s="341">
        <f t="shared" si="21"/>
        <v>0</v>
      </c>
      <c r="O64" s="119">
        <f>O65+O68</f>
        <v>0</v>
      </c>
    </row>
    <row r="65" spans="1:15" ht="12.75" x14ac:dyDescent="0.2">
      <c r="A65" s="64">
        <v>2</v>
      </c>
      <c r="B65" s="65">
        <v>1</v>
      </c>
      <c r="C65" s="65">
        <v>3</v>
      </c>
      <c r="D65" s="65">
        <v>1</v>
      </c>
      <c r="E65" s="65"/>
      <c r="F65" s="61" t="s">
        <v>105</v>
      </c>
      <c r="G65" s="66">
        <f t="shared" ref="G65:N65" si="22">SUM(G66:G67)</f>
        <v>0</v>
      </c>
      <c r="H65" s="66">
        <f t="shared" si="22"/>
        <v>0</v>
      </c>
      <c r="I65" s="66">
        <f t="shared" si="22"/>
        <v>0</v>
      </c>
      <c r="J65" s="66">
        <f t="shared" si="22"/>
        <v>0</v>
      </c>
      <c r="K65" s="66">
        <f t="shared" si="22"/>
        <v>0</v>
      </c>
      <c r="L65" s="66">
        <f t="shared" si="22"/>
        <v>0</v>
      </c>
      <c r="M65" s="66">
        <f t="shared" si="22"/>
        <v>0</v>
      </c>
      <c r="N65" s="66">
        <f t="shared" si="22"/>
        <v>0</v>
      </c>
      <c r="O65" s="120">
        <f>SUM(O66:O67)</f>
        <v>0</v>
      </c>
    </row>
    <row r="66" spans="1:15" ht="12.75" x14ac:dyDescent="0.2">
      <c r="A66" s="62">
        <v>2</v>
      </c>
      <c r="B66" s="57">
        <v>1</v>
      </c>
      <c r="C66" s="57">
        <v>3</v>
      </c>
      <c r="D66" s="57">
        <v>1</v>
      </c>
      <c r="E66" s="57" t="s">
        <v>309</v>
      </c>
      <c r="F66" s="63" t="s">
        <v>106</v>
      </c>
      <c r="G66" s="55"/>
      <c r="H66" s="55"/>
      <c r="I66" s="55"/>
      <c r="J66" s="55"/>
      <c r="K66" s="55"/>
      <c r="L66" s="55"/>
      <c r="M66" s="55"/>
      <c r="N66" s="55">
        <f>SUBTOTAL(9,G66:M66)</f>
        <v>0</v>
      </c>
      <c r="O66" s="110">
        <f>IFERROR(N66/$N$18*100,"0.00")</f>
        <v>0</v>
      </c>
    </row>
    <row r="67" spans="1:15" ht="12.75" x14ac:dyDescent="0.2">
      <c r="A67" s="62">
        <v>2</v>
      </c>
      <c r="B67" s="57">
        <v>1</v>
      </c>
      <c r="C67" s="57">
        <v>3</v>
      </c>
      <c r="D67" s="57">
        <v>1</v>
      </c>
      <c r="E67" s="57" t="s">
        <v>310</v>
      </c>
      <c r="F67" s="63" t="s">
        <v>107</v>
      </c>
      <c r="G67" s="55"/>
      <c r="H67" s="55"/>
      <c r="I67" s="55"/>
      <c r="J67" s="55"/>
      <c r="K67" s="55"/>
      <c r="L67" s="55"/>
      <c r="M67" s="55"/>
      <c r="N67" s="55">
        <f>SUBTOTAL(9,G67:M67)</f>
        <v>0</v>
      </c>
      <c r="O67" s="110">
        <f>IFERROR(N67/$N$18*100,"0.00")</f>
        <v>0</v>
      </c>
    </row>
    <row r="68" spans="1:15" ht="12.75" x14ac:dyDescent="0.2">
      <c r="A68" s="64">
        <v>2</v>
      </c>
      <c r="B68" s="65">
        <v>1</v>
      </c>
      <c r="C68" s="65">
        <v>3</v>
      </c>
      <c r="D68" s="65">
        <v>2</v>
      </c>
      <c r="E68" s="65"/>
      <c r="F68" s="61" t="s">
        <v>108</v>
      </c>
      <c r="G68" s="66">
        <f t="shared" ref="G68:N68" si="23">SUM(G69:G70)</f>
        <v>0</v>
      </c>
      <c r="H68" s="66">
        <f t="shared" si="23"/>
        <v>0</v>
      </c>
      <c r="I68" s="66">
        <f t="shared" si="23"/>
        <v>0</v>
      </c>
      <c r="J68" s="66">
        <f t="shared" si="23"/>
        <v>0</v>
      </c>
      <c r="K68" s="66">
        <f t="shared" si="23"/>
        <v>0</v>
      </c>
      <c r="L68" s="66">
        <f t="shared" si="23"/>
        <v>0</v>
      </c>
      <c r="M68" s="66">
        <f t="shared" si="23"/>
        <v>0</v>
      </c>
      <c r="N68" s="66">
        <f t="shared" si="23"/>
        <v>0</v>
      </c>
      <c r="O68" s="120">
        <f>SUM(O69:O70)</f>
        <v>0</v>
      </c>
    </row>
    <row r="69" spans="1:15" ht="12.75" x14ac:dyDescent="0.2">
      <c r="A69" s="62">
        <v>2</v>
      </c>
      <c r="B69" s="57">
        <v>1</v>
      </c>
      <c r="C69" s="57">
        <v>3</v>
      </c>
      <c r="D69" s="57">
        <v>2</v>
      </c>
      <c r="E69" s="57" t="s">
        <v>309</v>
      </c>
      <c r="F69" s="63" t="s">
        <v>109</v>
      </c>
      <c r="G69" s="55"/>
      <c r="H69" s="55"/>
      <c r="I69" s="55"/>
      <c r="J69" s="55"/>
      <c r="K69" s="55"/>
      <c r="L69" s="55"/>
      <c r="M69" s="55"/>
      <c r="N69" s="55">
        <f>SUBTOTAL(9,G69:M69)</f>
        <v>0</v>
      </c>
      <c r="O69" s="110">
        <f>IFERROR(N69/$N$18*100,"0.00")</f>
        <v>0</v>
      </c>
    </row>
    <row r="70" spans="1:15" ht="12.75" x14ac:dyDescent="0.2">
      <c r="A70" s="62">
        <v>2</v>
      </c>
      <c r="B70" s="57">
        <v>1</v>
      </c>
      <c r="C70" s="57">
        <v>3</v>
      </c>
      <c r="D70" s="57">
        <v>2</v>
      </c>
      <c r="E70" s="57" t="s">
        <v>310</v>
      </c>
      <c r="F70" s="63" t="s">
        <v>110</v>
      </c>
      <c r="G70" s="55"/>
      <c r="H70" s="55"/>
      <c r="I70" s="55"/>
      <c r="J70" s="55"/>
      <c r="K70" s="55"/>
      <c r="L70" s="55"/>
      <c r="M70" s="55"/>
      <c r="N70" s="55">
        <f>SUBTOTAL(9,G70:M70)</f>
        <v>0</v>
      </c>
      <c r="O70" s="110">
        <f>IFERROR(N70/$N$18*100,"0.00")</f>
        <v>0</v>
      </c>
    </row>
    <row r="71" spans="1:15" ht="12.75" x14ac:dyDescent="0.2">
      <c r="A71" s="86">
        <v>2</v>
      </c>
      <c r="B71" s="84">
        <v>1</v>
      </c>
      <c r="C71" s="84">
        <v>4</v>
      </c>
      <c r="D71" s="84"/>
      <c r="E71" s="84"/>
      <c r="F71" s="87" t="s">
        <v>47</v>
      </c>
      <c r="G71" s="341">
        <f t="shared" ref="G71:N71" si="24">G72+G74</f>
        <v>0</v>
      </c>
      <c r="H71" s="341">
        <f t="shared" si="24"/>
        <v>0</v>
      </c>
      <c r="I71" s="341">
        <f t="shared" si="24"/>
        <v>0</v>
      </c>
      <c r="J71" s="341">
        <f t="shared" si="24"/>
        <v>0</v>
      </c>
      <c r="K71" s="341">
        <f t="shared" si="24"/>
        <v>0</v>
      </c>
      <c r="L71" s="341">
        <f t="shared" si="24"/>
        <v>0</v>
      </c>
      <c r="M71" s="341">
        <f t="shared" si="24"/>
        <v>0</v>
      </c>
      <c r="N71" s="341">
        <f t="shared" si="24"/>
        <v>0</v>
      </c>
      <c r="O71" s="119">
        <f>O72+O74</f>
        <v>0</v>
      </c>
    </row>
    <row r="72" spans="1:15" ht="12.75" x14ac:dyDescent="0.2">
      <c r="A72" s="64">
        <v>2</v>
      </c>
      <c r="B72" s="65">
        <v>1</v>
      </c>
      <c r="C72" s="65">
        <v>4</v>
      </c>
      <c r="D72" s="65">
        <v>1</v>
      </c>
      <c r="E72" s="65"/>
      <c r="F72" s="61" t="s">
        <v>48</v>
      </c>
      <c r="G72" s="66">
        <f t="shared" ref="G72:O72" si="25">G73</f>
        <v>0</v>
      </c>
      <c r="H72" s="66">
        <f t="shared" si="25"/>
        <v>0</v>
      </c>
      <c r="I72" s="66">
        <f t="shared" si="25"/>
        <v>0</v>
      </c>
      <c r="J72" s="66">
        <f t="shared" si="25"/>
        <v>0</v>
      </c>
      <c r="K72" s="66">
        <f t="shared" si="25"/>
        <v>0</v>
      </c>
      <c r="L72" s="66">
        <f t="shared" si="25"/>
        <v>0</v>
      </c>
      <c r="M72" s="66">
        <f t="shared" si="25"/>
        <v>0</v>
      </c>
      <c r="N72" s="66">
        <f t="shared" si="25"/>
        <v>0</v>
      </c>
      <c r="O72" s="120">
        <f t="shared" si="25"/>
        <v>0</v>
      </c>
    </row>
    <row r="73" spans="1:15" ht="12.75" x14ac:dyDescent="0.2">
      <c r="A73" s="56">
        <v>2</v>
      </c>
      <c r="B73" s="57">
        <v>1</v>
      </c>
      <c r="C73" s="57">
        <v>4</v>
      </c>
      <c r="D73" s="57">
        <v>1</v>
      </c>
      <c r="E73" s="57" t="s">
        <v>309</v>
      </c>
      <c r="F73" s="58" t="s">
        <v>48</v>
      </c>
      <c r="G73" s="55"/>
      <c r="H73" s="55"/>
      <c r="I73" s="55"/>
      <c r="J73" s="55"/>
      <c r="K73" s="55"/>
      <c r="L73" s="55"/>
      <c r="M73" s="55"/>
      <c r="N73" s="55">
        <f>SUBTOTAL(9,G73:M73)</f>
        <v>0</v>
      </c>
      <c r="O73" s="110">
        <f>IFERROR(N73/$N$18*100,"0.00")</f>
        <v>0</v>
      </c>
    </row>
    <row r="74" spans="1:15" ht="12.75" x14ac:dyDescent="0.2">
      <c r="A74" s="64">
        <v>2</v>
      </c>
      <c r="B74" s="65">
        <v>1</v>
      </c>
      <c r="C74" s="65">
        <v>4</v>
      </c>
      <c r="D74" s="65">
        <v>2</v>
      </c>
      <c r="E74" s="65"/>
      <c r="F74" s="61" t="s">
        <v>114</v>
      </c>
      <c r="G74" s="66">
        <f t="shared" ref="G74:N74" si="26">SUM(G75:G78)</f>
        <v>0</v>
      </c>
      <c r="H74" s="66">
        <f t="shared" si="26"/>
        <v>0</v>
      </c>
      <c r="I74" s="66">
        <f t="shared" si="26"/>
        <v>0</v>
      </c>
      <c r="J74" s="66">
        <f t="shared" si="26"/>
        <v>0</v>
      </c>
      <c r="K74" s="66">
        <f t="shared" si="26"/>
        <v>0</v>
      </c>
      <c r="L74" s="66">
        <f t="shared" si="26"/>
        <v>0</v>
      </c>
      <c r="M74" s="66">
        <f t="shared" si="26"/>
        <v>0</v>
      </c>
      <c r="N74" s="66">
        <f t="shared" si="26"/>
        <v>0</v>
      </c>
      <c r="O74" s="120">
        <f>SUM(O75:O78)</f>
        <v>0</v>
      </c>
    </row>
    <row r="75" spans="1:15" ht="12.75" x14ac:dyDescent="0.2">
      <c r="A75" s="111">
        <v>2</v>
      </c>
      <c r="B75" s="112">
        <v>1</v>
      </c>
      <c r="C75" s="112">
        <v>4</v>
      </c>
      <c r="D75" s="112">
        <v>2</v>
      </c>
      <c r="E75" s="112" t="s">
        <v>309</v>
      </c>
      <c r="F75" s="130" t="s">
        <v>111</v>
      </c>
      <c r="G75" s="115"/>
      <c r="H75" s="115"/>
      <c r="I75" s="115"/>
      <c r="J75" s="115"/>
      <c r="K75" s="115"/>
      <c r="L75" s="115"/>
      <c r="M75" s="115"/>
      <c r="N75" s="115">
        <f>SUBTOTAL(9,G75:M75)</f>
        <v>0</v>
      </c>
      <c r="O75" s="116">
        <f>IFERROR(N75/$N$18*100,"0.00")</f>
        <v>0</v>
      </c>
    </row>
    <row r="76" spans="1:15" ht="12.75" x14ac:dyDescent="0.2">
      <c r="A76" s="56">
        <v>2</v>
      </c>
      <c r="B76" s="57">
        <v>1</v>
      </c>
      <c r="C76" s="57">
        <v>4</v>
      </c>
      <c r="D76" s="57">
        <v>2</v>
      </c>
      <c r="E76" s="57" t="s">
        <v>310</v>
      </c>
      <c r="F76" s="58" t="s">
        <v>112</v>
      </c>
      <c r="G76" s="55"/>
      <c r="H76" s="55"/>
      <c r="I76" s="55"/>
      <c r="J76" s="55"/>
      <c r="K76" s="55"/>
      <c r="L76" s="55"/>
      <c r="M76" s="55"/>
      <c r="N76" s="55">
        <f>SUBTOTAL(9,G76:M76)</f>
        <v>0</v>
      </c>
      <c r="O76" s="110">
        <f>IFERROR(N76/$N$18*100,"0.00")</f>
        <v>0</v>
      </c>
    </row>
    <row r="77" spans="1:15" ht="12.75" x14ac:dyDescent="0.2">
      <c r="A77" s="56">
        <v>2</v>
      </c>
      <c r="B77" s="57">
        <v>1</v>
      </c>
      <c r="C77" s="57">
        <v>4</v>
      </c>
      <c r="D77" s="57">
        <v>2</v>
      </c>
      <c r="E77" s="57" t="s">
        <v>311</v>
      </c>
      <c r="F77" s="58" t="s">
        <v>113</v>
      </c>
      <c r="G77" s="55"/>
      <c r="H77" s="55"/>
      <c r="I77" s="55"/>
      <c r="J77" s="55"/>
      <c r="K77" s="55"/>
      <c r="L77" s="55"/>
      <c r="M77" s="55"/>
      <c r="N77" s="55">
        <f>SUBTOTAL(9,G77:M77)</f>
        <v>0</v>
      </c>
      <c r="O77" s="110">
        <f>IFERROR(N77/$N$18*100,"0.00")</f>
        <v>0</v>
      </c>
    </row>
    <row r="78" spans="1:15" ht="12.75" x14ac:dyDescent="0.2">
      <c r="A78" s="56">
        <v>2</v>
      </c>
      <c r="B78" s="57">
        <v>1</v>
      </c>
      <c r="C78" s="57">
        <v>4</v>
      </c>
      <c r="D78" s="57">
        <v>2</v>
      </c>
      <c r="E78" s="57" t="s">
        <v>312</v>
      </c>
      <c r="F78" s="58" t="s">
        <v>364</v>
      </c>
      <c r="G78" s="55"/>
      <c r="H78" s="55"/>
      <c r="I78" s="55"/>
      <c r="J78" s="55"/>
      <c r="K78" s="55"/>
      <c r="L78" s="55"/>
      <c r="M78" s="55"/>
      <c r="N78" s="55">
        <f>SUBTOTAL(9,G78:M78)</f>
        <v>0</v>
      </c>
      <c r="O78" s="110">
        <f>IFERROR(N78/$N$18*100,"0.00")</f>
        <v>0</v>
      </c>
    </row>
    <row r="79" spans="1:15" ht="12.75" x14ac:dyDescent="0.2">
      <c r="A79" s="86">
        <v>2</v>
      </c>
      <c r="B79" s="84">
        <v>1</v>
      </c>
      <c r="C79" s="84">
        <v>5</v>
      </c>
      <c r="D79" s="84"/>
      <c r="E79" s="84"/>
      <c r="F79" s="87" t="s">
        <v>365</v>
      </c>
      <c r="G79" s="341">
        <f t="shared" ref="G79:N79" si="27">G80+G82+G84+G86</f>
        <v>16864728.127205357</v>
      </c>
      <c r="H79" s="341">
        <f t="shared" si="27"/>
        <v>4871375.0831954731</v>
      </c>
      <c r="I79" s="341">
        <f t="shared" si="27"/>
        <v>11334703.670750454</v>
      </c>
      <c r="J79" s="341">
        <f t="shared" si="27"/>
        <v>2524232.4426910724</v>
      </c>
      <c r="K79" s="341">
        <f t="shared" si="27"/>
        <v>1894303.5025756506</v>
      </c>
      <c r="L79" s="341">
        <f t="shared" si="27"/>
        <v>426654.26126768615</v>
      </c>
      <c r="M79" s="341">
        <f>M80+M82+M84+M86</f>
        <v>26993110.622314308</v>
      </c>
      <c r="N79" s="341">
        <f t="shared" si="27"/>
        <v>64909107.710000001</v>
      </c>
      <c r="O79" s="119">
        <f>O80+O82+O84+O86</f>
        <v>7.8477671656128996</v>
      </c>
    </row>
    <row r="80" spans="1:15" ht="12.75" x14ac:dyDescent="0.2">
      <c r="A80" s="64">
        <v>2</v>
      </c>
      <c r="B80" s="65">
        <v>1</v>
      </c>
      <c r="C80" s="65">
        <v>5</v>
      </c>
      <c r="D80" s="65">
        <v>1</v>
      </c>
      <c r="E80" s="65"/>
      <c r="F80" s="53" t="s">
        <v>115</v>
      </c>
      <c r="G80" s="66">
        <f t="shared" ref="G80:O80" si="28">G81</f>
        <v>7787425.6071846625</v>
      </c>
      <c r="H80" s="66">
        <f t="shared" si="28"/>
        <v>2249397.1310383645</v>
      </c>
      <c r="I80" s="66">
        <f t="shared" si="28"/>
        <v>5233891.7621246558</v>
      </c>
      <c r="J80" s="66">
        <f t="shared" si="28"/>
        <v>1165584.894961253</v>
      </c>
      <c r="K80" s="66">
        <f t="shared" si="28"/>
        <v>874710.07492498017</v>
      </c>
      <c r="L80" s="66">
        <f t="shared" si="28"/>
        <v>197011.08102956472</v>
      </c>
      <c r="M80" s="66">
        <f t="shared" si="28"/>
        <v>12464288.738736518</v>
      </c>
      <c r="N80" s="66">
        <f t="shared" si="28"/>
        <v>29972309.289999999</v>
      </c>
      <c r="O80" s="120">
        <f t="shared" si="28"/>
        <v>3.6237704233210213</v>
      </c>
    </row>
    <row r="81" spans="1:15" ht="12.75" x14ac:dyDescent="0.2">
      <c r="A81" s="56">
        <v>2</v>
      </c>
      <c r="B81" s="57">
        <v>1</v>
      </c>
      <c r="C81" s="57">
        <v>5</v>
      </c>
      <c r="D81" s="57">
        <v>1</v>
      </c>
      <c r="E81" s="57" t="s">
        <v>309</v>
      </c>
      <c r="F81" s="58" t="s">
        <v>115</v>
      </c>
      <c r="G81" s="55">
        <v>7787425.6071846625</v>
      </c>
      <c r="H81" s="55">
        <v>2249397.1310383645</v>
      </c>
      <c r="I81" s="55">
        <v>5233891.7621246558</v>
      </c>
      <c r="J81" s="55">
        <v>1165584.894961253</v>
      </c>
      <c r="K81" s="55">
        <v>874710.07492498017</v>
      </c>
      <c r="L81" s="55">
        <v>197011.08102956472</v>
      </c>
      <c r="M81" s="55">
        <v>12464288.738736518</v>
      </c>
      <c r="N81" s="55">
        <f>SUBTOTAL(9,G81:M81)</f>
        <v>29972309.289999999</v>
      </c>
      <c r="O81" s="110">
        <f>IFERROR(N81/$N$18*100,"0.00")</f>
        <v>3.6237704233210213</v>
      </c>
    </row>
    <row r="82" spans="1:15" ht="12.75" x14ac:dyDescent="0.2">
      <c r="A82" s="64">
        <v>2</v>
      </c>
      <c r="B82" s="65">
        <v>1</v>
      </c>
      <c r="C82" s="65">
        <v>5</v>
      </c>
      <c r="D82" s="65">
        <v>2</v>
      </c>
      <c r="E82" s="65"/>
      <c r="F82" s="61" t="s">
        <v>116</v>
      </c>
      <c r="G82" s="66">
        <f t="shared" ref="G82:O82" si="29">G83</f>
        <v>7780371.6395670436</v>
      </c>
      <c r="H82" s="66">
        <f t="shared" si="29"/>
        <v>2247359.5931764464</v>
      </c>
      <c r="I82" s="66">
        <f t="shared" si="29"/>
        <v>5229150.8239935627</v>
      </c>
      <c r="J82" s="66">
        <f t="shared" si="29"/>
        <v>1164529.0905761612</v>
      </c>
      <c r="K82" s="66">
        <f t="shared" si="29"/>
        <v>873917.74934081885</v>
      </c>
      <c r="L82" s="66">
        <f t="shared" si="29"/>
        <v>196832.62541971434</v>
      </c>
      <c r="M82" s="66">
        <f t="shared" si="29"/>
        <v>12452998.397926254</v>
      </c>
      <c r="N82" s="66">
        <f t="shared" si="29"/>
        <v>29945159.920000002</v>
      </c>
      <c r="O82" s="120">
        <f t="shared" si="29"/>
        <v>3.620487957393359</v>
      </c>
    </row>
    <row r="83" spans="1:15" ht="12.75" x14ac:dyDescent="0.2">
      <c r="A83" s="56">
        <v>2</v>
      </c>
      <c r="B83" s="57">
        <v>1</v>
      </c>
      <c r="C83" s="57">
        <v>5</v>
      </c>
      <c r="D83" s="57">
        <v>2</v>
      </c>
      <c r="E83" s="57" t="s">
        <v>309</v>
      </c>
      <c r="F83" s="58" t="s">
        <v>116</v>
      </c>
      <c r="G83" s="55">
        <v>7780371.6395670436</v>
      </c>
      <c r="H83" s="55">
        <v>2247359.5931764464</v>
      </c>
      <c r="I83" s="55">
        <v>5229150.8239935627</v>
      </c>
      <c r="J83" s="55">
        <v>1164529.0905761612</v>
      </c>
      <c r="K83" s="55">
        <v>873917.74934081885</v>
      </c>
      <c r="L83" s="55">
        <v>196832.62541971434</v>
      </c>
      <c r="M83" s="55">
        <v>12452998.397926254</v>
      </c>
      <c r="N83" s="55">
        <f>SUBTOTAL(9,G83:M83)</f>
        <v>29945159.920000002</v>
      </c>
      <c r="O83" s="110">
        <f>IFERROR(N83/$N$18*100,"0.00")</f>
        <v>3.620487957393359</v>
      </c>
    </row>
    <row r="84" spans="1:15" ht="12.75" x14ac:dyDescent="0.2">
      <c r="A84" s="64">
        <v>2</v>
      </c>
      <c r="B84" s="65">
        <v>1</v>
      </c>
      <c r="C84" s="65">
        <v>5</v>
      </c>
      <c r="D84" s="65">
        <v>3</v>
      </c>
      <c r="E84" s="65"/>
      <c r="F84" s="61" t="s">
        <v>117</v>
      </c>
      <c r="G84" s="66">
        <f t="shared" ref="G84:O84" si="30">G85</f>
        <v>1296930.8804536508</v>
      </c>
      <c r="H84" s="66">
        <f t="shared" si="30"/>
        <v>374618.35898066184</v>
      </c>
      <c r="I84" s="66">
        <f t="shared" si="30"/>
        <v>871661.08463223698</v>
      </c>
      <c r="J84" s="66">
        <f t="shared" si="30"/>
        <v>194118.45715365786</v>
      </c>
      <c r="K84" s="66">
        <f t="shared" si="30"/>
        <v>145675.67830985159</v>
      </c>
      <c r="L84" s="66">
        <f t="shared" si="30"/>
        <v>32810.554818407021</v>
      </c>
      <c r="M84" s="66">
        <f t="shared" si="30"/>
        <v>2075823.4856515338</v>
      </c>
      <c r="N84" s="66">
        <f t="shared" si="30"/>
        <v>4991638.5</v>
      </c>
      <c r="O84" s="120">
        <f t="shared" si="30"/>
        <v>0.60350878489851956</v>
      </c>
    </row>
    <row r="85" spans="1:15" ht="12.75" x14ac:dyDescent="0.2">
      <c r="A85" s="56">
        <v>2</v>
      </c>
      <c r="B85" s="57">
        <v>1</v>
      </c>
      <c r="C85" s="57">
        <v>5</v>
      </c>
      <c r="D85" s="57">
        <v>3</v>
      </c>
      <c r="E85" s="57" t="s">
        <v>309</v>
      </c>
      <c r="F85" s="58" t="s">
        <v>117</v>
      </c>
      <c r="G85" s="55">
        <v>1296930.8804536508</v>
      </c>
      <c r="H85" s="55">
        <v>374618.35898066184</v>
      </c>
      <c r="I85" s="55">
        <v>871661.08463223698</v>
      </c>
      <c r="J85" s="55">
        <v>194118.45715365786</v>
      </c>
      <c r="K85" s="55">
        <v>145675.67830985159</v>
      </c>
      <c r="L85" s="55">
        <v>32810.554818407021</v>
      </c>
      <c r="M85" s="55">
        <v>2075823.4856515338</v>
      </c>
      <c r="N85" s="55">
        <f>SUBTOTAL(9,G85:M85)</f>
        <v>4991638.5</v>
      </c>
      <c r="O85" s="110">
        <f>IFERROR(N85/$N$18*100,"0.00")</f>
        <v>0.60350878489851956</v>
      </c>
    </row>
    <row r="86" spans="1:15" ht="12.75" x14ac:dyDescent="0.2">
      <c r="A86" s="64">
        <v>2</v>
      </c>
      <c r="B86" s="65">
        <v>1</v>
      </c>
      <c r="C86" s="65">
        <v>5</v>
      </c>
      <c r="D86" s="65">
        <v>4</v>
      </c>
      <c r="E86" s="65"/>
      <c r="F86" s="61" t="s">
        <v>118</v>
      </c>
      <c r="G86" s="66">
        <f t="shared" ref="G86:O86" si="31">G87</f>
        <v>0</v>
      </c>
      <c r="H86" s="66">
        <f t="shared" si="31"/>
        <v>0</v>
      </c>
      <c r="I86" s="66">
        <f t="shared" si="31"/>
        <v>0</v>
      </c>
      <c r="J86" s="66">
        <f t="shared" si="31"/>
        <v>0</v>
      </c>
      <c r="K86" s="66">
        <f t="shared" si="31"/>
        <v>0</v>
      </c>
      <c r="L86" s="66">
        <f t="shared" si="31"/>
        <v>0</v>
      </c>
      <c r="M86" s="66">
        <f t="shared" si="31"/>
        <v>0</v>
      </c>
      <c r="N86" s="66">
        <f t="shared" si="31"/>
        <v>0</v>
      </c>
      <c r="O86" s="120">
        <f t="shared" si="31"/>
        <v>0</v>
      </c>
    </row>
    <row r="87" spans="1:15" ht="12.75" x14ac:dyDescent="0.2">
      <c r="A87" s="56">
        <v>2</v>
      </c>
      <c r="B87" s="57">
        <v>1</v>
      </c>
      <c r="C87" s="57">
        <v>5</v>
      </c>
      <c r="D87" s="57">
        <v>4</v>
      </c>
      <c r="E87" s="57" t="s">
        <v>309</v>
      </c>
      <c r="F87" s="58" t="s">
        <v>118</v>
      </c>
      <c r="G87" s="55"/>
      <c r="H87" s="55"/>
      <c r="I87" s="55"/>
      <c r="J87" s="55"/>
      <c r="K87" s="55"/>
      <c r="L87" s="55"/>
      <c r="M87" s="55"/>
      <c r="N87" s="55">
        <f>SUBTOTAL(9,G87:M87)</f>
        <v>0</v>
      </c>
      <c r="O87" s="110">
        <f>IFERROR(N87/$N$18*100,"0.00")</f>
        <v>0</v>
      </c>
    </row>
    <row r="88" spans="1:15" ht="12.75" x14ac:dyDescent="0.2">
      <c r="A88" s="88">
        <v>2</v>
      </c>
      <c r="B88" s="89">
        <v>2</v>
      </c>
      <c r="C88" s="90"/>
      <c r="D88" s="90"/>
      <c r="E88" s="90"/>
      <c r="F88" s="91" t="s">
        <v>366</v>
      </c>
      <c r="G88" s="342">
        <f>+G89+G107+G112+G117+G126+G147+G166+G188+G223</f>
        <v>8945573.5923198909</v>
      </c>
      <c r="H88" s="342">
        <f t="shared" ref="H88:N88" si="32">+H89+H107+H112+H117+H126+H147+H166+H188+H223</f>
        <v>3007062.3719036542</v>
      </c>
      <c r="I88" s="342">
        <f t="shared" si="32"/>
        <v>6207380.8481118213</v>
      </c>
      <c r="J88" s="342">
        <f t="shared" si="32"/>
        <v>1844874.2118949383</v>
      </c>
      <c r="K88" s="342">
        <f t="shared" si="32"/>
        <v>937964.76795434579</v>
      </c>
      <c r="L88" s="342">
        <f t="shared" si="32"/>
        <v>221257.9450032961</v>
      </c>
      <c r="M88" s="342">
        <f t="shared" si="32"/>
        <v>21005846.342812054</v>
      </c>
      <c r="N88" s="342">
        <f t="shared" si="32"/>
        <v>42169960.079999998</v>
      </c>
      <c r="O88" s="118">
        <f>+O89+O107+O112+O117+O126+O147+O166+O188+O223</f>
        <v>4.2973324396571089</v>
      </c>
    </row>
    <row r="89" spans="1:15" ht="12.75" x14ac:dyDescent="0.2">
      <c r="A89" s="86">
        <v>2</v>
      </c>
      <c r="B89" s="84">
        <v>2</v>
      </c>
      <c r="C89" s="84">
        <v>1</v>
      </c>
      <c r="D89" s="84"/>
      <c r="E89" s="84"/>
      <c r="F89" s="87" t="s">
        <v>29</v>
      </c>
      <c r="G89" s="341">
        <f t="shared" ref="G89:N89" si="33">+G90+G92+G94+G96+G98+G100+G103+G105</f>
        <v>1052273.7305270175</v>
      </c>
      <c r="H89" s="341">
        <f t="shared" si="33"/>
        <v>303949.16496290354</v>
      </c>
      <c r="I89" s="341">
        <f t="shared" si="33"/>
        <v>707228.17623122339</v>
      </c>
      <c r="J89" s="341">
        <f t="shared" si="33"/>
        <v>157499.33643478274</v>
      </c>
      <c r="K89" s="341">
        <f t="shared" si="33"/>
        <v>118194.95685733229</v>
      </c>
      <c r="L89" s="341">
        <f t="shared" si="33"/>
        <v>26621.067814616068</v>
      </c>
      <c r="M89" s="341">
        <f t="shared" si="33"/>
        <v>1684233.5671721243</v>
      </c>
      <c r="N89" s="341">
        <f t="shared" si="33"/>
        <v>4050000</v>
      </c>
      <c r="O89" s="119">
        <f>+O90+O92+O94+O96+O98+O100+O103+O105</f>
        <v>0.48966097581766072</v>
      </c>
    </row>
    <row r="90" spans="1:15" ht="12.75" x14ac:dyDescent="0.2">
      <c r="A90" s="64">
        <v>2</v>
      </c>
      <c r="B90" s="65">
        <v>2</v>
      </c>
      <c r="C90" s="65">
        <v>1</v>
      </c>
      <c r="D90" s="65">
        <v>1</v>
      </c>
      <c r="E90" s="65"/>
      <c r="F90" s="53" t="s">
        <v>119</v>
      </c>
      <c r="G90" s="66">
        <f t="shared" ref="G90:O90" si="34">G91</f>
        <v>0</v>
      </c>
      <c r="H90" s="66">
        <f t="shared" si="34"/>
        <v>0</v>
      </c>
      <c r="I90" s="66">
        <f t="shared" si="34"/>
        <v>0</v>
      </c>
      <c r="J90" s="66">
        <f t="shared" si="34"/>
        <v>0</v>
      </c>
      <c r="K90" s="66">
        <f t="shared" si="34"/>
        <v>0</v>
      </c>
      <c r="L90" s="66">
        <f t="shared" si="34"/>
        <v>0</v>
      </c>
      <c r="M90" s="66">
        <f t="shared" si="34"/>
        <v>0</v>
      </c>
      <c r="N90" s="66">
        <f t="shared" si="34"/>
        <v>0</v>
      </c>
      <c r="O90" s="120">
        <f t="shared" si="34"/>
        <v>0</v>
      </c>
    </row>
    <row r="91" spans="1:15" ht="12.75" x14ac:dyDescent="0.2">
      <c r="A91" s="62">
        <v>2</v>
      </c>
      <c r="B91" s="57">
        <v>2</v>
      </c>
      <c r="C91" s="57">
        <v>1</v>
      </c>
      <c r="D91" s="57">
        <v>1</v>
      </c>
      <c r="E91" s="57" t="s">
        <v>309</v>
      </c>
      <c r="F91" s="63" t="s">
        <v>119</v>
      </c>
      <c r="G91" s="55"/>
      <c r="H91" s="55"/>
      <c r="I91" s="55"/>
      <c r="J91" s="55"/>
      <c r="K91" s="55"/>
      <c r="L91" s="55"/>
      <c r="M91" s="55"/>
      <c r="N91" s="55">
        <f>SUBTOTAL(9,G91:M91)</f>
        <v>0</v>
      </c>
      <c r="O91" s="110">
        <f>IFERROR(N91/$N$18*100,"0.00")</f>
        <v>0</v>
      </c>
    </row>
    <row r="92" spans="1:15" ht="12.75" x14ac:dyDescent="0.2">
      <c r="A92" s="64">
        <v>2</v>
      </c>
      <c r="B92" s="65">
        <v>2</v>
      </c>
      <c r="C92" s="65">
        <v>1</v>
      </c>
      <c r="D92" s="65">
        <v>2</v>
      </c>
      <c r="E92" s="65"/>
      <c r="F92" s="53" t="s">
        <v>120</v>
      </c>
      <c r="G92" s="66">
        <f t="shared" ref="G92:O92" si="35">G93</f>
        <v>0</v>
      </c>
      <c r="H92" s="66">
        <f t="shared" si="35"/>
        <v>0</v>
      </c>
      <c r="I92" s="66">
        <f t="shared" si="35"/>
        <v>0</v>
      </c>
      <c r="J92" s="66">
        <f t="shared" si="35"/>
        <v>0</v>
      </c>
      <c r="K92" s="66">
        <f t="shared" si="35"/>
        <v>0</v>
      </c>
      <c r="L92" s="66">
        <f t="shared" si="35"/>
        <v>0</v>
      </c>
      <c r="M92" s="66">
        <f t="shared" si="35"/>
        <v>0</v>
      </c>
      <c r="N92" s="66">
        <f t="shared" si="35"/>
        <v>0</v>
      </c>
      <c r="O92" s="120">
        <f t="shared" si="35"/>
        <v>0</v>
      </c>
    </row>
    <row r="93" spans="1:15" ht="12.75" x14ac:dyDescent="0.2">
      <c r="A93" s="62">
        <v>2</v>
      </c>
      <c r="B93" s="57">
        <v>2</v>
      </c>
      <c r="C93" s="57">
        <v>1</v>
      </c>
      <c r="D93" s="57">
        <v>2</v>
      </c>
      <c r="E93" s="57" t="s">
        <v>309</v>
      </c>
      <c r="F93" s="63" t="s">
        <v>120</v>
      </c>
      <c r="G93" s="55"/>
      <c r="H93" s="55"/>
      <c r="I93" s="55"/>
      <c r="J93" s="55"/>
      <c r="K93" s="55"/>
      <c r="L93" s="55"/>
      <c r="M93" s="55"/>
      <c r="N93" s="55">
        <f>SUBTOTAL(9,G93:M93)</f>
        <v>0</v>
      </c>
      <c r="O93" s="110">
        <f>IFERROR(N93/$N$18*100,"0.00")</f>
        <v>0</v>
      </c>
    </row>
    <row r="94" spans="1:15" ht="12.75" x14ac:dyDescent="0.2">
      <c r="A94" s="64">
        <v>2</v>
      </c>
      <c r="B94" s="65">
        <v>2</v>
      </c>
      <c r="C94" s="65">
        <v>1</v>
      </c>
      <c r="D94" s="65">
        <v>3</v>
      </c>
      <c r="E94" s="65"/>
      <c r="F94" s="53" t="s">
        <v>121</v>
      </c>
      <c r="G94" s="66">
        <f t="shared" ref="G94:O94" si="36">G95</f>
        <v>777903.09856738034</v>
      </c>
      <c r="H94" s="66">
        <f t="shared" si="36"/>
        <v>224697.23454294648</v>
      </c>
      <c r="I94" s="66">
        <f t="shared" si="36"/>
        <v>522824.97768797108</v>
      </c>
      <c r="J94" s="66">
        <f t="shared" si="36"/>
        <v>116432.84278660236</v>
      </c>
      <c r="K94" s="66">
        <f t="shared" si="36"/>
        <v>87376.71625453158</v>
      </c>
      <c r="L94" s="66">
        <f t="shared" si="36"/>
        <v>19679.87087332358</v>
      </c>
      <c r="M94" s="66">
        <f t="shared" si="36"/>
        <v>1245085.2592872444</v>
      </c>
      <c r="N94" s="66">
        <f t="shared" si="36"/>
        <v>2994000</v>
      </c>
      <c r="O94" s="120">
        <f t="shared" si="36"/>
        <v>0.36198641027112993</v>
      </c>
    </row>
    <row r="95" spans="1:15" ht="12.75" x14ac:dyDescent="0.2">
      <c r="A95" s="56">
        <v>2</v>
      </c>
      <c r="B95" s="57">
        <v>2</v>
      </c>
      <c r="C95" s="57">
        <v>1</v>
      </c>
      <c r="D95" s="57">
        <v>3</v>
      </c>
      <c r="E95" s="57" t="s">
        <v>309</v>
      </c>
      <c r="F95" s="58" t="s">
        <v>121</v>
      </c>
      <c r="G95" s="55">
        <v>777903.09856738034</v>
      </c>
      <c r="H95" s="55">
        <v>224697.23454294648</v>
      </c>
      <c r="I95" s="55">
        <v>522824.97768797108</v>
      </c>
      <c r="J95" s="55">
        <v>116432.84278660236</v>
      </c>
      <c r="K95" s="55">
        <v>87376.71625453158</v>
      </c>
      <c r="L95" s="55">
        <v>19679.87087332358</v>
      </c>
      <c r="M95" s="55">
        <v>1245085.2592872444</v>
      </c>
      <c r="N95" s="55">
        <f>SUBTOTAL(9,G95:M95)</f>
        <v>2994000</v>
      </c>
      <c r="O95" s="110">
        <f>IFERROR(N95/$N$18*100,"0.00")</f>
        <v>0.36198641027112993</v>
      </c>
    </row>
    <row r="96" spans="1:15" ht="12.75" x14ac:dyDescent="0.2">
      <c r="A96" s="64">
        <v>2</v>
      </c>
      <c r="B96" s="65">
        <v>2</v>
      </c>
      <c r="C96" s="65">
        <v>1</v>
      </c>
      <c r="D96" s="65">
        <v>4</v>
      </c>
      <c r="E96" s="65"/>
      <c r="F96" s="53" t="s">
        <v>122</v>
      </c>
      <c r="G96" s="66">
        <f t="shared" ref="G96:O96" si="37">G97</f>
        <v>0</v>
      </c>
      <c r="H96" s="66">
        <f t="shared" si="37"/>
        <v>0</v>
      </c>
      <c r="I96" s="66">
        <f t="shared" si="37"/>
        <v>0</v>
      </c>
      <c r="J96" s="66">
        <f t="shared" si="37"/>
        <v>0</v>
      </c>
      <c r="K96" s="66">
        <f t="shared" si="37"/>
        <v>0</v>
      </c>
      <c r="L96" s="66">
        <f t="shared" si="37"/>
        <v>0</v>
      </c>
      <c r="M96" s="66">
        <f t="shared" si="37"/>
        <v>0</v>
      </c>
      <c r="N96" s="66">
        <f t="shared" si="37"/>
        <v>0</v>
      </c>
      <c r="O96" s="120">
        <f t="shared" si="37"/>
        <v>0</v>
      </c>
    </row>
    <row r="97" spans="1:15" ht="12.75" x14ac:dyDescent="0.2">
      <c r="A97" s="62">
        <v>2</v>
      </c>
      <c r="B97" s="57">
        <v>2</v>
      </c>
      <c r="C97" s="57">
        <v>1</v>
      </c>
      <c r="D97" s="57">
        <v>4</v>
      </c>
      <c r="E97" s="57" t="s">
        <v>309</v>
      </c>
      <c r="F97" s="63" t="s">
        <v>122</v>
      </c>
      <c r="G97" s="55"/>
      <c r="H97" s="55"/>
      <c r="I97" s="55"/>
      <c r="J97" s="55"/>
      <c r="K97" s="55"/>
      <c r="L97" s="55"/>
      <c r="M97" s="55"/>
      <c r="N97" s="55">
        <f>SUBTOTAL(9,G97:M97)</f>
        <v>0</v>
      </c>
      <c r="O97" s="110">
        <f>IFERROR(N97/$N$18*100,"0.00")</f>
        <v>0</v>
      </c>
    </row>
    <row r="98" spans="1:15" ht="12.75" x14ac:dyDescent="0.2">
      <c r="A98" s="64">
        <v>2</v>
      </c>
      <c r="B98" s="65">
        <v>2</v>
      </c>
      <c r="C98" s="65">
        <v>1</v>
      </c>
      <c r="D98" s="65">
        <v>5</v>
      </c>
      <c r="E98" s="65"/>
      <c r="F98" s="53" t="s">
        <v>123</v>
      </c>
      <c r="G98" s="66">
        <f t="shared" ref="G98:O98" si="38">G99</f>
        <v>149656.70834162028</v>
      </c>
      <c r="H98" s="66">
        <f t="shared" si="38"/>
        <v>43228.325683612951</v>
      </c>
      <c r="I98" s="66">
        <f t="shared" si="38"/>
        <v>100583.56284177399</v>
      </c>
      <c r="J98" s="66">
        <f t="shared" si="38"/>
        <v>22399.905626280215</v>
      </c>
      <c r="K98" s="66">
        <f t="shared" si="38"/>
        <v>16809.949419709483</v>
      </c>
      <c r="L98" s="66">
        <f t="shared" si="38"/>
        <v>3786.1074225231741</v>
      </c>
      <c r="M98" s="66">
        <f t="shared" si="38"/>
        <v>239535.44066447989</v>
      </c>
      <c r="N98" s="66">
        <f t="shared" si="38"/>
        <v>576000</v>
      </c>
      <c r="O98" s="120">
        <f t="shared" si="38"/>
        <v>6.964067211628952E-2</v>
      </c>
    </row>
    <row r="99" spans="1:15" ht="12.75" x14ac:dyDescent="0.2">
      <c r="A99" s="62">
        <v>2</v>
      </c>
      <c r="B99" s="57">
        <v>2</v>
      </c>
      <c r="C99" s="57">
        <v>1</v>
      </c>
      <c r="D99" s="57">
        <v>5</v>
      </c>
      <c r="E99" s="57" t="s">
        <v>309</v>
      </c>
      <c r="F99" s="63" t="s">
        <v>123</v>
      </c>
      <c r="G99" s="55">
        <v>149656.70834162028</v>
      </c>
      <c r="H99" s="55">
        <v>43228.325683612951</v>
      </c>
      <c r="I99" s="55">
        <v>100583.56284177399</v>
      </c>
      <c r="J99" s="55">
        <v>22399.905626280215</v>
      </c>
      <c r="K99" s="55">
        <v>16809.949419709483</v>
      </c>
      <c r="L99" s="55">
        <v>3786.1074225231741</v>
      </c>
      <c r="M99" s="55">
        <v>239535.44066447989</v>
      </c>
      <c r="N99" s="55">
        <f>SUBTOTAL(9,G99:M99)</f>
        <v>576000</v>
      </c>
      <c r="O99" s="110">
        <f>IFERROR(N99/$N$18*100,"0.00")</f>
        <v>6.964067211628952E-2</v>
      </c>
    </row>
    <row r="100" spans="1:15" ht="12.75" x14ac:dyDescent="0.2">
      <c r="A100" s="64">
        <v>2</v>
      </c>
      <c r="B100" s="65">
        <v>2</v>
      </c>
      <c r="C100" s="65">
        <v>1</v>
      </c>
      <c r="D100" s="65">
        <v>6</v>
      </c>
      <c r="E100" s="65"/>
      <c r="F100" s="53" t="s">
        <v>30</v>
      </c>
      <c r="G100" s="66">
        <f t="shared" ref="G100:N100" si="39">G101+G102</f>
        <v>0</v>
      </c>
      <c r="H100" s="66">
        <f t="shared" si="39"/>
        <v>0</v>
      </c>
      <c r="I100" s="66">
        <f t="shared" si="39"/>
        <v>0</v>
      </c>
      <c r="J100" s="66">
        <f t="shared" si="39"/>
        <v>0</v>
      </c>
      <c r="K100" s="66">
        <f t="shared" si="39"/>
        <v>0</v>
      </c>
      <c r="L100" s="66">
        <f t="shared" si="39"/>
        <v>0</v>
      </c>
      <c r="M100" s="66">
        <f t="shared" si="39"/>
        <v>0</v>
      </c>
      <c r="N100" s="66">
        <f t="shared" si="39"/>
        <v>0</v>
      </c>
      <c r="O100" s="120">
        <f>O101+O102</f>
        <v>0</v>
      </c>
    </row>
    <row r="101" spans="1:15" ht="12.75" x14ac:dyDescent="0.2">
      <c r="A101" s="62">
        <v>2</v>
      </c>
      <c r="B101" s="57">
        <v>2</v>
      </c>
      <c r="C101" s="57">
        <v>1</v>
      </c>
      <c r="D101" s="57">
        <v>6</v>
      </c>
      <c r="E101" s="57" t="s">
        <v>309</v>
      </c>
      <c r="F101" s="63" t="s">
        <v>124</v>
      </c>
      <c r="G101" s="66"/>
      <c r="H101" s="66"/>
      <c r="I101" s="66"/>
      <c r="J101" s="66"/>
      <c r="K101" s="66"/>
      <c r="L101" s="66"/>
      <c r="M101" s="66"/>
      <c r="N101" s="55">
        <f>SUBTOTAL(9,G101:M101)</f>
        <v>0</v>
      </c>
      <c r="O101" s="110">
        <f>IFERROR(N101/$N$18*100,"0.00")</f>
        <v>0</v>
      </c>
    </row>
    <row r="102" spans="1:15" ht="12.75" x14ac:dyDescent="0.2">
      <c r="A102" s="62">
        <v>2</v>
      </c>
      <c r="B102" s="57">
        <v>2</v>
      </c>
      <c r="C102" s="57">
        <v>1</v>
      </c>
      <c r="D102" s="57">
        <v>6</v>
      </c>
      <c r="E102" s="57" t="s">
        <v>310</v>
      </c>
      <c r="F102" s="63" t="s">
        <v>125</v>
      </c>
      <c r="G102" s="66"/>
      <c r="H102" s="66"/>
      <c r="I102" s="66"/>
      <c r="J102" s="66"/>
      <c r="K102" s="66"/>
      <c r="L102" s="66"/>
      <c r="M102" s="66"/>
      <c r="N102" s="55">
        <f>SUBTOTAL(9,G102:M102)</f>
        <v>0</v>
      </c>
      <c r="O102" s="110">
        <f>IFERROR(N102/$N$18*100,"0.00")</f>
        <v>0</v>
      </c>
    </row>
    <row r="103" spans="1:15" ht="12.75" x14ac:dyDescent="0.2">
      <c r="A103" s="64">
        <v>2</v>
      </c>
      <c r="B103" s="65">
        <v>2</v>
      </c>
      <c r="C103" s="65">
        <v>1</v>
      </c>
      <c r="D103" s="65">
        <v>7</v>
      </c>
      <c r="E103" s="65"/>
      <c r="F103" s="53" t="s">
        <v>31</v>
      </c>
      <c r="G103" s="66">
        <f t="shared" ref="G103:O103" si="40">G104</f>
        <v>0</v>
      </c>
      <c r="H103" s="66">
        <f t="shared" si="40"/>
        <v>0</v>
      </c>
      <c r="I103" s="66">
        <f t="shared" si="40"/>
        <v>0</v>
      </c>
      <c r="J103" s="66">
        <f t="shared" si="40"/>
        <v>0</v>
      </c>
      <c r="K103" s="66">
        <f t="shared" si="40"/>
        <v>0</v>
      </c>
      <c r="L103" s="66">
        <f t="shared" si="40"/>
        <v>0</v>
      </c>
      <c r="M103" s="66">
        <f t="shared" si="40"/>
        <v>0</v>
      </c>
      <c r="N103" s="66">
        <f t="shared" si="40"/>
        <v>0</v>
      </c>
      <c r="O103" s="120">
        <f t="shared" si="40"/>
        <v>0</v>
      </c>
    </row>
    <row r="104" spans="1:15" ht="12.75" x14ac:dyDescent="0.2">
      <c r="A104" s="62">
        <v>2</v>
      </c>
      <c r="B104" s="57">
        <v>2</v>
      </c>
      <c r="C104" s="57">
        <v>1</v>
      </c>
      <c r="D104" s="57">
        <v>7</v>
      </c>
      <c r="E104" s="57" t="s">
        <v>309</v>
      </c>
      <c r="F104" s="63" t="s">
        <v>31</v>
      </c>
      <c r="G104" s="55"/>
      <c r="H104" s="55"/>
      <c r="I104" s="55"/>
      <c r="J104" s="55"/>
      <c r="K104" s="55"/>
      <c r="L104" s="55"/>
      <c r="M104" s="55"/>
      <c r="N104" s="55">
        <f>SUBTOTAL(9,G104:M104)</f>
        <v>0</v>
      </c>
      <c r="O104" s="110">
        <f>IFERROR(N104/$N$18*100,"0.00")</f>
        <v>0</v>
      </c>
    </row>
    <row r="105" spans="1:15" ht="12.75" x14ac:dyDescent="0.2">
      <c r="A105" s="64">
        <v>2</v>
      </c>
      <c r="B105" s="65">
        <v>2</v>
      </c>
      <c r="C105" s="65">
        <v>1</v>
      </c>
      <c r="D105" s="65">
        <v>8</v>
      </c>
      <c r="E105" s="65"/>
      <c r="F105" s="53" t="s">
        <v>126</v>
      </c>
      <c r="G105" s="66">
        <f t="shared" ref="G105:O105" si="41">G106</f>
        <v>124713.9236180169</v>
      </c>
      <c r="H105" s="66">
        <f t="shared" si="41"/>
        <v>36023.604736344125</v>
      </c>
      <c r="I105" s="66">
        <f t="shared" si="41"/>
        <v>83819.635701478328</v>
      </c>
      <c r="J105" s="66">
        <f t="shared" si="41"/>
        <v>18666.588021900177</v>
      </c>
      <c r="K105" s="66">
        <f t="shared" si="41"/>
        <v>14008.291183091234</v>
      </c>
      <c r="L105" s="66">
        <f t="shared" si="41"/>
        <v>3155.0895187693118</v>
      </c>
      <c r="M105" s="66">
        <f t="shared" si="41"/>
        <v>199612.86722039993</v>
      </c>
      <c r="N105" s="66">
        <f t="shared" si="41"/>
        <v>480000</v>
      </c>
      <c r="O105" s="120">
        <f t="shared" si="41"/>
        <v>5.8033893430241269E-2</v>
      </c>
    </row>
    <row r="106" spans="1:15" ht="12.75" x14ac:dyDescent="0.2">
      <c r="A106" s="56">
        <v>2</v>
      </c>
      <c r="B106" s="57">
        <v>2</v>
      </c>
      <c r="C106" s="57">
        <v>1</v>
      </c>
      <c r="D106" s="57">
        <v>8</v>
      </c>
      <c r="E106" s="57" t="s">
        <v>309</v>
      </c>
      <c r="F106" s="58" t="s">
        <v>126</v>
      </c>
      <c r="G106" s="55">
        <v>124713.9236180169</v>
      </c>
      <c r="H106" s="55">
        <v>36023.604736344125</v>
      </c>
      <c r="I106" s="55">
        <v>83819.635701478328</v>
      </c>
      <c r="J106" s="55">
        <v>18666.588021900177</v>
      </c>
      <c r="K106" s="55">
        <v>14008.291183091234</v>
      </c>
      <c r="L106" s="55">
        <v>3155.0895187693118</v>
      </c>
      <c r="M106" s="55">
        <v>199612.86722039993</v>
      </c>
      <c r="N106" s="55">
        <f>SUBTOTAL(9,G106:M106)</f>
        <v>480000</v>
      </c>
      <c r="O106" s="110">
        <f>IFERROR(N106/$N$18*100,"0.00")</f>
        <v>5.8033893430241269E-2</v>
      </c>
    </row>
    <row r="107" spans="1:15" ht="12.75" x14ac:dyDescent="0.2">
      <c r="A107" s="86">
        <v>2</v>
      </c>
      <c r="B107" s="84">
        <v>2</v>
      </c>
      <c r="C107" s="84">
        <v>2</v>
      </c>
      <c r="D107" s="84"/>
      <c r="E107" s="84"/>
      <c r="F107" s="87" t="s">
        <v>367</v>
      </c>
      <c r="G107" s="341">
        <f t="shared" ref="G107:N107" si="42">+G108+G110</f>
        <v>0</v>
      </c>
      <c r="H107" s="341">
        <f t="shared" si="42"/>
        <v>0</v>
      </c>
      <c r="I107" s="341">
        <f t="shared" si="42"/>
        <v>0</v>
      </c>
      <c r="J107" s="341">
        <f t="shared" si="42"/>
        <v>0</v>
      </c>
      <c r="K107" s="341">
        <f t="shared" si="42"/>
        <v>0</v>
      </c>
      <c r="L107" s="341">
        <f t="shared" si="42"/>
        <v>0</v>
      </c>
      <c r="M107" s="341">
        <f t="shared" si="42"/>
        <v>2820000</v>
      </c>
      <c r="N107" s="341">
        <f t="shared" si="42"/>
        <v>2820000</v>
      </c>
      <c r="O107" s="119">
        <f>+O108+O110</f>
        <v>0.34094912390266746</v>
      </c>
    </row>
    <row r="108" spans="1:15" ht="12.75" x14ac:dyDescent="0.2">
      <c r="A108" s="64">
        <v>2</v>
      </c>
      <c r="B108" s="65">
        <v>2</v>
      </c>
      <c r="C108" s="65">
        <v>2</v>
      </c>
      <c r="D108" s="65">
        <v>1</v>
      </c>
      <c r="E108" s="65"/>
      <c r="F108" s="53" t="s">
        <v>127</v>
      </c>
      <c r="G108" s="66">
        <f t="shared" ref="G108:O108" si="43">G109</f>
        <v>0</v>
      </c>
      <c r="H108" s="66">
        <f t="shared" si="43"/>
        <v>0</v>
      </c>
      <c r="I108" s="66">
        <f t="shared" si="43"/>
        <v>0</v>
      </c>
      <c r="J108" s="66">
        <f t="shared" si="43"/>
        <v>0</v>
      </c>
      <c r="K108" s="66">
        <f t="shared" si="43"/>
        <v>0</v>
      </c>
      <c r="L108" s="66">
        <f t="shared" si="43"/>
        <v>0</v>
      </c>
      <c r="M108" s="66">
        <f t="shared" si="43"/>
        <v>420000</v>
      </c>
      <c r="N108" s="66">
        <f t="shared" si="43"/>
        <v>420000</v>
      </c>
      <c r="O108" s="120">
        <f t="shared" si="43"/>
        <v>5.0779656751461108E-2</v>
      </c>
    </row>
    <row r="109" spans="1:15" ht="12.75" x14ac:dyDescent="0.2">
      <c r="A109" s="56">
        <v>2</v>
      </c>
      <c r="B109" s="57">
        <v>2</v>
      </c>
      <c r="C109" s="57">
        <v>2</v>
      </c>
      <c r="D109" s="57">
        <v>1</v>
      </c>
      <c r="E109" s="57" t="s">
        <v>309</v>
      </c>
      <c r="F109" s="58" t="s">
        <v>127</v>
      </c>
      <c r="G109" s="55"/>
      <c r="H109" s="55"/>
      <c r="I109" s="55"/>
      <c r="J109" s="55"/>
      <c r="K109" s="55"/>
      <c r="L109" s="55"/>
      <c r="M109" s="55">
        <v>420000</v>
      </c>
      <c r="N109" s="55">
        <f>SUBTOTAL(9,G109:M109)</f>
        <v>420000</v>
      </c>
      <c r="O109" s="110">
        <f>IFERROR(N109/$N$18*100,"0.00")</f>
        <v>5.0779656751461108E-2</v>
      </c>
    </row>
    <row r="110" spans="1:15" ht="12.75" x14ac:dyDescent="0.2">
      <c r="A110" s="64">
        <v>2</v>
      </c>
      <c r="B110" s="65">
        <v>2</v>
      </c>
      <c r="C110" s="65">
        <v>2</v>
      </c>
      <c r="D110" s="65">
        <v>2</v>
      </c>
      <c r="E110" s="65"/>
      <c r="F110" s="53" t="s">
        <v>128</v>
      </c>
      <c r="G110" s="66">
        <f t="shared" ref="G110:O110" si="44">G111</f>
        <v>0</v>
      </c>
      <c r="H110" s="66">
        <f t="shared" si="44"/>
        <v>0</v>
      </c>
      <c r="I110" s="66">
        <f t="shared" si="44"/>
        <v>0</v>
      </c>
      <c r="J110" s="66">
        <f t="shared" si="44"/>
        <v>0</v>
      </c>
      <c r="K110" s="66">
        <f t="shared" si="44"/>
        <v>0</v>
      </c>
      <c r="L110" s="66">
        <f t="shared" si="44"/>
        <v>0</v>
      </c>
      <c r="M110" s="66">
        <f t="shared" si="44"/>
        <v>2400000</v>
      </c>
      <c r="N110" s="66">
        <f t="shared" si="44"/>
        <v>2400000</v>
      </c>
      <c r="O110" s="120">
        <f t="shared" si="44"/>
        <v>0.29016946715120634</v>
      </c>
    </row>
    <row r="111" spans="1:15" ht="12.75" x14ac:dyDescent="0.2">
      <c r="A111" s="56">
        <v>2</v>
      </c>
      <c r="B111" s="57">
        <v>2</v>
      </c>
      <c r="C111" s="57">
        <v>2</v>
      </c>
      <c r="D111" s="57">
        <v>2</v>
      </c>
      <c r="E111" s="57" t="s">
        <v>309</v>
      </c>
      <c r="F111" s="58" t="s">
        <v>128</v>
      </c>
      <c r="G111" s="55"/>
      <c r="H111" s="55"/>
      <c r="I111" s="55"/>
      <c r="J111" s="55"/>
      <c r="K111" s="55"/>
      <c r="L111" s="55"/>
      <c r="M111" s="55">
        <v>2400000</v>
      </c>
      <c r="N111" s="55">
        <f>SUBTOTAL(9,G111:M111)</f>
        <v>2400000</v>
      </c>
      <c r="O111" s="110">
        <f>IFERROR(N111/$N$18*100,"0.00")</f>
        <v>0.29016946715120634</v>
      </c>
    </row>
    <row r="112" spans="1:15" ht="12.75" x14ac:dyDescent="0.2">
      <c r="A112" s="86">
        <v>2</v>
      </c>
      <c r="B112" s="84">
        <v>2</v>
      </c>
      <c r="C112" s="84">
        <v>3</v>
      </c>
      <c r="D112" s="84"/>
      <c r="E112" s="84"/>
      <c r="F112" s="87" t="s">
        <v>32</v>
      </c>
      <c r="G112" s="341">
        <f t="shared" ref="G112:N112" si="45">+G113+G115</f>
        <v>0</v>
      </c>
      <c r="H112" s="341">
        <f t="shared" si="45"/>
        <v>0</v>
      </c>
      <c r="I112" s="341">
        <f t="shared" si="45"/>
        <v>0</v>
      </c>
      <c r="J112" s="341">
        <f t="shared" si="45"/>
        <v>0</v>
      </c>
      <c r="K112" s="341">
        <f t="shared" si="45"/>
        <v>0</v>
      </c>
      <c r="L112" s="341">
        <f t="shared" si="45"/>
        <v>0</v>
      </c>
      <c r="M112" s="341">
        <f t="shared" si="45"/>
        <v>1719600</v>
      </c>
      <c r="N112" s="341">
        <f t="shared" si="45"/>
        <v>1719600</v>
      </c>
      <c r="O112" s="119">
        <f>+O113+O115</f>
        <v>0.20790642321383934</v>
      </c>
    </row>
    <row r="113" spans="1:15" ht="12.75" x14ac:dyDescent="0.2">
      <c r="A113" s="64">
        <v>2</v>
      </c>
      <c r="B113" s="65">
        <v>2</v>
      </c>
      <c r="C113" s="65">
        <v>3</v>
      </c>
      <c r="D113" s="65">
        <v>1</v>
      </c>
      <c r="E113" s="65"/>
      <c r="F113" s="53" t="s">
        <v>129</v>
      </c>
      <c r="G113" s="66">
        <f t="shared" ref="G113:O113" si="46">G114</f>
        <v>0</v>
      </c>
      <c r="H113" s="66">
        <f t="shared" si="46"/>
        <v>0</v>
      </c>
      <c r="I113" s="66">
        <f t="shared" si="46"/>
        <v>0</v>
      </c>
      <c r="J113" s="66">
        <f t="shared" si="46"/>
        <v>0</v>
      </c>
      <c r="K113" s="66">
        <f t="shared" si="46"/>
        <v>0</v>
      </c>
      <c r="L113" s="66">
        <f t="shared" si="46"/>
        <v>0</v>
      </c>
      <c r="M113" s="66">
        <f t="shared" si="46"/>
        <v>219600</v>
      </c>
      <c r="N113" s="66">
        <f t="shared" si="46"/>
        <v>219600</v>
      </c>
      <c r="O113" s="120">
        <f t="shared" si="46"/>
        <v>2.655050624433538E-2</v>
      </c>
    </row>
    <row r="114" spans="1:15" ht="12.75" x14ac:dyDescent="0.2">
      <c r="A114" s="56">
        <v>2</v>
      </c>
      <c r="B114" s="57">
        <v>2</v>
      </c>
      <c r="C114" s="57">
        <v>3</v>
      </c>
      <c r="D114" s="57">
        <v>1</v>
      </c>
      <c r="E114" s="57" t="s">
        <v>309</v>
      </c>
      <c r="F114" s="58" t="s">
        <v>129</v>
      </c>
      <c r="G114" s="55"/>
      <c r="H114" s="55"/>
      <c r="I114" s="55"/>
      <c r="J114" s="55"/>
      <c r="K114" s="55"/>
      <c r="L114" s="55"/>
      <c r="M114" s="55">
        <v>219600</v>
      </c>
      <c r="N114" s="55">
        <f>SUBTOTAL(9,G114:M114)</f>
        <v>219600</v>
      </c>
      <c r="O114" s="110">
        <f>IFERROR(N114/$N$18*100,"0.00")</f>
        <v>2.655050624433538E-2</v>
      </c>
    </row>
    <row r="115" spans="1:15" ht="12.75" x14ac:dyDescent="0.2">
      <c r="A115" s="64">
        <v>2</v>
      </c>
      <c r="B115" s="65">
        <v>2</v>
      </c>
      <c r="C115" s="65">
        <v>3</v>
      </c>
      <c r="D115" s="65">
        <v>2</v>
      </c>
      <c r="E115" s="65"/>
      <c r="F115" s="53" t="s">
        <v>130</v>
      </c>
      <c r="G115" s="66">
        <f t="shared" ref="G115:O115" si="47">G116</f>
        <v>0</v>
      </c>
      <c r="H115" s="66">
        <f t="shared" si="47"/>
        <v>0</v>
      </c>
      <c r="I115" s="66">
        <f t="shared" si="47"/>
        <v>0</v>
      </c>
      <c r="J115" s="66">
        <f t="shared" si="47"/>
        <v>0</v>
      </c>
      <c r="K115" s="66">
        <f t="shared" si="47"/>
        <v>0</v>
      </c>
      <c r="L115" s="66">
        <f t="shared" si="47"/>
        <v>0</v>
      </c>
      <c r="M115" s="66">
        <f t="shared" si="47"/>
        <v>1500000</v>
      </c>
      <c r="N115" s="66">
        <f t="shared" si="47"/>
        <v>1500000</v>
      </c>
      <c r="O115" s="120">
        <f t="shared" si="47"/>
        <v>0.18135591696950396</v>
      </c>
    </row>
    <row r="116" spans="1:15" ht="12.75" x14ac:dyDescent="0.2">
      <c r="A116" s="62">
        <v>2</v>
      </c>
      <c r="B116" s="57">
        <v>2</v>
      </c>
      <c r="C116" s="57">
        <v>3</v>
      </c>
      <c r="D116" s="57">
        <v>2</v>
      </c>
      <c r="E116" s="57" t="s">
        <v>309</v>
      </c>
      <c r="F116" s="63" t="s">
        <v>130</v>
      </c>
      <c r="G116" s="55"/>
      <c r="H116" s="55"/>
      <c r="I116" s="55"/>
      <c r="J116" s="55"/>
      <c r="K116" s="55"/>
      <c r="L116" s="55"/>
      <c r="M116" s="55">
        <v>1500000</v>
      </c>
      <c r="N116" s="55">
        <f>SUBTOTAL(9,G116:M116)</f>
        <v>1500000</v>
      </c>
      <c r="O116" s="110">
        <f>IFERROR(N116/$N$18*100,"0.00")</f>
        <v>0.18135591696950396</v>
      </c>
    </row>
    <row r="117" spans="1:15" ht="12.75" x14ac:dyDescent="0.2">
      <c r="A117" s="86">
        <v>2</v>
      </c>
      <c r="B117" s="84">
        <v>2</v>
      </c>
      <c r="C117" s="84">
        <v>4</v>
      </c>
      <c r="D117" s="84"/>
      <c r="E117" s="84"/>
      <c r="F117" s="87" t="s">
        <v>131</v>
      </c>
      <c r="G117" s="341">
        <f t="shared" ref="G117:N117" si="48">+G118+G120+G122+G124</f>
        <v>109124.68316576477</v>
      </c>
      <c r="H117" s="341">
        <f t="shared" si="48"/>
        <v>31520.654144301108</v>
      </c>
      <c r="I117" s="341">
        <f t="shared" si="48"/>
        <v>73342.181238793535</v>
      </c>
      <c r="J117" s="341">
        <f t="shared" si="48"/>
        <v>16333.264519162656</v>
      </c>
      <c r="K117" s="341">
        <f t="shared" si="48"/>
        <v>12257.25478520483</v>
      </c>
      <c r="L117" s="341">
        <f t="shared" si="48"/>
        <v>2760.7033289231476</v>
      </c>
      <c r="M117" s="341">
        <f t="shared" si="48"/>
        <v>499663.33881784993</v>
      </c>
      <c r="N117" s="341">
        <f t="shared" si="48"/>
        <v>745002.08</v>
      </c>
      <c r="O117" s="119">
        <f>+O118+O120+O122+O124</f>
        <v>9.0073690241725152E-2</v>
      </c>
    </row>
    <row r="118" spans="1:15" ht="12.75" x14ac:dyDescent="0.2">
      <c r="A118" s="64">
        <v>2</v>
      </c>
      <c r="B118" s="65">
        <v>2</v>
      </c>
      <c r="C118" s="65">
        <v>4</v>
      </c>
      <c r="D118" s="65">
        <v>1</v>
      </c>
      <c r="E118" s="65"/>
      <c r="F118" s="61" t="s">
        <v>33</v>
      </c>
      <c r="G118" s="66">
        <f t="shared" ref="G118:O118" si="49">G119</f>
        <v>0</v>
      </c>
      <c r="H118" s="66">
        <f t="shared" si="49"/>
        <v>0</v>
      </c>
      <c r="I118" s="66">
        <f t="shared" si="49"/>
        <v>0</v>
      </c>
      <c r="J118" s="66">
        <f t="shared" si="49"/>
        <v>0</v>
      </c>
      <c r="K118" s="66">
        <f t="shared" si="49"/>
        <v>0</v>
      </c>
      <c r="L118" s="66">
        <f t="shared" si="49"/>
        <v>0</v>
      </c>
      <c r="M118" s="66">
        <f t="shared" si="49"/>
        <v>325002.08</v>
      </c>
      <c r="N118" s="66">
        <f t="shared" si="49"/>
        <v>325002.08</v>
      </c>
      <c r="O118" s="120">
        <f t="shared" si="49"/>
        <v>3.9294033490264058E-2</v>
      </c>
    </row>
    <row r="119" spans="1:15" ht="12.75" x14ac:dyDescent="0.2">
      <c r="A119" s="56">
        <v>2</v>
      </c>
      <c r="B119" s="57">
        <v>2</v>
      </c>
      <c r="C119" s="57">
        <v>4</v>
      </c>
      <c r="D119" s="57">
        <v>1</v>
      </c>
      <c r="E119" s="57" t="s">
        <v>309</v>
      </c>
      <c r="F119" s="58" t="s">
        <v>33</v>
      </c>
      <c r="G119" s="55"/>
      <c r="H119" s="55"/>
      <c r="I119" s="55"/>
      <c r="J119" s="55"/>
      <c r="K119" s="55"/>
      <c r="L119" s="55"/>
      <c r="M119" s="55">
        <v>325002.08</v>
      </c>
      <c r="N119" s="55">
        <f>SUBTOTAL(9,G119:M119)</f>
        <v>325002.08</v>
      </c>
      <c r="O119" s="110">
        <f>IFERROR(N119/$N$18*100,"0.00")</f>
        <v>3.9294033490264058E-2</v>
      </c>
    </row>
    <row r="120" spans="1:15" ht="12.75" x14ac:dyDescent="0.2">
      <c r="A120" s="64">
        <v>2</v>
      </c>
      <c r="B120" s="65">
        <v>2</v>
      </c>
      <c r="C120" s="65">
        <v>4</v>
      </c>
      <c r="D120" s="65">
        <v>2</v>
      </c>
      <c r="E120" s="65"/>
      <c r="F120" s="61" t="s">
        <v>34</v>
      </c>
      <c r="G120" s="66">
        <f t="shared" ref="G120:O120" si="50">G121</f>
        <v>109124.68316576477</v>
      </c>
      <c r="H120" s="66">
        <f t="shared" si="50"/>
        <v>31520.654144301108</v>
      </c>
      <c r="I120" s="66">
        <f t="shared" si="50"/>
        <v>73342.181238793535</v>
      </c>
      <c r="J120" s="66">
        <f t="shared" si="50"/>
        <v>16333.264519162656</v>
      </c>
      <c r="K120" s="66">
        <f t="shared" si="50"/>
        <v>12257.25478520483</v>
      </c>
      <c r="L120" s="66">
        <f t="shared" si="50"/>
        <v>2760.7033289231476</v>
      </c>
      <c r="M120" s="66">
        <f t="shared" si="50"/>
        <v>174661.25881784991</v>
      </c>
      <c r="N120" s="66">
        <f t="shared" si="50"/>
        <v>419999.99999999994</v>
      </c>
      <c r="O120" s="120">
        <f t="shared" si="50"/>
        <v>5.0779656751461094E-2</v>
      </c>
    </row>
    <row r="121" spans="1:15" ht="12.75" x14ac:dyDescent="0.2">
      <c r="A121" s="62">
        <v>2</v>
      </c>
      <c r="B121" s="57">
        <v>2</v>
      </c>
      <c r="C121" s="57">
        <v>4</v>
      </c>
      <c r="D121" s="57">
        <v>2</v>
      </c>
      <c r="E121" s="57" t="s">
        <v>309</v>
      </c>
      <c r="F121" s="63" t="s">
        <v>34</v>
      </c>
      <c r="G121" s="55">
        <v>109124.68316576477</v>
      </c>
      <c r="H121" s="55">
        <v>31520.654144301108</v>
      </c>
      <c r="I121" s="55">
        <v>73342.181238793535</v>
      </c>
      <c r="J121" s="55">
        <v>16333.264519162656</v>
      </c>
      <c r="K121" s="55">
        <v>12257.25478520483</v>
      </c>
      <c r="L121" s="55">
        <v>2760.7033289231476</v>
      </c>
      <c r="M121" s="55">
        <v>174661.25881784991</v>
      </c>
      <c r="N121" s="55">
        <f>SUBTOTAL(9,G121:M121)</f>
        <v>419999.99999999994</v>
      </c>
      <c r="O121" s="110">
        <f>IFERROR(N121/$N$18*100,"0.00")</f>
        <v>5.0779656751461094E-2</v>
      </c>
    </row>
    <row r="122" spans="1:15" ht="12.75" x14ac:dyDescent="0.2">
      <c r="A122" s="64">
        <v>2</v>
      </c>
      <c r="B122" s="65">
        <v>2</v>
      </c>
      <c r="C122" s="65">
        <v>4</v>
      </c>
      <c r="D122" s="65">
        <v>3</v>
      </c>
      <c r="E122" s="65"/>
      <c r="F122" s="61" t="s">
        <v>49</v>
      </c>
      <c r="G122" s="66">
        <f t="shared" ref="G122:O122" si="51">G123</f>
        <v>0</v>
      </c>
      <c r="H122" s="66">
        <f t="shared" si="51"/>
        <v>0</v>
      </c>
      <c r="I122" s="66">
        <f t="shared" si="51"/>
        <v>0</v>
      </c>
      <c r="J122" s="66">
        <f t="shared" si="51"/>
        <v>0</v>
      </c>
      <c r="K122" s="66">
        <f t="shared" si="51"/>
        <v>0</v>
      </c>
      <c r="L122" s="66">
        <f t="shared" si="51"/>
        <v>0</v>
      </c>
      <c r="M122" s="66">
        <f t="shared" si="51"/>
        <v>0</v>
      </c>
      <c r="N122" s="66">
        <f t="shared" si="51"/>
        <v>0</v>
      </c>
      <c r="O122" s="120">
        <f t="shared" si="51"/>
        <v>0</v>
      </c>
    </row>
    <row r="123" spans="1:15" ht="12.75" x14ac:dyDescent="0.2">
      <c r="A123" s="62">
        <v>2</v>
      </c>
      <c r="B123" s="57">
        <v>2</v>
      </c>
      <c r="C123" s="57">
        <v>4</v>
      </c>
      <c r="D123" s="57">
        <v>3</v>
      </c>
      <c r="E123" s="57" t="s">
        <v>309</v>
      </c>
      <c r="F123" s="63" t="s">
        <v>49</v>
      </c>
      <c r="G123" s="55"/>
      <c r="H123" s="55"/>
      <c r="I123" s="55"/>
      <c r="J123" s="55"/>
      <c r="K123" s="55"/>
      <c r="L123" s="55"/>
      <c r="M123" s="55"/>
      <c r="N123" s="55">
        <f>SUBTOTAL(9,G123:M123)</f>
        <v>0</v>
      </c>
      <c r="O123" s="110">
        <f>IFERROR(N123/$N$18*100,"0.00")</f>
        <v>0</v>
      </c>
    </row>
    <row r="124" spans="1:15" ht="12.75" x14ac:dyDescent="0.2">
      <c r="A124" s="64">
        <v>2</v>
      </c>
      <c r="B124" s="65">
        <v>2</v>
      </c>
      <c r="C124" s="65">
        <v>4</v>
      </c>
      <c r="D124" s="65">
        <v>4</v>
      </c>
      <c r="E124" s="65"/>
      <c r="F124" s="61" t="s">
        <v>132</v>
      </c>
      <c r="G124" s="66">
        <f t="shared" ref="G124:O124" si="52">G125</f>
        <v>0</v>
      </c>
      <c r="H124" s="66">
        <f t="shared" si="52"/>
        <v>0</v>
      </c>
      <c r="I124" s="66">
        <f t="shared" si="52"/>
        <v>0</v>
      </c>
      <c r="J124" s="66">
        <f t="shared" si="52"/>
        <v>0</v>
      </c>
      <c r="K124" s="66">
        <f t="shared" si="52"/>
        <v>0</v>
      </c>
      <c r="L124" s="66">
        <f t="shared" si="52"/>
        <v>0</v>
      </c>
      <c r="M124" s="66">
        <f t="shared" si="52"/>
        <v>0</v>
      </c>
      <c r="N124" s="66">
        <f t="shared" si="52"/>
        <v>0</v>
      </c>
      <c r="O124" s="120">
        <f t="shared" si="52"/>
        <v>0</v>
      </c>
    </row>
    <row r="125" spans="1:15" ht="12.75" x14ac:dyDescent="0.2">
      <c r="A125" s="62">
        <v>2</v>
      </c>
      <c r="B125" s="57">
        <v>2</v>
      </c>
      <c r="C125" s="57">
        <v>4</v>
      </c>
      <c r="D125" s="57">
        <v>4</v>
      </c>
      <c r="E125" s="57" t="s">
        <v>309</v>
      </c>
      <c r="F125" s="63" t="s">
        <v>132</v>
      </c>
      <c r="G125" s="55"/>
      <c r="H125" s="55"/>
      <c r="I125" s="55"/>
      <c r="J125" s="55"/>
      <c r="K125" s="55"/>
      <c r="L125" s="55"/>
      <c r="M125" s="55"/>
      <c r="N125" s="55">
        <f>SUBTOTAL(9,G125:M125)</f>
        <v>0</v>
      </c>
      <c r="O125" s="110">
        <f>IFERROR(N125/$N$18*100,"0.00")</f>
        <v>0</v>
      </c>
    </row>
    <row r="126" spans="1:15" ht="12.75" x14ac:dyDescent="0.2">
      <c r="A126" s="86">
        <v>2</v>
      </c>
      <c r="B126" s="84">
        <v>2</v>
      </c>
      <c r="C126" s="84">
        <v>5</v>
      </c>
      <c r="D126" s="84"/>
      <c r="E126" s="84"/>
      <c r="F126" s="87" t="s">
        <v>133</v>
      </c>
      <c r="G126" s="341">
        <f t="shared" ref="G126:N126" si="53">+G127+G129+G131+G137+G139+G141+G143+G145</f>
        <v>75347.99551921853</v>
      </c>
      <c r="H126" s="341">
        <f t="shared" si="53"/>
        <v>21764.261194874576</v>
      </c>
      <c r="I126" s="341">
        <f t="shared" si="53"/>
        <v>50641.029902976486</v>
      </c>
      <c r="J126" s="341">
        <f t="shared" si="53"/>
        <v>11277.730263231357</v>
      </c>
      <c r="K126" s="341">
        <f t="shared" si="53"/>
        <v>8463.3425897842881</v>
      </c>
      <c r="L126" s="341">
        <f t="shared" si="53"/>
        <v>1906.1999175897922</v>
      </c>
      <c r="M126" s="341">
        <f t="shared" si="53"/>
        <v>120599.44061232495</v>
      </c>
      <c r="N126" s="341">
        <f t="shared" si="53"/>
        <v>290000</v>
      </c>
      <c r="O126" s="119">
        <f>+O127+O129+O131+O137+O139+O141+O143+O145</f>
        <v>3.5062143947437431E-2</v>
      </c>
    </row>
    <row r="127" spans="1:15" ht="12.75" x14ac:dyDescent="0.2">
      <c r="A127" s="64">
        <v>2</v>
      </c>
      <c r="B127" s="65">
        <v>2</v>
      </c>
      <c r="C127" s="65">
        <v>5</v>
      </c>
      <c r="D127" s="65">
        <v>1</v>
      </c>
      <c r="E127" s="65"/>
      <c r="F127" s="61" t="s">
        <v>134</v>
      </c>
      <c r="G127" s="66">
        <f t="shared" ref="G127:O127" si="54">G128</f>
        <v>0</v>
      </c>
      <c r="H127" s="66">
        <f t="shared" si="54"/>
        <v>0</v>
      </c>
      <c r="I127" s="66">
        <f t="shared" si="54"/>
        <v>0</v>
      </c>
      <c r="J127" s="66">
        <f t="shared" si="54"/>
        <v>0</v>
      </c>
      <c r="K127" s="66">
        <f t="shared" si="54"/>
        <v>0</v>
      </c>
      <c r="L127" s="66">
        <f t="shared" si="54"/>
        <v>0</v>
      </c>
      <c r="M127" s="66">
        <f t="shared" si="54"/>
        <v>0</v>
      </c>
      <c r="N127" s="66">
        <f t="shared" si="54"/>
        <v>0</v>
      </c>
      <c r="O127" s="120">
        <f t="shared" si="54"/>
        <v>0</v>
      </c>
    </row>
    <row r="128" spans="1:15" ht="12.75" x14ac:dyDescent="0.2">
      <c r="A128" s="62">
        <v>2</v>
      </c>
      <c r="B128" s="57">
        <v>2</v>
      </c>
      <c r="C128" s="57">
        <v>5</v>
      </c>
      <c r="D128" s="57">
        <v>1</v>
      </c>
      <c r="E128" s="57" t="s">
        <v>309</v>
      </c>
      <c r="F128" s="63" t="s">
        <v>134</v>
      </c>
      <c r="G128" s="55"/>
      <c r="H128" s="55"/>
      <c r="I128" s="55"/>
      <c r="J128" s="55"/>
      <c r="K128" s="55"/>
      <c r="L128" s="55"/>
      <c r="M128" s="55"/>
      <c r="N128" s="55">
        <f>SUBTOTAL(9,G128:M128)</f>
        <v>0</v>
      </c>
      <c r="O128" s="110">
        <f>IFERROR(N128/$N$18*100,"0.00")</f>
        <v>0</v>
      </c>
    </row>
    <row r="129" spans="1:15" ht="12.75" x14ac:dyDescent="0.2">
      <c r="A129" s="67">
        <v>2</v>
      </c>
      <c r="B129" s="65">
        <v>2</v>
      </c>
      <c r="C129" s="65">
        <v>5</v>
      </c>
      <c r="D129" s="65">
        <v>2</v>
      </c>
      <c r="E129" s="65"/>
      <c r="F129" s="68" t="s">
        <v>135</v>
      </c>
      <c r="G129" s="66">
        <f t="shared" ref="G129:O129" si="55">G130</f>
        <v>0</v>
      </c>
      <c r="H129" s="66">
        <f t="shared" si="55"/>
        <v>0</v>
      </c>
      <c r="I129" s="66">
        <f t="shared" si="55"/>
        <v>0</v>
      </c>
      <c r="J129" s="66">
        <f t="shared" si="55"/>
        <v>0</v>
      </c>
      <c r="K129" s="66">
        <f t="shared" si="55"/>
        <v>0</v>
      </c>
      <c r="L129" s="66">
        <f t="shared" si="55"/>
        <v>0</v>
      </c>
      <c r="M129" s="66">
        <f t="shared" si="55"/>
        <v>0</v>
      </c>
      <c r="N129" s="66">
        <f t="shared" si="55"/>
        <v>0</v>
      </c>
      <c r="O129" s="120">
        <f t="shared" si="55"/>
        <v>0</v>
      </c>
    </row>
    <row r="130" spans="1:15" ht="12.75" x14ac:dyDescent="0.2">
      <c r="A130" s="62">
        <v>2</v>
      </c>
      <c r="B130" s="57">
        <v>2</v>
      </c>
      <c r="C130" s="57">
        <v>5</v>
      </c>
      <c r="D130" s="57">
        <v>2</v>
      </c>
      <c r="E130" s="57" t="s">
        <v>309</v>
      </c>
      <c r="F130" s="63" t="s">
        <v>135</v>
      </c>
      <c r="G130" s="55"/>
      <c r="H130" s="55"/>
      <c r="I130" s="55"/>
      <c r="J130" s="55"/>
      <c r="K130" s="55"/>
      <c r="L130" s="55"/>
      <c r="M130" s="55"/>
      <c r="N130" s="55">
        <f>SUBTOTAL(9,G130:M130)</f>
        <v>0</v>
      </c>
      <c r="O130" s="110">
        <f>IFERROR(N130/$N$18*100,"0.00")</f>
        <v>0</v>
      </c>
    </row>
    <row r="131" spans="1:15" ht="12.75" x14ac:dyDescent="0.2">
      <c r="A131" s="64">
        <v>2</v>
      </c>
      <c r="B131" s="65">
        <v>2</v>
      </c>
      <c r="C131" s="65">
        <v>5</v>
      </c>
      <c r="D131" s="65">
        <v>3</v>
      </c>
      <c r="E131" s="65"/>
      <c r="F131" s="61" t="s">
        <v>136</v>
      </c>
      <c r="G131" s="66">
        <f t="shared" ref="G131:N131" si="56">SUM(G132:G136)</f>
        <v>46767.72135675633</v>
      </c>
      <c r="H131" s="66">
        <f t="shared" si="56"/>
        <v>13508.851776129046</v>
      </c>
      <c r="I131" s="66">
        <f t="shared" si="56"/>
        <v>31432.363388054375</v>
      </c>
      <c r="J131" s="66">
        <f t="shared" si="56"/>
        <v>6999.9705082125665</v>
      </c>
      <c r="K131" s="66">
        <f t="shared" si="56"/>
        <v>5253.1091936592129</v>
      </c>
      <c r="L131" s="66">
        <f t="shared" si="56"/>
        <v>1183.1585695384917</v>
      </c>
      <c r="M131" s="66">
        <f t="shared" si="56"/>
        <v>74854.825207649963</v>
      </c>
      <c r="N131" s="66">
        <f t="shared" si="56"/>
        <v>180000</v>
      </c>
      <c r="O131" s="120">
        <f>SUM(O132:O136)</f>
        <v>2.1762710036340477E-2</v>
      </c>
    </row>
    <row r="132" spans="1:15" ht="12.75" x14ac:dyDescent="0.2">
      <c r="A132" s="62">
        <v>2</v>
      </c>
      <c r="B132" s="57">
        <v>2</v>
      </c>
      <c r="C132" s="57">
        <v>5</v>
      </c>
      <c r="D132" s="57">
        <v>3</v>
      </c>
      <c r="E132" s="57" t="s">
        <v>309</v>
      </c>
      <c r="F132" s="63" t="s">
        <v>137</v>
      </c>
      <c r="G132" s="55"/>
      <c r="H132" s="55"/>
      <c r="I132" s="55"/>
      <c r="J132" s="55"/>
      <c r="K132" s="55"/>
      <c r="L132" s="55"/>
      <c r="M132" s="55"/>
      <c r="N132" s="55">
        <f>SUBTOTAL(9,G132:M132)</f>
        <v>0</v>
      </c>
      <c r="O132" s="110">
        <f>IFERROR(N132/$N$18*100,"0.00")</f>
        <v>0</v>
      </c>
    </row>
    <row r="133" spans="1:15" ht="12.75" x14ac:dyDescent="0.2">
      <c r="A133" s="62">
        <v>2</v>
      </c>
      <c r="B133" s="57">
        <v>2</v>
      </c>
      <c r="C133" s="57">
        <v>5</v>
      </c>
      <c r="D133" s="57">
        <v>3</v>
      </c>
      <c r="E133" s="57" t="s">
        <v>310</v>
      </c>
      <c r="F133" s="63" t="s">
        <v>138</v>
      </c>
      <c r="G133" s="55"/>
      <c r="H133" s="55"/>
      <c r="I133" s="55"/>
      <c r="J133" s="55"/>
      <c r="K133" s="55"/>
      <c r="L133" s="55"/>
      <c r="M133" s="55"/>
      <c r="N133" s="55">
        <f>SUBTOTAL(9,G133:M133)</f>
        <v>0</v>
      </c>
      <c r="O133" s="110">
        <f>IFERROR(N133/$N$18*100,"0.00")</f>
        <v>0</v>
      </c>
    </row>
    <row r="134" spans="1:15" ht="12.75" x14ac:dyDescent="0.2">
      <c r="A134" s="62">
        <v>2</v>
      </c>
      <c r="B134" s="57">
        <v>2</v>
      </c>
      <c r="C134" s="57">
        <v>5</v>
      </c>
      <c r="D134" s="57">
        <v>3</v>
      </c>
      <c r="E134" s="57" t="s">
        <v>311</v>
      </c>
      <c r="F134" s="63" t="s">
        <v>139</v>
      </c>
      <c r="G134" s="55"/>
      <c r="H134" s="55"/>
      <c r="I134" s="55"/>
      <c r="J134" s="55"/>
      <c r="K134" s="55"/>
      <c r="L134" s="55"/>
      <c r="M134" s="55"/>
      <c r="N134" s="55">
        <f>SUBTOTAL(9,G134:M134)</f>
        <v>0</v>
      </c>
      <c r="O134" s="110">
        <f>IFERROR(N134/$N$18*100,"0.00")</f>
        <v>0</v>
      </c>
    </row>
    <row r="135" spans="1:15" ht="12.75" x14ac:dyDescent="0.2">
      <c r="A135" s="62">
        <v>2</v>
      </c>
      <c r="B135" s="57">
        <v>2</v>
      </c>
      <c r="C135" s="57">
        <v>5</v>
      </c>
      <c r="D135" s="57">
        <v>3</v>
      </c>
      <c r="E135" s="57" t="s">
        <v>312</v>
      </c>
      <c r="F135" s="63" t="s">
        <v>140</v>
      </c>
      <c r="G135" s="55"/>
      <c r="H135" s="55"/>
      <c r="I135" s="55"/>
      <c r="J135" s="55"/>
      <c r="K135" s="55"/>
      <c r="L135" s="55"/>
      <c r="M135" s="55"/>
      <c r="N135" s="55">
        <f>SUBTOTAL(9,G135:M135)</f>
        <v>0</v>
      </c>
      <c r="O135" s="110">
        <f>IFERROR(N135/$N$18*100,"0.00")</f>
        <v>0</v>
      </c>
    </row>
    <row r="136" spans="1:15" ht="12.75" x14ac:dyDescent="0.2">
      <c r="A136" s="62">
        <v>2</v>
      </c>
      <c r="B136" s="57">
        <v>2</v>
      </c>
      <c r="C136" s="57">
        <v>5</v>
      </c>
      <c r="D136" s="57">
        <v>3</v>
      </c>
      <c r="E136" s="57" t="s">
        <v>316</v>
      </c>
      <c r="F136" s="63" t="s">
        <v>141</v>
      </c>
      <c r="G136" s="55">
        <v>46767.72135675633</v>
      </c>
      <c r="H136" s="55">
        <v>13508.851776129046</v>
      </c>
      <c r="I136" s="55">
        <v>31432.363388054375</v>
      </c>
      <c r="J136" s="55">
        <v>6999.9705082125665</v>
      </c>
      <c r="K136" s="55">
        <v>5253.1091936592129</v>
      </c>
      <c r="L136" s="55">
        <v>1183.1585695384917</v>
      </c>
      <c r="M136" s="55">
        <v>74854.825207649963</v>
      </c>
      <c r="N136" s="55">
        <f>SUBTOTAL(9,G136:M136)</f>
        <v>180000</v>
      </c>
      <c r="O136" s="110">
        <f>IFERROR(N136/$N$18*100,"0.00")</f>
        <v>2.1762710036340477E-2</v>
      </c>
    </row>
    <row r="137" spans="1:15" ht="12.75" x14ac:dyDescent="0.2">
      <c r="A137" s="64">
        <v>2</v>
      </c>
      <c r="B137" s="65">
        <v>2</v>
      </c>
      <c r="C137" s="65">
        <v>5</v>
      </c>
      <c r="D137" s="65">
        <v>4</v>
      </c>
      <c r="E137" s="65"/>
      <c r="F137" s="61" t="s">
        <v>142</v>
      </c>
      <c r="G137" s="66">
        <f t="shared" ref="G137:O137" si="57">G138</f>
        <v>15589.240452252112</v>
      </c>
      <c r="H137" s="66">
        <f t="shared" si="57"/>
        <v>4502.9505920430156</v>
      </c>
      <c r="I137" s="66">
        <f t="shared" si="57"/>
        <v>10477.454462684791</v>
      </c>
      <c r="J137" s="66">
        <f t="shared" si="57"/>
        <v>2333.3235027375222</v>
      </c>
      <c r="K137" s="66">
        <f t="shared" si="57"/>
        <v>1751.0363978864043</v>
      </c>
      <c r="L137" s="66">
        <f t="shared" si="57"/>
        <v>394.38618984616397</v>
      </c>
      <c r="M137" s="66">
        <f t="shared" si="57"/>
        <v>24951.608402549991</v>
      </c>
      <c r="N137" s="66">
        <f t="shared" si="57"/>
        <v>60000</v>
      </c>
      <c r="O137" s="120">
        <f t="shared" si="57"/>
        <v>7.2542366787801587E-3</v>
      </c>
    </row>
    <row r="138" spans="1:15" ht="12.75" x14ac:dyDescent="0.2">
      <c r="A138" s="62">
        <v>2</v>
      </c>
      <c r="B138" s="57">
        <v>2</v>
      </c>
      <c r="C138" s="57">
        <v>5</v>
      </c>
      <c r="D138" s="57">
        <v>4</v>
      </c>
      <c r="E138" s="57" t="s">
        <v>309</v>
      </c>
      <c r="F138" s="63" t="s">
        <v>142</v>
      </c>
      <c r="G138" s="55">
        <v>15589.240452252112</v>
      </c>
      <c r="H138" s="55">
        <v>4502.9505920430156</v>
      </c>
      <c r="I138" s="55">
        <v>10477.454462684791</v>
      </c>
      <c r="J138" s="55">
        <v>2333.3235027375222</v>
      </c>
      <c r="K138" s="55">
        <v>1751.0363978864043</v>
      </c>
      <c r="L138" s="55">
        <v>394.38618984616397</v>
      </c>
      <c r="M138" s="55">
        <v>24951.608402549991</v>
      </c>
      <c r="N138" s="55">
        <f>SUBTOTAL(9,G138:M138)</f>
        <v>60000</v>
      </c>
      <c r="O138" s="110">
        <f>IFERROR(N138/$N$18*100,"0.00")</f>
        <v>7.2542366787801587E-3</v>
      </c>
    </row>
    <row r="139" spans="1:15" ht="12.75" x14ac:dyDescent="0.2">
      <c r="A139" s="67">
        <v>2</v>
      </c>
      <c r="B139" s="65">
        <v>2</v>
      </c>
      <c r="C139" s="65">
        <v>5</v>
      </c>
      <c r="D139" s="65">
        <v>5</v>
      </c>
      <c r="E139" s="65"/>
      <c r="F139" s="68" t="s">
        <v>368</v>
      </c>
      <c r="G139" s="66">
        <f t="shared" ref="G139:O139" si="58">+G140</f>
        <v>0</v>
      </c>
      <c r="H139" s="66">
        <f t="shared" si="58"/>
        <v>0</v>
      </c>
      <c r="I139" s="66">
        <f t="shared" si="58"/>
        <v>0</v>
      </c>
      <c r="J139" s="66">
        <f t="shared" si="58"/>
        <v>0</v>
      </c>
      <c r="K139" s="66">
        <f t="shared" si="58"/>
        <v>0</v>
      </c>
      <c r="L139" s="66">
        <f t="shared" si="58"/>
        <v>0</v>
      </c>
      <c r="M139" s="66">
        <f t="shared" si="58"/>
        <v>0</v>
      </c>
      <c r="N139" s="66">
        <f t="shared" si="58"/>
        <v>0</v>
      </c>
      <c r="O139" s="121">
        <f t="shared" si="58"/>
        <v>0</v>
      </c>
    </row>
    <row r="140" spans="1:15" ht="12.75" x14ac:dyDescent="0.2">
      <c r="A140" s="62">
        <v>2</v>
      </c>
      <c r="B140" s="57">
        <v>2</v>
      </c>
      <c r="C140" s="57">
        <v>5</v>
      </c>
      <c r="D140" s="57">
        <v>5</v>
      </c>
      <c r="E140" s="57" t="s">
        <v>309</v>
      </c>
      <c r="F140" s="63" t="s">
        <v>368</v>
      </c>
      <c r="G140" s="55"/>
      <c r="H140" s="55"/>
      <c r="I140" s="55"/>
      <c r="J140" s="55"/>
      <c r="K140" s="55"/>
      <c r="L140" s="55"/>
      <c r="M140" s="55"/>
      <c r="N140" s="55">
        <f>SUBTOTAL(9,G140:M140)</f>
        <v>0</v>
      </c>
      <c r="O140" s="110">
        <f>IFERROR(N140/$N$18*100,"0.00")</f>
        <v>0</v>
      </c>
    </row>
    <row r="141" spans="1:15" ht="12.75" x14ac:dyDescent="0.2">
      <c r="A141" s="67">
        <v>2</v>
      </c>
      <c r="B141" s="65">
        <v>2</v>
      </c>
      <c r="C141" s="65">
        <v>5</v>
      </c>
      <c r="D141" s="65">
        <v>6</v>
      </c>
      <c r="E141" s="65"/>
      <c r="F141" s="68" t="s">
        <v>369</v>
      </c>
      <c r="G141" s="66">
        <f t="shared" ref="G141:O141" si="59">G142</f>
        <v>0</v>
      </c>
      <c r="H141" s="66">
        <f t="shared" si="59"/>
        <v>0</v>
      </c>
      <c r="I141" s="66">
        <f t="shared" si="59"/>
        <v>0</v>
      </c>
      <c r="J141" s="66">
        <f t="shared" si="59"/>
        <v>0</v>
      </c>
      <c r="K141" s="66">
        <f t="shared" si="59"/>
        <v>0</v>
      </c>
      <c r="L141" s="66">
        <f t="shared" si="59"/>
        <v>0</v>
      </c>
      <c r="M141" s="66">
        <f t="shared" si="59"/>
        <v>0</v>
      </c>
      <c r="N141" s="66">
        <f t="shared" si="59"/>
        <v>0</v>
      </c>
      <c r="O141" s="120">
        <f t="shared" si="59"/>
        <v>0</v>
      </c>
    </row>
    <row r="142" spans="1:15" ht="12.75" x14ac:dyDescent="0.2">
      <c r="A142" s="62">
        <v>2</v>
      </c>
      <c r="B142" s="57">
        <v>2</v>
      </c>
      <c r="C142" s="57">
        <v>5</v>
      </c>
      <c r="D142" s="57">
        <v>6</v>
      </c>
      <c r="E142" s="57" t="s">
        <v>309</v>
      </c>
      <c r="F142" s="63" t="s">
        <v>369</v>
      </c>
      <c r="G142" s="55"/>
      <c r="H142" s="55"/>
      <c r="I142" s="55"/>
      <c r="J142" s="55"/>
      <c r="K142" s="55"/>
      <c r="L142" s="55"/>
      <c r="M142" s="55"/>
      <c r="N142" s="55">
        <f>SUBTOTAL(9,G142:M142)</f>
        <v>0</v>
      </c>
      <c r="O142" s="110">
        <f>IFERROR(N142/$N$18*100,"0.00")</f>
        <v>0</v>
      </c>
    </row>
    <row r="143" spans="1:15" ht="12.75" x14ac:dyDescent="0.2">
      <c r="A143" s="67">
        <v>2</v>
      </c>
      <c r="B143" s="65">
        <v>2</v>
      </c>
      <c r="C143" s="65">
        <v>5</v>
      </c>
      <c r="D143" s="65">
        <v>7</v>
      </c>
      <c r="E143" s="65"/>
      <c r="F143" s="68" t="s">
        <v>370</v>
      </c>
      <c r="G143" s="66">
        <f t="shared" ref="G143:O143" si="60">+G144</f>
        <v>0</v>
      </c>
      <c r="H143" s="66">
        <f t="shared" si="60"/>
        <v>0</v>
      </c>
      <c r="I143" s="66">
        <f t="shared" si="60"/>
        <v>0</v>
      </c>
      <c r="J143" s="66">
        <f t="shared" si="60"/>
        <v>0</v>
      </c>
      <c r="K143" s="66">
        <f t="shared" si="60"/>
        <v>0</v>
      </c>
      <c r="L143" s="66">
        <f t="shared" si="60"/>
        <v>0</v>
      </c>
      <c r="M143" s="66">
        <f t="shared" si="60"/>
        <v>0</v>
      </c>
      <c r="N143" s="66">
        <f t="shared" si="60"/>
        <v>0</v>
      </c>
      <c r="O143" s="121">
        <f t="shared" si="60"/>
        <v>0</v>
      </c>
    </row>
    <row r="144" spans="1:15" ht="12.75" x14ac:dyDescent="0.2">
      <c r="A144" s="62">
        <v>2</v>
      </c>
      <c r="B144" s="57">
        <v>2</v>
      </c>
      <c r="C144" s="57">
        <v>5</v>
      </c>
      <c r="D144" s="57">
        <v>7</v>
      </c>
      <c r="E144" s="57" t="s">
        <v>309</v>
      </c>
      <c r="F144" s="63" t="s">
        <v>370</v>
      </c>
      <c r="G144" s="55"/>
      <c r="H144" s="55"/>
      <c r="I144" s="55"/>
      <c r="J144" s="55"/>
      <c r="K144" s="55"/>
      <c r="L144" s="55"/>
      <c r="M144" s="55"/>
      <c r="N144" s="55">
        <f>SUBTOTAL(9,G144:M144)</f>
        <v>0</v>
      </c>
      <c r="O144" s="110">
        <f>IFERROR(N144/$N$18*100,"0.00")</f>
        <v>0</v>
      </c>
    </row>
    <row r="145" spans="1:15" ht="12.75" x14ac:dyDescent="0.2">
      <c r="A145" s="67">
        <v>2</v>
      </c>
      <c r="B145" s="65">
        <v>2</v>
      </c>
      <c r="C145" s="65">
        <v>5</v>
      </c>
      <c r="D145" s="65">
        <v>8</v>
      </c>
      <c r="E145" s="65"/>
      <c r="F145" s="68" t="s">
        <v>143</v>
      </c>
      <c r="G145" s="66">
        <f t="shared" ref="G145:O145" si="61">G146</f>
        <v>12991.033710210093</v>
      </c>
      <c r="H145" s="66">
        <f t="shared" si="61"/>
        <v>3752.4588267025129</v>
      </c>
      <c r="I145" s="66">
        <f t="shared" si="61"/>
        <v>8731.2120522373261</v>
      </c>
      <c r="J145" s="66">
        <f t="shared" si="61"/>
        <v>1944.4362522812685</v>
      </c>
      <c r="K145" s="66">
        <f t="shared" si="61"/>
        <v>1459.1969982386704</v>
      </c>
      <c r="L145" s="66">
        <f t="shared" si="61"/>
        <v>328.65515820513662</v>
      </c>
      <c r="M145" s="66">
        <f t="shared" si="61"/>
        <v>20793.007002124992</v>
      </c>
      <c r="N145" s="66">
        <f t="shared" si="61"/>
        <v>50000</v>
      </c>
      <c r="O145" s="120">
        <f t="shared" si="61"/>
        <v>6.0451972323167982E-3</v>
      </c>
    </row>
    <row r="146" spans="1:15" ht="12.75" x14ac:dyDescent="0.2">
      <c r="A146" s="62">
        <v>2</v>
      </c>
      <c r="B146" s="57">
        <v>2</v>
      </c>
      <c r="C146" s="57">
        <v>5</v>
      </c>
      <c r="D146" s="57">
        <v>8</v>
      </c>
      <c r="E146" s="57" t="s">
        <v>309</v>
      </c>
      <c r="F146" s="63" t="s">
        <v>143</v>
      </c>
      <c r="G146" s="55">
        <v>12991.033710210093</v>
      </c>
      <c r="H146" s="55">
        <v>3752.4588267025129</v>
      </c>
      <c r="I146" s="55">
        <v>8731.2120522373261</v>
      </c>
      <c r="J146" s="55">
        <v>1944.4362522812685</v>
      </c>
      <c r="K146" s="55">
        <v>1459.1969982386704</v>
      </c>
      <c r="L146" s="55">
        <v>328.65515820513662</v>
      </c>
      <c r="M146" s="55">
        <v>20793.007002124992</v>
      </c>
      <c r="N146" s="55">
        <f>SUBTOTAL(9,G146:M146)</f>
        <v>50000</v>
      </c>
      <c r="O146" s="110">
        <f>IFERROR(N146/$N$18*100,"0.00")</f>
        <v>6.0451972323167982E-3</v>
      </c>
    </row>
    <row r="147" spans="1:15" ht="12.75" x14ac:dyDescent="0.2">
      <c r="A147" s="86">
        <v>2</v>
      </c>
      <c r="B147" s="84">
        <v>2</v>
      </c>
      <c r="C147" s="84">
        <v>6</v>
      </c>
      <c r="D147" s="84"/>
      <c r="E147" s="84"/>
      <c r="F147" s="87" t="s">
        <v>144</v>
      </c>
      <c r="G147" s="341">
        <f t="shared" ref="G147:N147" si="62">+G148+G150+G152+G154+G156+G158+G160+G162+G164</f>
        <v>0</v>
      </c>
      <c r="H147" s="341">
        <f t="shared" si="62"/>
        <v>0</v>
      </c>
      <c r="I147" s="341">
        <f t="shared" si="62"/>
        <v>0</v>
      </c>
      <c r="J147" s="341">
        <f t="shared" si="62"/>
        <v>0</v>
      </c>
      <c r="K147" s="341">
        <f t="shared" si="62"/>
        <v>0</v>
      </c>
      <c r="L147" s="341">
        <f t="shared" si="62"/>
        <v>0</v>
      </c>
      <c r="M147" s="341">
        <f t="shared" si="62"/>
        <v>144000</v>
      </c>
      <c r="N147" s="341">
        <f t="shared" si="62"/>
        <v>144000</v>
      </c>
      <c r="O147" s="119">
        <f>+O148+O150+O152+O154+O156+O158+O160+O162+O164</f>
        <v>1.741016802907238E-2</v>
      </c>
    </row>
    <row r="148" spans="1:15" ht="12.75" x14ac:dyDescent="0.2">
      <c r="A148" s="64">
        <v>2</v>
      </c>
      <c r="B148" s="65">
        <v>2</v>
      </c>
      <c r="C148" s="65">
        <v>6</v>
      </c>
      <c r="D148" s="65">
        <v>1</v>
      </c>
      <c r="E148" s="65"/>
      <c r="F148" s="61" t="s">
        <v>371</v>
      </c>
      <c r="G148" s="66">
        <f t="shared" ref="G148:O148" si="63">G149</f>
        <v>0</v>
      </c>
      <c r="H148" s="66">
        <f t="shared" si="63"/>
        <v>0</v>
      </c>
      <c r="I148" s="66">
        <f t="shared" si="63"/>
        <v>0</v>
      </c>
      <c r="J148" s="66">
        <f t="shared" si="63"/>
        <v>0</v>
      </c>
      <c r="K148" s="66">
        <f t="shared" si="63"/>
        <v>0</v>
      </c>
      <c r="L148" s="66">
        <f t="shared" si="63"/>
        <v>0</v>
      </c>
      <c r="M148" s="66">
        <f t="shared" si="63"/>
        <v>144000</v>
      </c>
      <c r="N148" s="66">
        <f t="shared" si="63"/>
        <v>144000</v>
      </c>
      <c r="O148" s="120">
        <f t="shared" si="63"/>
        <v>1.741016802907238E-2</v>
      </c>
    </row>
    <row r="149" spans="1:15" ht="12.75" x14ac:dyDescent="0.2">
      <c r="A149" s="62">
        <v>2</v>
      </c>
      <c r="B149" s="57">
        <v>2</v>
      </c>
      <c r="C149" s="57">
        <v>6</v>
      </c>
      <c r="D149" s="57">
        <v>1</v>
      </c>
      <c r="E149" s="57" t="s">
        <v>309</v>
      </c>
      <c r="F149" s="63" t="s">
        <v>371</v>
      </c>
      <c r="G149" s="407"/>
      <c r="H149" s="407"/>
      <c r="I149" s="407"/>
      <c r="J149" s="407"/>
      <c r="K149" s="407"/>
      <c r="L149" s="407"/>
      <c r="M149" s="55">
        <v>144000</v>
      </c>
      <c r="N149" s="55">
        <f>SUBTOTAL(9,G149:M149)</f>
        <v>144000</v>
      </c>
      <c r="O149" s="110">
        <f>IFERROR(N149/$N$18*100,"0.00")</f>
        <v>1.741016802907238E-2</v>
      </c>
    </row>
    <row r="150" spans="1:15" ht="12.75" x14ac:dyDescent="0.2">
      <c r="A150" s="64">
        <v>2</v>
      </c>
      <c r="B150" s="65">
        <v>2</v>
      </c>
      <c r="C150" s="65">
        <v>6</v>
      </c>
      <c r="D150" s="65">
        <v>2</v>
      </c>
      <c r="E150" s="65"/>
      <c r="F150" s="61" t="s">
        <v>145</v>
      </c>
      <c r="G150" s="66">
        <f t="shared" ref="G150:O150" si="64">G151</f>
        <v>0</v>
      </c>
      <c r="H150" s="66">
        <f t="shared" si="64"/>
        <v>0</v>
      </c>
      <c r="I150" s="66">
        <f t="shared" si="64"/>
        <v>0</v>
      </c>
      <c r="J150" s="66">
        <f t="shared" si="64"/>
        <v>0</v>
      </c>
      <c r="K150" s="66">
        <f t="shared" si="64"/>
        <v>0</v>
      </c>
      <c r="L150" s="66">
        <f t="shared" si="64"/>
        <v>0</v>
      </c>
      <c r="M150" s="66">
        <f t="shared" si="64"/>
        <v>0</v>
      </c>
      <c r="N150" s="66">
        <f t="shared" si="64"/>
        <v>0</v>
      </c>
      <c r="O150" s="120">
        <f t="shared" si="64"/>
        <v>0</v>
      </c>
    </row>
    <row r="151" spans="1:15" ht="12.75" x14ac:dyDescent="0.2">
      <c r="A151" s="123">
        <v>2</v>
      </c>
      <c r="B151" s="112">
        <v>2</v>
      </c>
      <c r="C151" s="112">
        <v>6</v>
      </c>
      <c r="D151" s="112">
        <v>2</v>
      </c>
      <c r="E151" s="112" t="s">
        <v>309</v>
      </c>
      <c r="F151" s="124" t="s">
        <v>145</v>
      </c>
      <c r="G151" s="115"/>
      <c r="H151" s="115"/>
      <c r="I151" s="115"/>
      <c r="J151" s="115"/>
      <c r="K151" s="115"/>
      <c r="L151" s="115"/>
      <c r="M151" s="115"/>
      <c r="N151" s="115">
        <f>SUBTOTAL(9,G151:M151)</f>
        <v>0</v>
      </c>
      <c r="O151" s="116">
        <f>IFERROR(N151/$N$18*100,"0.00")</f>
        <v>0</v>
      </c>
    </row>
    <row r="152" spans="1:15" ht="12.75" x14ac:dyDescent="0.2">
      <c r="A152" s="64">
        <v>2</v>
      </c>
      <c r="B152" s="65">
        <v>2</v>
      </c>
      <c r="C152" s="65">
        <v>6</v>
      </c>
      <c r="D152" s="65">
        <v>3</v>
      </c>
      <c r="E152" s="65"/>
      <c r="F152" s="61" t="s">
        <v>146</v>
      </c>
      <c r="G152" s="66">
        <f t="shared" ref="G152:O152" si="65">G153</f>
        <v>0</v>
      </c>
      <c r="H152" s="66">
        <f t="shared" si="65"/>
        <v>0</v>
      </c>
      <c r="I152" s="66">
        <f t="shared" si="65"/>
        <v>0</v>
      </c>
      <c r="J152" s="66">
        <f t="shared" si="65"/>
        <v>0</v>
      </c>
      <c r="K152" s="66">
        <f t="shared" si="65"/>
        <v>0</v>
      </c>
      <c r="L152" s="66">
        <f t="shared" si="65"/>
        <v>0</v>
      </c>
      <c r="M152" s="66">
        <f t="shared" si="65"/>
        <v>0</v>
      </c>
      <c r="N152" s="66">
        <f t="shared" si="65"/>
        <v>0</v>
      </c>
      <c r="O152" s="120">
        <f t="shared" si="65"/>
        <v>0</v>
      </c>
    </row>
    <row r="153" spans="1:15" ht="12.75" x14ac:dyDescent="0.2">
      <c r="A153" s="62">
        <v>2</v>
      </c>
      <c r="B153" s="57">
        <v>2</v>
      </c>
      <c r="C153" s="57">
        <v>6</v>
      </c>
      <c r="D153" s="57">
        <v>3</v>
      </c>
      <c r="E153" s="57" t="s">
        <v>309</v>
      </c>
      <c r="F153" s="63" t="s">
        <v>146</v>
      </c>
      <c r="G153" s="55"/>
      <c r="H153" s="55"/>
      <c r="I153" s="55"/>
      <c r="J153" s="55"/>
      <c r="K153" s="55"/>
      <c r="L153" s="55"/>
      <c r="M153" s="55"/>
      <c r="N153" s="55">
        <f>SUBTOTAL(9,G153:M153)</f>
        <v>0</v>
      </c>
      <c r="O153" s="110">
        <f>IFERROR(N153/$N$18*100,"0.00")</f>
        <v>0</v>
      </c>
    </row>
    <row r="154" spans="1:15" ht="12.75" x14ac:dyDescent="0.2">
      <c r="A154" s="64">
        <v>2</v>
      </c>
      <c r="B154" s="65">
        <v>2</v>
      </c>
      <c r="C154" s="65">
        <v>6</v>
      </c>
      <c r="D154" s="65">
        <v>4</v>
      </c>
      <c r="E154" s="65"/>
      <c r="F154" s="61" t="s">
        <v>147</v>
      </c>
      <c r="G154" s="66">
        <f t="shared" ref="G154:O154" si="66">G155</f>
        <v>0</v>
      </c>
      <c r="H154" s="66">
        <f t="shared" si="66"/>
        <v>0</v>
      </c>
      <c r="I154" s="66">
        <f t="shared" si="66"/>
        <v>0</v>
      </c>
      <c r="J154" s="66">
        <f t="shared" si="66"/>
        <v>0</v>
      </c>
      <c r="K154" s="66">
        <f t="shared" si="66"/>
        <v>0</v>
      </c>
      <c r="L154" s="66">
        <f t="shared" si="66"/>
        <v>0</v>
      </c>
      <c r="M154" s="66">
        <f t="shared" si="66"/>
        <v>0</v>
      </c>
      <c r="N154" s="66">
        <f t="shared" si="66"/>
        <v>0</v>
      </c>
      <c r="O154" s="120">
        <f t="shared" si="66"/>
        <v>0</v>
      </c>
    </row>
    <row r="155" spans="1:15" ht="12.75" x14ac:dyDescent="0.2">
      <c r="A155" s="62">
        <v>2</v>
      </c>
      <c r="B155" s="57">
        <v>2</v>
      </c>
      <c r="C155" s="57">
        <v>6</v>
      </c>
      <c r="D155" s="57">
        <v>4</v>
      </c>
      <c r="E155" s="57" t="s">
        <v>309</v>
      </c>
      <c r="F155" s="63" t="s">
        <v>147</v>
      </c>
      <c r="G155" s="55"/>
      <c r="H155" s="55"/>
      <c r="I155" s="55"/>
      <c r="J155" s="55"/>
      <c r="K155" s="55"/>
      <c r="L155" s="55"/>
      <c r="M155" s="55"/>
      <c r="N155" s="55">
        <f>SUBTOTAL(9,G155:M155)</f>
        <v>0</v>
      </c>
      <c r="O155" s="110">
        <f>IFERROR(N155/$N$18*100,"0.00")</f>
        <v>0</v>
      </c>
    </row>
    <row r="156" spans="1:15" ht="12.75" x14ac:dyDescent="0.2">
      <c r="A156" s="67">
        <v>2</v>
      </c>
      <c r="B156" s="65">
        <v>2</v>
      </c>
      <c r="C156" s="65">
        <v>6</v>
      </c>
      <c r="D156" s="65">
        <v>5</v>
      </c>
      <c r="E156" s="65"/>
      <c r="F156" s="68" t="s">
        <v>314</v>
      </c>
      <c r="G156" s="66">
        <f t="shared" ref="G156:O156" si="67">+G157</f>
        <v>0</v>
      </c>
      <c r="H156" s="66">
        <f t="shared" si="67"/>
        <v>0</v>
      </c>
      <c r="I156" s="66">
        <f t="shared" si="67"/>
        <v>0</v>
      </c>
      <c r="J156" s="66">
        <f t="shared" si="67"/>
        <v>0</v>
      </c>
      <c r="K156" s="66">
        <f t="shared" si="67"/>
        <v>0</v>
      </c>
      <c r="L156" s="66">
        <f t="shared" si="67"/>
        <v>0</v>
      </c>
      <c r="M156" s="66">
        <f t="shared" si="67"/>
        <v>0</v>
      </c>
      <c r="N156" s="66">
        <f t="shared" si="67"/>
        <v>0</v>
      </c>
      <c r="O156" s="121">
        <f t="shared" si="67"/>
        <v>0</v>
      </c>
    </row>
    <row r="157" spans="1:15" ht="12.75" x14ac:dyDescent="0.2">
      <c r="A157" s="62">
        <v>2</v>
      </c>
      <c r="B157" s="57">
        <v>2</v>
      </c>
      <c r="C157" s="57">
        <v>6</v>
      </c>
      <c r="D157" s="57">
        <v>5</v>
      </c>
      <c r="E157" s="57" t="s">
        <v>309</v>
      </c>
      <c r="F157" s="63" t="s">
        <v>314</v>
      </c>
      <c r="G157" s="55"/>
      <c r="H157" s="55"/>
      <c r="I157" s="55"/>
      <c r="J157" s="55"/>
      <c r="K157" s="55"/>
      <c r="L157" s="55"/>
      <c r="M157" s="55"/>
      <c r="N157" s="55">
        <f>SUBTOTAL(9,G157:M157)</f>
        <v>0</v>
      </c>
      <c r="O157" s="110">
        <f>IFERROR(N157/$N$18*100,"0.00")</f>
        <v>0</v>
      </c>
    </row>
    <row r="158" spans="1:15" ht="12.75" x14ac:dyDescent="0.2">
      <c r="A158" s="67">
        <v>2</v>
      </c>
      <c r="B158" s="65">
        <v>2</v>
      </c>
      <c r="C158" s="65">
        <v>6</v>
      </c>
      <c r="D158" s="65">
        <v>6</v>
      </c>
      <c r="E158" s="65"/>
      <c r="F158" s="68" t="s">
        <v>372</v>
      </c>
      <c r="G158" s="66">
        <f t="shared" ref="G158:O158" si="68">+G159</f>
        <v>0</v>
      </c>
      <c r="H158" s="66">
        <f t="shared" si="68"/>
        <v>0</v>
      </c>
      <c r="I158" s="66">
        <f t="shared" si="68"/>
        <v>0</v>
      </c>
      <c r="J158" s="66">
        <f t="shared" si="68"/>
        <v>0</v>
      </c>
      <c r="K158" s="66">
        <f t="shared" si="68"/>
        <v>0</v>
      </c>
      <c r="L158" s="66">
        <f t="shared" si="68"/>
        <v>0</v>
      </c>
      <c r="M158" s="66">
        <f t="shared" si="68"/>
        <v>0</v>
      </c>
      <c r="N158" s="66">
        <f t="shared" si="68"/>
        <v>0</v>
      </c>
      <c r="O158" s="121">
        <f t="shared" si="68"/>
        <v>0</v>
      </c>
    </row>
    <row r="159" spans="1:15" ht="12.75" x14ac:dyDescent="0.2">
      <c r="A159" s="62">
        <v>2</v>
      </c>
      <c r="B159" s="57">
        <v>2</v>
      </c>
      <c r="C159" s="57">
        <v>6</v>
      </c>
      <c r="D159" s="57">
        <v>6</v>
      </c>
      <c r="E159" s="57" t="s">
        <v>309</v>
      </c>
      <c r="F159" s="63" t="s">
        <v>372</v>
      </c>
      <c r="G159" s="55"/>
      <c r="H159" s="55"/>
      <c r="I159" s="55"/>
      <c r="J159" s="55"/>
      <c r="K159" s="55"/>
      <c r="L159" s="55"/>
      <c r="M159" s="55"/>
      <c r="N159" s="55">
        <f>SUBTOTAL(9,G159:M159)</f>
        <v>0</v>
      </c>
      <c r="O159" s="110">
        <f>IFERROR(N159/$N$18*100,"0.00")</f>
        <v>0</v>
      </c>
    </row>
    <row r="160" spans="1:15" ht="12.75" x14ac:dyDescent="0.2">
      <c r="A160" s="67">
        <v>2</v>
      </c>
      <c r="B160" s="65">
        <v>2</v>
      </c>
      <c r="C160" s="65">
        <v>6</v>
      </c>
      <c r="D160" s="65">
        <v>7</v>
      </c>
      <c r="E160" s="65"/>
      <c r="F160" s="68" t="s">
        <v>373</v>
      </c>
      <c r="G160" s="66">
        <f t="shared" ref="G160:O160" si="69">+G161</f>
        <v>0</v>
      </c>
      <c r="H160" s="66">
        <f t="shared" si="69"/>
        <v>0</v>
      </c>
      <c r="I160" s="66">
        <f t="shared" si="69"/>
        <v>0</v>
      </c>
      <c r="J160" s="66">
        <f t="shared" si="69"/>
        <v>0</v>
      </c>
      <c r="K160" s="66">
        <f t="shared" si="69"/>
        <v>0</v>
      </c>
      <c r="L160" s="66">
        <f t="shared" si="69"/>
        <v>0</v>
      </c>
      <c r="M160" s="66">
        <f t="shared" si="69"/>
        <v>0</v>
      </c>
      <c r="N160" s="66">
        <f t="shared" si="69"/>
        <v>0</v>
      </c>
      <c r="O160" s="121">
        <f t="shared" si="69"/>
        <v>0</v>
      </c>
    </row>
    <row r="161" spans="1:15" ht="12.75" x14ac:dyDescent="0.2">
      <c r="A161" s="62">
        <v>2</v>
      </c>
      <c r="B161" s="57">
        <v>2</v>
      </c>
      <c r="C161" s="57">
        <v>6</v>
      </c>
      <c r="D161" s="57">
        <v>7</v>
      </c>
      <c r="E161" s="57" t="s">
        <v>309</v>
      </c>
      <c r="F161" s="63" t="s">
        <v>373</v>
      </c>
      <c r="G161" s="55"/>
      <c r="H161" s="55"/>
      <c r="I161" s="55"/>
      <c r="J161" s="55"/>
      <c r="K161" s="55"/>
      <c r="L161" s="55"/>
      <c r="M161" s="55"/>
      <c r="N161" s="55">
        <f>SUBTOTAL(9,G161:M161)</f>
        <v>0</v>
      </c>
      <c r="O161" s="110">
        <f>IFERROR(N161/$N$18*100,"0.00")</f>
        <v>0</v>
      </c>
    </row>
    <row r="162" spans="1:15" ht="12.75" x14ac:dyDescent="0.2">
      <c r="A162" s="67">
        <v>2</v>
      </c>
      <c r="B162" s="65">
        <v>2</v>
      </c>
      <c r="C162" s="65">
        <v>6</v>
      </c>
      <c r="D162" s="65">
        <v>8</v>
      </c>
      <c r="E162" s="65"/>
      <c r="F162" s="68" t="s">
        <v>374</v>
      </c>
      <c r="G162" s="66">
        <f t="shared" ref="G162:O162" si="70">+G163</f>
        <v>0</v>
      </c>
      <c r="H162" s="66">
        <f t="shared" si="70"/>
        <v>0</v>
      </c>
      <c r="I162" s="66">
        <f t="shared" si="70"/>
        <v>0</v>
      </c>
      <c r="J162" s="66">
        <f t="shared" si="70"/>
        <v>0</v>
      </c>
      <c r="K162" s="66">
        <f t="shared" si="70"/>
        <v>0</v>
      </c>
      <c r="L162" s="66">
        <f t="shared" si="70"/>
        <v>0</v>
      </c>
      <c r="M162" s="66">
        <f t="shared" si="70"/>
        <v>0</v>
      </c>
      <c r="N162" s="66">
        <f t="shared" si="70"/>
        <v>0</v>
      </c>
      <c r="O162" s="121">
        <f t="shared" si="70"/>
        <v>0</v>
      </c>
    </row>
    <row r="163" spans="1:15" ht="12.75" x14ac:dyDescent="0.2">
      <c r="A163" s="62">
        <v>2</v>
      </c>
      <c r="B163" s="57">
        <v>2</v>
      </c>
      <c r="C163" s="57">
        <v>6</v>
      </c>
      <c r="D163" s="57">
        <v>8</v>
      </c>
      <c r="E163" s="57" t="s">
        <v>309</v>
      </c>
      <c r="F163" s="63" t="s">
        <v>374</v>
      </c>
      <c r="G163" s="55"/>
      <c r="H163" s="55"/>
      <c r="I163" s="55"/>
      <c r="J163" s="55"/>
      <c r="K163" s="55"/>
      <c r="L163" s="55"/>
      <c r="M163" s="55"/>
      <c r="N163" s="55">
        <f>SUBTOTAL(9,G163:M163)</f>
        <v>0</v>
      </c>
      <c r="O163" s="110">
        <f>IFERROR(N163/$N$18*100,"0.00")</f>
        <v>0</v>
      </c>
    </row>
    <row r="164" spans="1:15" ht="12.75" x14ac:dyDescent="0.2">
      <c r="A164" s="67">
        <v>2</v>
      </c>
      <c r="B164" s="65">
        <v>2</v>
      </c>
      <c r="C164" s="65">
        <v>6</v>
      </c>
      <c r="D164" s="65">
        <v>9</v>
      </c>
      <c r="E164" s="65"/>
      <c r="F164" s="68" t="s">
        <v>315</v>
      </c>
      <c r="G164" s="66">
        <f t="shared" ref="G164:O164" si="71">+G165</f>
        <v>0</v>
      </c>
      <c r="H164" s="66">
        <f t="shared" si="71"/>
        <v>0</v>
      </c>
      <c r="I164" s="66">
        <f t="shared" si="71"/>
        <v>0</v>
      </c>
      <c r="J164" s="66">
        <f t="shared" si="71"/>
        <v>0</v>
      </c>
      <c r="K164" s="66">
        <f t="shared" si="71"/>
        <v>0</v>
      </c>
      <c r="L164" s="66">
        <f t="shared" si="71"/>
        <v>0</v>
      </c>
      <c r="M164" s="66">
        <f t="shared" si="71"/>
        <v>0</v>
      </c>
      <c r="N164" s="66">
        <f t="shared" si="71"/>
        <v>0</v>
      </c>
      <c r="O164" s="121">
        <f t="shared" si="71"/>
        <v>0</v>
      </c>
    </row>
    <row r="165" spans="1:15" ht="12.75" x14ac:dyDescent="0.2">
      <c r="A165" s="62">
        <v>2</v>
      </c>
      <c r="B165" s="57">
        <v>2</v>
      </c>
      <c r="C165" s="57">
        <v>6</v>
      </c>
      <c r="D165" s="57">
        <v>9</v>
      </c>
      <c r="E165" s="57" t="s">
        <v>309</v>
      </c>
      <c r="F165" s="63" t="s">
        <v>315</v>
      </c>
      <c r="G165" s="55"/>
      <c r="H165" s="55"/>
      <c r="I165" s="55"/>
      <c r="J165" s="55"/>
      <c r="K165" s="55"/>
      <c r="L165" s="55"/>
      <c r="M165" s="55"/>
      <c r="N165" s="55">
        <f>SUBTOTAL(9,G165:M165)</f>
        <v>0</v>
      </c>
      <c r="O165" s="110">
        <f>IFERROR(N165/$N$18*100,"0.00")</f>
        <v>0</v>
      </c>
    </row>
    <row r="166" spans="1:15" ht="12.75" x14ac:dyDescent="0.2">
      <c r="A166" s="86">
        <v>2</v>
      </c>
      <c r="B166" s="84">
        <v>2</v>
      </c>
      <c r="C166" s="84">
        <v>7</v>
      </c>
      <c r="D166" s="84"/>
      <c r="E166" s="84"/>
      <c r="F166" s="87" t="s">
        <v>148</v>
      </c>
      <c r="G166" s="341">
        <f t="shared" ref="G166:N166" si="72">+G167+G176+G186</f>
        <v>3418783.0513861068</v>
      </c>
      <c r="H166" s="341">
        <f t="shared" si="72"/>
        <v>1410649.4604073651</v>
      </c>
      <c r="I166" s="341">
        <f t="shared" si="72"/>
        <v>2492851.1765225143</v>
      </c>
      <c r="J166" s="341">
        <f t="shared" si="72"/>
        <v>1017650.4415408658</v>
      </c>
      <c r="K166" s="341">
        <f t="shared" si="72"/>
        <v>317176.89632515033</v>
      </c>
      <c r="L166" s="341">
        <f t="shared" si="72"/>
        <v>81437.799808101321</v>
      </c>
      <c r="M166" s="341">
        <f t="shared" si="72"/>
        <v>7091251.1740098968</v>
      </c>
      <c r="N166" s="341">
        <f t="shared" si="72"/>
        <v>15829800</v>
      </c>
      <c r="O166" s="119">
        <f>+O167+O176+O186</f>
        <v>1.1127031833691592</v>
      </c>
    </row>
    <row r="167" spans="1:15" ht="12.75" x14ac:dyDescent="0.2">
      <c r="A167" s="67">
        <v>2</v>
      </c>
      <c r="B167" s="65">
        <v>2</v>
      </c>
      <c r="C167" s="65">
        <v>7</v>
      </c>
      <c r="D167" s="65">
        <v>1</v>
      </c>
      <c r="E167" s="65"/>
      <c r="F167" s="68" t="s">
        <v>375</v>
      </c>
      <c r="G167" s="66">
        <f>SUM(G168:G175)</f>
        <v>884741.35980014817</v>
      </c>
      <c r="H167" s="66">
        <f t="shared" ref="H167:M167" si="73">SUM(H168:H175)</f>
        <v>255557.45593374793</v>
      </c>
      <c r="I167" s="66">
        <f t="shared" si="73"/>
        <v>594630.46560557082</v>
      </c>
      <c r="J167" s="66">
        <f t="shared" si="73"/>
        <v>132423.88652536352</v>
      </c>
      <c r="K167" s="66">
        <f t="shared" si="73"/>
        <v>99377.152368046387</v>
      </c>
      <c r="L167" s="66">
        <f t="shared" si="73"/>
        <v>22382.73089440263</v>
      </c>
      <c r="M167" s="66">
        <f t="shared" si="73"/>
        <v>1416086.9488727204</v>
      </c>
      <c r="N167" s="66">
        <f>SUM(N168:N175)</f>
        <v>3405200</v>
      </c>
      <c r="O167" s="121">
        <f t="shared" ref="O167" si="74">SUM(O168:O175)</f>
        <v>0.41170211230970333</v>
      </c>
    </row>
    <row r="168" spans="1:15" ht="12.75" x14ac:dyDescent="0.2">
      <c r="A168" s="56">
        <v>2</v>
      </c>
      <c r="B168" s="57">
        <v>2</v>
      </c>
      <c r="C168" s="57">
        <v>7</v>
      </c>
      <c r="D168" s="57">
        <v>1</v>
      </c>
      <c r="E168" s="57" t="s">
        <v>309</v>
      </c>
      <c r="F168" s="69" t="s">
        <v>149</v>
      </c>
      <c r="G168" s="55">
        <v>155892.4045225211</v>
      </c>
      <c r="H168" s="55">
        <v>45029.505920430158</v>
      </c>
      <c r="I168" s="55">
        <v>104774.54462684791</v>
      </c>
      <c r="J168" s="55">
        <v>23333.235027375224</v>
      </c>
      <c r="K168" s="55">
        <v>17510.363978864043</v>
      </c>
      <c r="L168" s="55">
        <v>3943.8618984616396</v>
      </c>
      <c r="M168" s="55">
        <v>249516.08402549991</v>
      </c>
      <c r="N168" s="55">
        <f t="shared" ref="N168:N174" si="75">SUBTOTAL(9,G168:M168)</f>
        <v>600000</v>
      </c>
      <c r="O168" s="110">
        <f t="shared" ref="O168:O174" si="76">IFERROR(N168/$N$18*100,"0.00")</f>
        <v>7.2542366787801585E-2</v>
      </c>
    </row>
    <row r="169" spans="1:15" ht="12.75" x14ac:dyDescent="0.2">
      <c r="A169" s="56">
        <v>2</v>
      </c>
      <c r="B169" s="57">
        <v>2</v>
      </c>
      <c r="C169" s="57">
        <v>7</v>
      </c>
      <c r="D169" s="57">
        <v>1</v>
      </c>
      <c r="E169" s="57" t="s">
        <v>310</v>
      </c>
      <c r="F169" s="69" t="s">
        <v>150</v>
      </c>
      <c r="G169" s="55">
        <v>280606.32814053801</v>
      </c>
      <c r="H169" s="55">
        <v>81053.110656774283</v>
      </c>
      <c r="I169" s="55">
        <v>188594.18032832624</v>
      </c>
      <c r="J169" s="55">
        <v>41999.823049275401</v>
      </c>
      <c r="K169" s="55">
        <v>31518.655161955277</v>
      </c>
      <c r="L169" s="55">
        <v>7098.9514172309509</v>
      </c>
      <c r="M169" s="55">
        <v>449128.95124589984</v>
      </c>
      <c r="N169" s="55">
        <f t="shared" si="75"/>
        <v>1080000.0000000002</v>
      </c>
      <c r="O169" s="110">
        <f t="shared" si="76"/>
        <v>0.13057626021804289</v>
      </c>
    </row>
    <row r="170" spans="1:15" ht="12.75" x14ac:dyDescent="0.2">
      <c r="A170" s="56">
        <v>2</v>
      </c>
      <c r="B170" s="57">
        <v>2</v>
      </c>
      <c r="C170" s="57">
        <v>7</v>
      </c>
      <c r="D170" s="57">
        <v>1</v>
      </c>
      <c r="E170" s="57" t="s">
        <v>311</v>
      </c>
      <c r="F170" s="69" t="s">
        <v>151</v>
      </c>
      <c r="G170" s="55">
        <v>0</v>
      </c>
      <c r="H170" s="55">
        <v>0</v>
      </c>
      <c r="I170" s="55">
        <v>0</v>
      </c>
      <c r="J170" s="55">
        <v>0</v>
      </c>
      <c r="K170" s="55">
        <v>0</v>
      </c>
      <c r="L170" s="55">
        <v>0</v>
      </c>
      <c r="M170" s="55">
        <v>0</v>
      </c>
      <c r="N170" s="55">
        <f t="shared" si="75"/>
        <v>0</v>
      </c>
      <c r="O170" s="110">
        <f t="shared" si="76"/>
        <v>0</v>
      </c>
    </row>
    <row r="171" spans="1:15" ht="12.75" x14ac:dyDescent="0.2">
      <c r="A171" s="56">
        <v>2</v>
      </c>
      <c r="B171" s="57">
        <v>2</v>
      </c>
      <c r="C171" s="57">
        <v>7</v>
      </c>
      <c r="D171" s="57">
        <v>1</v>
      </c>
      <c r="E171" s="57" t="s">
        <v>312</v>
      </c>
      <c r="F171" s="69" t="s">
        <v>152</v>
      </c>
      <c r="G171" s="55">
        <v>311784.8090450422</v>
      </c>
      <c r="H171" s="55">
        <v>90059.011840860316</v>
      </c>
      <c r="I171" s="55">
        <v>209549.08925369583</v>
      </c>
      <c r="J171" s="55">
        <v>46666.470054750447</v>
      </c>
      <c r="K171" s="55">
        <v>35020.727957728086</v>
      </c>
      <c r="L171" s="55">
        <v>7887.7237969232792</v>
      </c>
      <c r="M171" s="55">
        <v>499032.16805099981</v>
      </c>
      <c r="N171" s="55">
        <f t="shared" si="75"/>
        <v>1200000</v>
      </c>
      <c r="O171" s="110">
        <f t="shared" si="76"/>
        <v>0.14508473357560317</v>
      </c>
    </row>
    <row r="172" spans="1:15" ht="12.75" x14ac:dyDescent="0.2">
      <c r="A172" s="56">
        <v>2</v>
      </c>
      <c r="B172" s="57">
        <v>2</v>
      </c>
      <c r="C172" s="57">
        <v>7</v>
      </c>
      <c r="D172" s="57">
        <v>1</v>
      </c>
      <c r="E172" s="57" t="s">
        <v>316</v>
      </c>
      <c r="F172" s="69" t="s">
        <v>153</v>
      </c>
      <c r="G172" s="55">
        <v>0</v>
      </c>
      <c r="H172" s="55">
        <v>0</v>
      </c>
      <c r="I172" s="55">
        <v>0</v>
      </c>
      <c r="J172" s="55">
        <v>0</v>
      </c>
      <c r="K172" s="55">
        <v>0</v>
      </c>
      <c r="L172" s="55">
        <v>0</v>
      </c>
      <c r="M172" s="55">
        <v>0</v>
      </c>
      <c r="N172" s="55">
        <f t="shared" si="75"/>
        <v>0</v>
      </c>
      <c r="O172" s="110">
        <f t="shared" si="76"/>
        <v>0</v>
      </c>
    </row>
    <row r="173" spans="1:15" ht="12.75" x14ac:dyDescent="0.2">
      <c r="A173" s="56">
        <v>2</v>
      </c>
      <c r="B173" s="57">
        <v>2</v>
      </c>
      <c r="C173" s="57">
        <v>7</v>
      </c>
      <c r="D173" s="57">
        <v>1</v>
      </c>
      <c r="E173" s="57" t="s">
        <v>354</v>
      </c>
      <c r="F173" s="69" t="s">
        <v>154</v>
      </c>
      <c r="G173" s="55">
        <v>129910.33710210092</v>
      </c>
      <c r="H173" s="55">
        <v>37524.58826702513</v>
      </c>
      <c r="I173" s="55">
        <v>87312.120522373269</v>
      </c>
      <c r="J173" s="55">
        <v>19444.362522812684</v>
      </c>
      <c r="K173" s="55">
        <v>14591.969982386703</v>
      </c>
      <c r="L173" s="55">
        <v>3286.5515820513665</v>
      </c>
      <c r="M173" s="55">
        <v>207930.07002124991</v>
      </c>
      <c r="N173" s="55">
        <f t="shared" si="75"/>
        <v>500000</v>
      </c>
      <c r="O173" s="110">
        <f t="shared" si="76"/>
        <v>6.0451972323167985E-2</v>
      </c>
    </row>
    <row r="174" spans="1:15" ht="12.75" x14ac:dyDescent="0.2">
      <c r="A174" s="56">
        <v>2</v>
      </c>
      <c r="B174" s="57">
        <v>2</v>
      </c>
      <c r="C174" s="57">
        <v>7</v>
      </c>
      <c r="D174" s="57">
        <v>1</v>
      </c>
      <c r="E174" s="57" t="s">
        <v>356</v>
      </c>
      <c r="F174" s="69" t="s">
        <v>155</v>
      </c>
      <c r="G174" s="55">
        <v>0</v>
      </c>
      <c r="H174" s="55">
        <v>0</v>
      </c>
      <c r="I174" s="55">
        <v>0</v>
      </c>
      <c r="J174" s="55">
        <v>0</v>
      </c>
      <c r="K174" s="55">
        <v>0</v>
      </c>
      <c r="L174" s="55">
        <v>0</v>
      </c>
      <c r="M174" s="55">
        <v>0</v>
      </c>
      <c r="N174" s="55">
        <f t="shared" si="75"/>
        <v>0</v>
      </c>
      <c r="O174" s="110">
        <f t="shared" si="76"/>
        <v>0</v>
      </c>
    </row>
    <row r="175" spans="1:15" ht="12.75" x14ac:dyDescent="0.2">
      <c r="A175" s="56">
        <v>2</v>
      </c>
      <c r="B175" s="57">
        <v>2</v>
      </c>
      <c r="C175" s="57">
        <v>7</v>
      </c>
      <c r="D175" s="57">
        <v>1</v>
      </c>
      <c r="E175" s="57" t="s">
        <v>1193</v>
      </c>
      <c r="F175" s="69" t="s">
        <v>1197</v>
      </c>
      <c r="G175" s="55">
        <v>6547.4809899458869</v>
      </c>
      <c r="H175" s="55">
        <v>1891.2392486580666</v>
      </c>
      <c r="I175" s="55">
        <v>4400.5308743276128</v>
      </c>
      <c r="J175" s="55">
        <v>979.9958711497593</v>
      </c>
      <c r="K175" s="55">
        <v>735.43528711228987</v>
      </c>
      <c r="L175" s="55">
        <v>165.64219973538886</v>
      </c>
      <c r="M175" s="55">
        <v>10479.675529070995</v>
      </c>
      <c r="N175" s="55">
        <f t="shared" ref="N175" si="77">SUBTOTAL(9,G175:M175)</f>
        <v>25200</v>
      </c>
      <c r="O175" s="110">
        <f t="shared" ref="O175" si="78">IFERROR(N175/$N$18*100,"0.00")</f>
        <v>3.0467794050876664E-3</v>
      </c>
    </row>
    <row r="176" spans="1:15" ht="12.75" x14ac:dyDescent="0.2">
      <c r="A176" s="64">
        <v>2</v>
      </c>
      <c r="B176" s="65">
        <v>2</v>
      </c>
      <c r="C176" s="65">
        <v>7</v>
      </c>
      <c r="D176" s="65">
        <v>2</v>
      </c>
      <c r="E176" s="65"/>
      <c r="F176" s="61" t="s">
        <v>376</v>
      </c>
      <c r="G176" s="66">
        <f>SUM(G177:G185)</f>
        <v>2534041.6915859585</v>
      </c>
      <c r="H176" s="66">
        <f t="shared" ref="H176:M176" si="79">SUM(H177:H185)</f>
        <v>1155092.0044736171</v>
      </c>
      <c r="I176" s="66">
        <f t="shared" si="79"/>
        <v>1898220.7109169434</v>
      </c>
      <c r="J176" s="66">
        <f t="shared" si="79"/>
        <v>885226.55501550226</v>
      </c>
      <c r="K176" s="66">
        <f t="shared" si="79"/>
        <v>217799.74395710393</v>
      </c>
      <c r="L176" s="66">
        <f t="shared" si="79"/>
        <v>59055.068913698691</v>
      </c>
      <c r="M176" s="66">
        <f t="shared" si="79"/>
        <v>5675164.225137176</v>
      </c>
      <c r="N176" s="66">
        <f>SUM(N177:N185)</f>
        <v>12424600</v>
      </c>
      <c r="O176" s="120">
        <f>SUM(O177:O182)</f>
        <v>0.70100107105945597</v>
      </c>
    </row>
    <row r="177" spans="1:15" ht="12.75" x14ac:dyDescent="0.2">
      <c r="A177" s="56">
        <v>2</v>
      </c>
      <c r="B177" s="57">
        <v>2</v>
      </c>
      <c r="C177" s="57">
        <v>7</v>
      </c>
      <c r="D177" s="57">
        <v>2</v>
      </c>
      <c r="E177" s="57" t="s">
        <v>309</v>
      </c>
      <c r="F177" s="69" t="s">
        <v>377</v>
      </c>
      <c r="G177" s="55"/>
      <c r="H177" s="55"/>
      <c r="I177" s="55"/>
      <c r="J177" s="55"/>
      <c r="K177" s="55"/>
      <c r="L177" s="55"/>
      <c r="M177" s="55">
        <v>2340000</v>
      </c>
      <c r="N177" s="55">
        <f t="shared" ref="N177:N182" si="80">SUBTOTAL(9,G177:M177)</f>
        <v>2340000</v>
      </c>
      <c r="O177" s="110">
        <f t="shared" ref="O177:O182" si="81">IFERROR(N177/$N$18*100,"0.00")</f>
        <v>0.28291523047242617</v>
      </c>
    </row>
    <row r="178" spans="1:15" ht="12.75" x14ac:dyDescent="0.2">
      <c r="A178" s="56">
        <v>2</v>
      </c>
      <c r="B178" s="57">
        <v>2</v>
      </c>
      <c r="C178" s="57">
        <v>7</v>
      </c>
      <c r="D178" s="57">
        <v>2</v>
      </c>
      <c r="E178" s="57" t="s">
        <v>310</v>
      </c>
      <c r="F178" s="69" t="s">
        <v>156</v>
      </c>
      <c r="G178" s="55">
        <v>62356.961809008448</v>
      </c>
      <c r="H178" s="55">
        <v>18011.802368172062</v>
      </c>
      <c r="I178" s="55">
        <v>41909.817850739164</v>
      </c>
      <c r="J178" s="55">
        <v>9333.2940109500887</v>
      </c>
      <c r="K178" s="55">
        <v>7004.1455915456172</v>
      </c>
      <c r="L178" s="55">
        <v>1577.5447593846559</v>
      </c>
      <c r="M178" s="55">
        <v>99806.433610199965</v>
      </c>
      <c r="N178" s="55">
        <f t="shared" si="80"/>
        <v>240000</v>
      </c>
      <c r="O178" s="110">
        <f t="shared" si="81"/>
        <v>2.9016946715120635E-2</v>
      </c>
    </row>
    <row r="179" spans="1:15" ht="12.75" x14ac:dyDescent="0.2">
      <c r="A179" s="56">
        <v>2</v>
      </c>
      <c r="B179" s="57">
        <v>2</v>
      </c>
      <c r="C179" s="57">
        <v>7</v>
      </c>
      <c r="D179" s="57">
        <v>2</v>
      </c>
      <c r="E179" s="57" t="s">
        <v>311</v>
      </c>
      <c r="F179" s="69" t="s">
        <v>378</v>
      </c>
      <c r="G179" s="55"/>
      <c r="H179" s="55"/>
      <c r="I179" s="55"/>
      <c r="J179" s="55"/>
      <c r="K179" s="55"/>
      <c r="L179" s="55">
        <v>10000</v>
      </c>
      <c r="M179" s="55"/>
      <c r="N179" s="55">
        <f t="shared" si="80"/>
        <v>10000</v>
      </c>
      <c r="O179" s="110">
        <f t="shared" si="81"/>
        <v>1.2090394464633596E-3</v>
      </c>
    </row>
    <row r="180" spans="1:15" ht="12.75" x14ac:dyDescent="0.2">
      <c r="A180" s="56">
        <v>2</v>
      </c>
      <c r="B180" s="57">
        <v>2</v>
      </c>
      <c r="C180" s="57">
        <v>7</v>
      </c>
      <c r="D180" s="57">
        <v>2</v>
      </c>
      <c r="E180" s="57" t="s">
        <v>312</v>
      </c>
      <c r="F180" s="69" t="s">
        <v>157</v>
      </c>
      <c r="G180" s="55">
        <v>595000</v>
      </c>
      <c r="H180" s="55">
        <v>595000</v>
      </c>
      <c r="I180" s="55">
        <v>595000</v>
      </c>
      <c r="J180" s="55">
        <v>595000</v>
      </c>
      <c r="K180" s="55"/>
      <c r="L180" s="55"/>
      <c r="M180" s="55"/>
      <c r="N180" s="55">
        <f t="shared" si="80"/>
        <v>2380000</v>
      </c>
      <c r="O180" s="110">
        <f t="shared" si="81"/>
        <v>0.28775138825827962</v>
      </c>
    </row>
    <row r="181" spans="1:15" ht="12.75" x14ac:dyDescent="0.2">
      <c r="A181" s="56">
        <v>2</v>
      </c>
      <c r="B181" s="57">
        <v>2</v>
      </c>
      <c r="C181" s="57">
        <v>7</v>
      </c>
      <c r="D181" s="57">
        <v>2</v>
      </c>
      <c r="E181" s="57" t="s">
        <v>316</v>
      </c>
      <c r="F181" s="69" t="s">
        <v>317</v>
      </c>
      <c r="G181" s="55">
        <v>155892.4045225211</v>
      </c>
      <c r="H181" s="55">
        <v>45029.505920430158</v>
      </c>
      <c r="I181" s="55">
        <v>104774.54462684791</v>
      </c>
      <c r="J181" s="55">
        <v>23333.235027375224</v>
      </c>
      <c r="K181" s="55">
        <v>17510.363978864043</v>
      </c>
      <c r="L181" s="55">
        <v>3943.8618984616396</v>
      </c>
      <c r="M181" s="55">
        <v>249516.08402549991</v>
      </c>
      <c r="N181" s="55">
        <f t="shared" si="80"/>
        <v>600000</v>
      </c>
      <c r="O181" s="110">
        <f t="shared" si="81"/>
        <v>7.2542366787801585E-2</v>
      </c>
    </row>
    <row r="182" spans="1:15" ht="12.75" x14ac:dyDescent="0.2">
      <c r="A182" s="56">
        <v>2</v>
      </c>
      <c r="B182" s="57">
        <v>2</v>
      </c>
      <c r="C182" s="57">
        <v>7</v>
      </c>
      <c r="D182" s="57">
        <v>2</v>
      </c>
      <c r="E182" s="57" t="s">
        <v>354</v>
      </c>
      <c r="F182" s="70" t="s">
        <v>158</v>
      </c>
      <c r="G182" s="55"/>
      <c r="H182" s="55"/>
      <c r="I182" s="55"/>
      <c r="J182" s="55"/>
      <c r="K182" s="55"/>
      <c r="L182" s="55"/>
      <c r="M182" s="55">
        <v>228000</v>
      </c>
      <c r="N182" s="55">
        <f t="shared" si="80"/>
        <v>228000</v>
      </c>
      <c r="O182" s="110">
        <f t="shared" si="81"/>
        <v>2.7566099379364602E-2</v>
      </c>
    </row>
    <row r="183" spans="1:15" ht="12.75" x14ac:dyDescent="0.2">
      <c r="A183" s="56">
        <v>2</v>
      </c>
      <c r="B183" s="57">
        <v>2</v>
      </c>
      <c r="C183" s="57">
        <v>7</v>
      </c>
      <c r="D183" s="57">
        <v>2</v>
      </c>
      <c r="E183" s="57" t="s">
        <v>356</v>
      </c>
      <c r="F183" s="70" t="s">
        <v>1195</v>
      </c>
      <c r="G183" s="55">
        <v>935354.42713512667</v>
      </c>
      <c r="H183" s="55">
        <v>270177.0355225809</v>
      </c>
      <c r="I183" s="55">
        <v>628647.26776108751</v>
      </c>
      <c r="J183" s="55">
        <v>139999.41016425134</v>
      </c>
      <c r="K183" s="55">
        <v>105062.18387318426</v>
      </c>
      <c r="L183" s="55">
        <v>23663.171390769836</v>
      </c>
      <c r="M183" s="55">
        <v>1497096.5041529993</v>
      </c>
      <c r="N183" s="55">
        <f t="shared" ref="N183:N185" si="82">SUBTOTAL(9,G183:M183)</f>
        <v>3599999.9999999995</v>
      </c>
      <c r="O183" s="110">
        <f t="shared" ref="O183:O185" si="83">IFERROR(N183/$N$18*100,"0.00")</f>
        <v>0.43525420072680943</v>
      </c>
    </row>
    <row r="184" spans="1:15" ht="12.75" x14ac:dyDescent="0.2">
      <c r="A184" s="56">
        <v>2</v>
      </c>
      <c r="B184" s="57">
        <v>2</v>
      </c>
      <c r="C184" s="57">
        <v>7</v>
      </c>
      <c r="D184" s="57">
        <v>2</v>
      </c>
      <c r="E184" s="57" t="s">
        <v>361</v>
      </c>
      <c r="F184" s="70" t="s">
        <v>1196</v>
      </c>
      <c r="G184" s="55"/>
      <c r="H184" s="55"/>
      <c r="I184" s="55"/>
      <c r="J184" s="55"/>
      <c r="K184" s="55"/>
      <c r="L184" s="55"/>
      <c r="M184" s="55">
        <v>3600</v>
      </c>
      <c r="N184" s="55">
        <f t="shared" si="82"/>
        <v>3600</v>
      </c>
      <c r="O184" s="110">
        <f t="shared" si="83"/>
        <v>4.3525420072680951E-4</v>
      </c>
    </row>
    <row r="185" spans="1:15" ht="12.75" x14ac:dyDescent="0.2">
      <c r="A185" s="56">
        <v>2</v>
      </c>
      <c r="B185" s="57">
        <v>2</v>
      </c>
      <c r="C185" s="57">
        <v>7</v>
      </c>
      <c r="D185" s="57">
        <v>2</v>
      </c>
      <c r="E185" s="57" t="s">
        <v>1193</v>
      </c>
      <c r="F185" s="70" t="s">
        <v>1197</v>
      </c>
      <c r="G185" s="55">
        <v>785437.89811930223</v>
      </c>
      <c r="H185" s="55">
        <v>226873.66066243392</v>
      </c>
      <c r="I185" s="55">
        <v>527889.0806782688</v>
      </c>
      <c r="J185" s="55">
        <v>117560.61581292549</v>
      </c>
      <c r="K185" s="55">
        <v>88223.05051351001</v>
      </c>
      <c r="L185" s="55">
        <v>19870.49086508256</v>
      </c>
      <c r="M185" s="55">
        <v>1257145.2033484769</v>
      </c>
      <c r="N185" s="55">
        <f t="shared" si="82"/>
        <v>3022999.9999999995</v>
      </c>
      <c r="O185" s="110">
        <f t="shared" si="83"/>
        <v>0.36549262466587357</v>
      </c>
    </row>
    <row r="186" spans="1:15" ht="12.75" x14ac:dyDescent="0.2">
      <c r="A186" s="64">
        <v>2</v>
      </c>
      <c r="B186" s="65">
        <v>2</v>
      </c>
      <c r="C186" s="65">
        <v>7</v>
      </c>
      <c r="D186" s="65">
        <v>3</v>
      </c>
      <c r="E186" s="65"/>
      <c r="F186" s="61" t="s">
        <v>159</v>
      </c>
      <c r="G186" s="66">
        <f t="shared" ref="G186:O186" si="84">G187</f>
        <v>0</v>
      </c>
      <c r="H186" s="66">
        <f t="shared" si="84"/>
        <v>0</v>
      </c>
      <c r="I186" s="66">
        <f t="shared" si="84"/>
        <v>0</v>
      </c>
      <c r="J186" s="66">
        <f t="shared" si="84"/>
        <v>0</v>
      </c>
      <c r="K186" s="66">
        <f t="shared" si="84"/>
        <v>0</v>
      </c>
      <c r="L186" s="66">
        <f t="shared" si="84"/>
        <v>0</v>
      </c>
      <c r="M186" s="66">
        <f t="shared" si="84"/>
        <v>0</v>
      </c>
      <c r="N186" s="66">
        <f t="shared" si="84"/>
        <v>0</v>
      </c>
      <c r="O186" s="120">
        <f t="shared" si="84"/>
        <v>0</v>
      </c>
    </row>
    <row r="187" spans="1:15" ht="12.75" x14ac:dyDescent="0.2">
      <c r="A187" s="56">
        <v>2</v>
      </c>
      <c r="B187" s="57">
        <v>2</v>
      </c>
      <c r="C187" s="57">
        <v>7</v>
      </c>
      <c r="D187" s="57">
        <v>3</v>
      </c>
      <c r="E187" s="57" t="s">
        <v>309</v>
      </c>
      <c r="F187" s="54" t="s">
        <v>159</v>
      </c>
      <c r="G187" s="55"/>
      <c r="H187" s="55"/>
      <c r="I187" s="55"/>
      <c r="J187" s="55"/>
      <c r="K187" s="55"/>
      <c r="L187" s="55"/>
      <c r="M187" s="55"/>
      <c r="N187" s="55">
        <f>SUBTOTAL(9,G187:M187)</f>
        <v>0</v>
      </c>
      <c r="O187" s="110">
        <f>IFERROR(N187/$N$18*100,"0.00")</f>
        <v>0</v>
      </c>
    </row>
    <row r="188" spans="1:15" ht="12.75" x14ac:dyDescent="0.2">
      <c r="A188" s="86">
        <v>2</v>
      </c>
      <c r="B188" s="84">
        <v>2</v>
      </c>
      <c r="C188" s="84">
        <v>8</v>
      </c>
      <c r="D188" s="84"/>
      <c r="E188" s="84"/>
      <c r="F188" s="87" t="s">
        <v>379</v>
      </c>
      <c r="G188" s="341">
        <f t="shared" ref="G188:N188" si="85">+G189+G191+G193+G195+G197+G201+G206+G213+G217</f>
        <v>3978259.3226767406</v>
      </c>
      <c r="H188" s="341">
        <f t="shared" si="85"/>
        <v>1149119.8193533493</v>
      </c>
      <c r="I188" s="341">
        <f t="shared" si="85"/>
        <v>2673769.1949626175</v>
      </c>
      <c r="J188" s="341">
        <f t="shared" si="85"/>
        <v>595446.96908214549</v>
      </c>
      <c r="K188" s="341">
        <f t="shared" si="85"/>
        <v>446851.58943914599</v>
      </c>
      <c r="L188" s="341">
        <f t="shared" si="85"/>
        <v>100644.45033714251</v>
      </c>
      <c r="M188" s="341">
        <f t="shared" si="85"/>
        <v>6427466.654148859</v>
      </c>
      <c r="N188" s="341">
        <f t="shared" si="85"/>
        <v>15371558</v>
      </c>
      <c r="O188" s="119">
        <f>+O189+O191+O193+O195+O197+O201+O206+O213+O217</f>
        <v>1.8584819975599429</v>
      </c>
    </row>
    <row r="189" spans="1:15" ht="12.75" x14ac:dyDescent="0.2">
      <c r="A189" s="64">
        <v>2</v>
      </c>
      <c r="B189" s="65">
        <v>2</v>
      </c>
      <c r="C189" s="65">
        <v>8</v>
      </c>
      <c r="D189" s="65">
        <v>1</v>
      </c>
      <c r="E189" s="65"/>
      <c r="F189" s="61" t="s">
        <v>160</v>
      </c>
      <c r="G189" s="66">
        <f t="shared" ref="G189:O189" si="86">G190</f>
        <v>0</v>
      </c>
      <c r="H189" s="66">
        <f t="shared" si="86"/>
        <v>0</v>
      </c>
      <c r="I189" s="66">
        <f t="shared" si="86"/>
        <v>0</v>
      </c>
      <c r="J189" s="66">
        <f t="shared" si="86"/>
        <v>0</v>
      </c>
      <c r="K189" s="66">
        <f t="shared" si="86"/>
        <v>0</v>
      </c>
      <c r="L189" s="66">
        <f t="shared" si="86"/>
        <v>0</v>
      </c>
      <c r="M189" s="66">
        <f t="shared" si="86"/>
        <v>0</v>
      </c>
      <c r="N189" s="66">
        <f t="shared" si="86"/>
        <v>0</v>
      </c>
      <c r="O189" s="120">
        <f t="shared" si="86"/>
        <v>0</v>
      </c>
    </row>
    <row r="190" spans="1:15" ht="12.75" x14ac:dyDescent="0.2">
      <c r="A190" s="56">
        <v>2</v>
      </c>
      <c r="B190" s="57">
        <v>2</v>
      </c>
      <c r="C190" s="57">
        <v>8</v>
      </c>
      <c r="D190" s="57">
        <v>1</v>
      </c>
      <c r="E190" s="57" t="s">
        <v>309</v>
      </c>
      <c r="F190" s="54" t="s">
        <v>160</v>
      </c>
      <c r="G190" s="55"/>
      <c r="H190" s="55"/>
      <c r="I190" s="55"/>
      <c r="J190" s="55"/>
      <c r="K190" s="55"/>
      <c r="L190" s="55"/>
      <c r="M190" s="55"/>
      <c r="N190" s="55">
        <f>SUBTOTAL(9,G190:M190)</f>
        <v>0</v>
      </c>
      <c r="O190" s="110">
        <f>IFERROR(N190/$N$18*100,"0.00")</f>
        <v>0</v>
      </c>
    </row>
    <row r="191" spans="1:15" ht="12.75" x14ac:dyDescent="0.2">
      <c r="A191" s="64">
        <v>2</v>
      </c>
      <c r="B191" s="65">
        <v>2</v>
      </c>
      <c r="C191" s="65">
        <v>8</v>
      </c>
      <c r="D191" s="65">
        <v>2</v>
      </c>
      <c r="E191" s="65"/>
      <c r="F191" s="61" t="s">
        <v>161</v>
      </c>
      <c r="G191" s="66">
        <f t="shared" ref="G191:O191" si="87">G192</f>
        <v>62356.961809008448</v>
      </c>
      <c r="H191" s="66">
        <f t="shared" si="87"/>
        <v>18011.802368172062</v>
      </c>
      <c r="I191" s="66">
        <f t="shared" si="87"/>
        <v>41909.817850739164</v>
      </c>
      <c r="J191" s="66">
        <f t="shared" si="87"/>
        <v>9333.2940109500887</v>
      </c>
      <c r="K191" s="66">
        <f t="shared" si="87"/>
        <v>7004.1455915456172</v>
      </c>
      <c r="L191" s="66">
        <f t="shared" si="87"/>
        <v>1577.5447593846559</v>
      </c>
      <c r="M191" s="66">
        <f t="shared" si="87"/>
        <v>99806.433610199965</v>
      </c>
      <c r="N191" s="66">
        <f t="shared" si="87"/>
        <v>240000</v>
      </c>
      <c r="O191" s="120">
        <f t="shared" si="87"/>
        <v>2.9016946715120635E-2</v>
      </c>
    </row>
    <row r="192" spans="1:15" ht="12.75" x14ac:dyDescent="0.2">
      <c r="A192" s="56">
        <v>2</v>
      </c>
      <c r="B192" s="57">
        <v>2</v>
      </c>
      <c r="C192" s="57">
        <v>8</v>
      </c>
      <c r="D192" s="57">
        <v>2</v>
      </c>
      <c r="E192" s="57" t="s">
        <v>309</v>
      </c>
      <c r="F192" s="54" t="s">
        <v>161</v>
      </c>
      <c r="G192" s="55">
        <v>62356.961809008448</v>
      </c>
      <c r="H192" s="55">
        <v>18011.802368172062</v>
      </c>
      <c r="I192" s="55">
        <v>41909.817850739164</v>
      </c>
      <c r="J192" s="55">
        <v>9333.2940109500887</v>
      </c>
      <c r="K192" s="55">
        <v>7004.1455915456172</v>
      </c>
      <c r="L192" s="55">
        <v>1577.5447593846559</v>
      </c>
      <c r="M192" s="55">
        <v>99806.433610199965</v>
      </c>
      <c r="N192" s="55">
        <f>SUBTOTAL(9,G192:M192)</f>
        <v>240000</v>
      </c>
      <c r="O192" s="110">
        <f>IFERROR(N192/$N$18*100,"0.00")</f>
        <v>2.9016946715120635E-2</v>
      </c>
    </row>
    <row r="193" spans="1:15" ht="12.75" x14ac:dyDescent="0.2">
      <c r="A193" s="64">
        <v>2</v>
      </c>
      <c r="B193" s="65">
        <v>2</v>
      </c>
      <c r="C193" s="65">
        <v>8</v>
      </c>
      <c r="D193" s="65">
        <v>3</v>
      </c>
      <c r="E193" s="65"/>
      <c r="F193" s="61" t="s">
        <v>162</v>
      </c>
      <c r="G193" s="66">
        <f t="shared" ref="G193:O193" si="88">G194</f>
        <v>0</v>
      </c>
      <c r="H193" s="66">
        <f t="shared" si="88"/>
        <v>0</v>
      </c>
      <c r="I193" s="66">
        <f t="shared" si="88"/>
        <v>0</v>
      </c>
      <c r="J193" s="66">
        <f t="shared" si="88"/>
        <v>0</v>
      </c>
      <c r="K193" s="66">
        <f t="shared" si="88"/>
        <v>0</v>
      </c>
      <c r="L193" s="66">
        <f t="shared" si="88"/>
        <v>0</v>
      </c>
      <c r="M193" s="66">
        <f t="shared" si="88"/>
        <v>0</v>
      </c>
      <c r="N193" s="66">
        <f t="shared" si="88"/>
        <v>0</v>
      </c>
      <c r="O193" s="120">
        <f t="shared" si="88"/>
        <v>0</v>
      </c>
    </row>
    <row r="194" spans="1:15" ht="12.75" x14ac:dyDescent="0.2">
      <c r="A194" s="56">
        <v>2</v>
      </c>
      <c r="B194" s="57">
        <v>2</v>
      </c>
      <c r="C194" s="57">
        <v>8</v>
      </c>
      <c r="D194" s="57">
        <v>3</v>
      </c>
      <c r="E194" s="57" t="s">
        <v>309</v>
      </c>
      <c r="F194" s="70" t="s">
        <v>162</v>
      </c>
      <c r="G194" s="55"/>
      <c r="H194" s="55"/>
      <c r="I194" s="55"/>
      <c r="J194" s="55"/>
      <c r="K194" s="55"/>
      <c r="L194" s="55"/>
      <c r="M194" s="55"/>
      <c r="N194" s="55">
        <f>SUBTOTAL(9,G194:M194)</f>
        <v>0</v>
      </c>
      <c r="O194" s="110">
        <f>IFERROR(N194/$N$18*100,"0.00")</f>
        <v>0</v>
      </c>
    </row>
    <row r="195" spans="1:15" ht="12.75" x14ac:dyDescent="0.2">
      <c r="A195" s="64">
        <v>2</v>
      </c>
      <c r="B195" s="65">
        <v>2</v>
      </c>
      <c r="C195" s="65">
        <v>8</v>
      </c>
      <c r="D195" s="65">
        <v>4</v>
      </c>
      <c r="E195" s="65"/>
      <c r="F195" s="61" t="s">
        <v>163</v>
      </c>
      <c r="G195" s="66">
        <f t="shared" ref="G195:O195" si="89">G196</f>
        <v>0</v>
      </c>
      <c r="H195" s="66">
        <f t="shared" si="89"/>
        <v>0</v>
      </c>
      <c r="I195" s="66">
        <f t="shared" si="89"/>
        <v>0</v>
      </c>
      <c r="J195" s="66">
        <f t="shared" si="89"/>
        <v>0</v>
      </c>
      <c r="K195" s="66">
        <f t="shared" si="89"/>
        <v>0</v>
      </c>
      <c r="L195" s="66">
        <f t="shared" si="89"/>
        <v>0</v>
      </c>
      <c r="M195" s="66">
        <f t="shared" si="89"/>
        <v>60000</v>
      </c>
      <c r="N195" s="66">
        <f t="shared" si="89"/>
        <v>60000</v>
      </c>
      <c r="O195" s="120">
        <f t="shared" si="89"/>
        <v>7.2542366787801587E-3</v>
      </c>
    </row>
    <row r="196" spans="1:15" ht="12.75" x14ac:dyDescent="0.2">
      <c r="A196" s="56">
        <v>2</v>
      </c>
      <c r="B196" s="57">
        <v>2</v>
      </c>
      <c r="C196" s="57">
        <v>8</v>
      </c>
      <c r="D196" s="57">
        <v>4</v>
      </c>
      <c r="E196" s="57" t="s">
        <v>309</v>
      </c>
      <c r="F196" s="54" t="s">
        <v>163</v>
      </c>
      <c r="G196" s="55"/>
      <c r="H196" s="55"/>
      <c r="I196" s="55"/>
      <c r="J196" s="55"/>
      <c r="K196" s="55"/>
      <c r="L196" s="55"/>
      <c r="M196" s="55">
        <v>60000</v>
      </c>
      <c r="N196" s="55">
        <f>SUBTOTAL(9,G196:M196)</f>
        <v>60000</v>
      </c>
      <c r="O196" s="110">
        <f>IFERROR(N196/$N$18*100,"0.00")</f>
        <v>7.2542366787801587E-3</v>
      </c>
    </row>
    <row r="197" spans="1:15" ht="12.75" x14ac:dyDescent="0.2">
      <c r="A197" s="64">
        <v>2</v>
      </c>
      <c r="B197" s="65">
        <v>2</v>
      </c>
      <c r="C197" s="65">
        <v>8</v>
      </c>
      <c r="D197" s="65">
        <v>5</v>
      </c>
      <c r="E197" s="65"/>
      <c r="F197" s="61" t="s">
        <v>164</v>
      </c>
      <c r="G197" s="66">
        <f t="shared" ref="G197:N197" si="90">SUM(G198:G200)</f>
        <v>1809521.0854951639</v>
      </c>
      <c r="H197" s="66">
        <f t="shared" si="90"/>
        <v>522679.98997139302</v>
      </c>
      <c r="I197" s="66">
        <f t="shared" si="90"/>
        <v>1216170.5267561371</v>
      </c>
      <c r="J197" s="66">
        <f t="shared" si="90"/>
        <v>270840.52558025788</v>
      </c>
      <c r="K197" s="66">
        <f t="shared" si="90"/>
        <v>203251.54988466436</v>
      </c>
      <c r="L197" s="66">
        <f t="shared" si="90"/>
        <v>45778.376986393479</v>
      </c>
      <c r="M197" s="66">
        <f t="shared" si="90"/>
        <v>2896257.9453259902</v>
      </c>
      <c r="N197" s="66">
        <f t="shared" si="90"/>
        <v>6964500</v>
      </c>
      <c r="O197" s="120">
        <f>SUM(O198:O200)</f>
        <v>0.84203552248940694</v>
      </c>
    </row>
    <row r="198" spans="1:15" ht="12.75" x14ac:dyDescent="0.2">
      <c r="A198" s="56">
        <v>2</v>
      </c>
      <c r="B198" s="57">
        <v>2</v>
      </c>
      <c r="C198" s="57">
        <v>8</v>
      </c>
      <c r="D198" s="57">
        <v>5</v>
      </c>
      <c r="E198" s="57" t="s">
        <v>309</v>
      </c>
      <c r="F198" s="54" t="s">
        <v>165</v>
      </c>
      <c r="G198" s="55">
        <v>718274.25383751607</v>
      </c>
      <c r="H198" s="55">
        <v>207473.44852838194</v>
      </c>
      <c r="I198" s="55">
        <v>482748.71436820179</v>
      </c>
      <c r="J198" s="55">
        <v>107507.88038863134</v>
      </c>
      <c r="K198" s="55">
        <v>80679.002032616074</v>
      </c>
      <c r="L198" s="55">
        <v>18171.343697162003</v>
      </c>
      <c r="M198" s="55">
        <v>1149645.3571474908</v>
      </c>
      <c r="N198" s="55">
        <f>SUBTOTAL(9,G198:M198)</f>
        <v>2764500</v>
      </c>
      <c r="O198" s="110">
        <f>IFERROR(N198/$N$18*100,"0.00")</f>
        <v>0.33423895497479578</v>
      </c>
    </row>
    <row r="199" spans="1:15" ht="12.75" x14ac:dyDescent="0.2">
      <c r="A199" s="56">
        <v>2</v>
      </c>
      <c r="B199" s="57">
        <v>2</v>
      </c>
      <c r="C199" s="57">
        <v>8</v>
      </c>
      <c r="D199" s="57">
        <v>5</v>
      </c>
      <c r="E199" s="57" t="s">
        <v>310</v>
      </c>
      <c r="F199" s="54" t="s">
        <v>166</v>
      </c>
      <c r="G199" s="55">
        <v>0</v>
      </c>
      <c r="H199" s="55">
        <v>0</v>
      </c>
      <c r="I199" s="55">
        <v>0</v>
      </c>
      <c r="J199" s="55">
        <v>0</v>
      </c>
      <c r="K199" s="55">
        <v>0</v>
      </c>
      <c r="L199" s="55">
        <v>0</v>
      </c>
      <c r="M199" s="55">
        <v>0</v>
      </c>
      <c r="N199" s="55">
        <f>SUBTOTAL(9,G199:M199)</f>
        <v>0</v>
      </c>
      <c r="O199" s="110">
        <f>IFERROR(N199/$N$18*100,"0.00")</f>
        <v>0</v>
      </c>
    </row>
    <row r="200" spans="1:15" ht="12.75" x14ac:dyDescent="0.2">
      <c r="A200" s="56">
        <v>2</v>
      </c>
      <c r="B200" s="57">
        <v>2</v>
      </c>
      <c r="C200" s="57">
        <v>8</v>
      </c>
      <c r="D200" s="57">
        <v>5</v>
      </c>
      <c r="E200" s="57" t="s">
        <v>311</v>
      </c>
      <c r="F200" s="54" t="s">
        <v>318</v>
      </c>
      <c r="G200" s="55">
        <v>1091246.8316576479</v>
      </c>
      <c r="H200" s="55">
        <v>315206.54144301108</v>
      </c>
      <c r="I200" s="55">
        <v>733421.81238793535</v>
      </c>
      <c r="J200" s="55">
        <v>163332.64519162657</v>
      </c>
      <c r="K200" s="55">
        <v>122572.5478520483</v>
      </c>
      <c r="L200" s="55">
        <v>27607.033289231476</v>
      </c>
      <c r="M200" s="55">
        <v>1746612.5881784994</v>
      </c>
      <c r="N200" s="55">
        <f>SUBTOTAL(9,G200:M200)</f>
        <v>4200000</v>
      </c>
      <c r="O200" s="110">
        <f>IFERROR(N200/$N$18*100,"0.00")</f>
        <v>0.50779656751461111</v>
      </c>
    </row>
    <row r="201" spans="1:15" ht="12.75" x14ac:dyDescent="0.2">
      <c r="A201" s="64">
        <v>2</v>
      </c>
      <c r="B201" s="65">
        <v>2</v>
      </c>
      <c r="C201" s="65">
        <v>8</v>
      </c>
      <c r="D201" s="65">
        <v>6</v>
      </c>
      <c r="E201" s="65"/>
      <c r="F201" s="61" t="s">
        <v>167</v>
      </c>
      <c r="G201" s="66">
        <f t="shared" ref="G201:N201" si="91">SUM(G202:G205)</f>
        <v>766122.30955761345</v>
      </c>
      <c r="H201" s="66">
        <f t="shared" si="91"/>
        <v>221294.35478053958</v>
      </c>
      <c r="I201" s="66">
        <f t="shared" si="91"/>
        <v>514907.16535052017</v>
      </c>
      <c r="J201" s="66">
        <f t="shared" si="91"/>
        <v>114669.55021558361</v>
      </c>
      <c r="K201" s="66">
        <f t="shared" si="91"/>
        <v>86053.458048648827</v>
      </c>
      <c r="L201" s="66">
        <f t="shared" si="91"/>
        <v>19381.833229656837</v>
      </c>
      <c r="M201" s="66">
        <f t="shared" si="91"/>
        <v>1226229.3288174374</v>
      </c>
      <c r="N201" s="66">
        <f t="shared" si="91"/>
        <v>2948658</v>
      </c>
      <c r="O201" s="120">
        <f>SUM(O202:O205)</f>
        <v>0.35650438361297576</v>
      </c>
    </row>
    <row r="202" spans="1:15" ht="12.75" x14ac:dyDescent="0.2">
      <c r="A202" s="56">
        <v>2</v>
      </c>
      <c r="B202" s="57">
        <v>2</v>
      </c>
      <c r="C202" s="57">
        <v>8</v>
      </c>
      <c r="D202" s="57">
        <v>6</v>
      </c>
      <c r="E202" s="57" t="s">
        <v>309</v>
      </c>
      <c r="F202" s="54" t="s">
        <v>380</v>
      </c>
      <c r="G202" s="55">
        <v>486384.30211026588</v>
      </c>
      <c r="H202" s="55">
        <v>140492.05847174209</v>
      </c>
      <c r="I202" s="55">
        <v>326896.5792357655</v>
      </c>
      <c r="J202" s="55">
        <v>72799.6932854107</v>
      </c>
      <c r="K202" s="55">
        <v>54632.335614055817</v>
      </c>
      <c r="L202" s="55">
        <v>12304.849123200316</v>
      </c>
      <c r="M202" s="55">
        <v>778490.18215955968</v>
      </c>
      <c r="N202" s="55">
        <f>SUBTOTAL(9,G202:M202)</f>
        <v>1872000</v>
      </c>
      <c r="O202" s="110">
        <f>IFERROR(N202/$N$18*100,"0.00")</f>
        <v>0.22633218437794095</v>
      </c>
    </row>
    <row r="203" spans="1:15" ht="12.75" x14ac:dyDescent="0.2">
      <c r="A203" s="56">
        <v>2</v>
      </c>
      <c r="B203" s="57">
        <v>2</v>
      </c>
      <c r="C203" s="57">
        <v>8</v>
      </c>
      <c r="D203" s="57">
        <v>6</v>
      </c>
      <c r="E203" s="57" t="s">
        <v>310</v>
      </c>
      <c r="F203" s="54" t="s">
        <v>168</v>
      </c>
      <c r="G203" s="55">
        <v>279738.00744734757</v>
      </c>
      <c r="H203" s="55">
        <v>80802.296308797479</v>
      </c>
      <c r="I203" s="55">
        <v>188010.5861147547</v>
      </c>
      <c r="J203" s="55">
        <v>41869.856930172922</v>
      </c>
      <c r="K203" s="55">
        <v>31421.122434593006</v>
      </c>
      <c r="L203" s="55">
        <v>7076.9841064565198</v>
      </c>
      <c r="M203" s="55">
        <v>447739.14665787778</v>
      </c>
      <c r="N203" s="55">
        <f>SUBTOTAL(9,G203:M203)</f>
        <v>1076658</v>
      </c>
      <c r="O203" s="110">
        <f>IFERROR(N203/$N$18*100,"0.00")</f>
        <v>0.13017219923503479</v>
      </c>
    </row>
    <row r="204" spans="1:15" ht="12.75" x14ac:dyDescent="0.2">
      <c r="A204" s="56">
        <v>2</v>
      </c>
      <c r="B204" s="57">
        <v>2</v>
      </c>
      <c r="C204" s="57">
        <v>8</v>
      </c>
      <c r="D204" s="57">
        <v>6</v>
      </c>
      <c r="E204" s="57" t="s">
        <v>311</v>
      </c>
      <c r="F204" s="54" t="s">
        <v>169</v>
      </c>
      <c r="G204" s="55">
        <v>0</v>
      </c>
      <c r="H204" s="55">
        <v>0</v>
      </c>
      <c r="I204" s="55">
        <v>0</v>
      </c>
      <c r="J204" s="55">
        <v>0</v>
      </c>
      <c r="K204" s="55">
        <v>0</v>
      </c>
      <c r="L204" s="55">
        <v>0</v>
      </c>
      <c r="M204" s="55">
        <v>0</v>
      </c>
      <c r="N204" s="55">
        <f>SUBTOTAL(9,G204:M204)</f>
        <v>0</v>
      </c>
      <c r="O204" s="110">
        <f>IFERROR(N204/$N$18*100,"0.00")</f>
        <v>0</v>
      </c>
    </row>
    <row r="205" spans="1:15" ht="12.75" x14ac:dyDescent="0.2">
      <c r="A205" s="56">
        <v>2</v>
      </c>
      <c r="B205" s="57">
        <v>2</v>
      </c>
      <c r="C205" s="57">
        <v>8</v>
      </c>
      <c r="D205" s="57">
        <v>6</v>
      </c>
      <c r="E205" s="57" t="s">
        <v>312</v>
      </c>
      <c r="F205" s="54" t="s">
        <v>170</v>
      </c>
      <c r="G205" s="55">
        <v>0</v>
      </c>
      <c r="H205" s="55">
        <v>0</v>
      </c>
      <c r="I205" s="55">
        <v>0</v>
      </c>
      <c r="J205" s="55">
        <v>0</v>
      </c>
      <c r="K205" s="55">
        <v>0</v>
      </c>
      <c r="L205" s="55">
        <v>0</v>
      </c>
      <c r="M205" s="55">
        <v>0</v>
      </c>
      <c r="N205" s="55">
        <f>SUBTOTAL(9,G205:M205)</f>
        <v>0</v>
      </c>
      <c r="O205" s="110">
        <f>IFERROR(N205/$N$18*100,"0.00")</f>
        <v>0</v>
      </c>
    </row>
    <row r="206" spans="1:15" ht="12.75" x14ac:dyDescent="0.2">
      <c r="A206" s="64">
        <v>2</v>
      </c>
      <c r="B206" s="65">
        <v>2</v>
      </c>
      <c r="C206" s="65">
        <v>8</v>
      </c>
      <c r="D206" s="65">
        <v>7</v>
      </c>
      <c r="E206" s="65"/>
      <c r="F206" s="61" t="s">
        <v>171</v>
      </c>
      <c r="G206" s="66">
        <f t="shared" ref="G206:N206" si="92">SUM(G207:G212)</f>
        <v>1310119.7676072675</v>
      </c>
      <c r="H206" s="66">
        <f t="shared" si="92"/>
        <v>378427.96775529499</v>
      </c>
      <c r="I206" s="66">
        <f t="shared" si="92"/>
        <v>880525.27304402995</v>
      </c>
      <c r="J206" s="66">
        <f t="shared" si="92"/>
        <v>196092.50717006138</v>
      </c>
      <c r="K206" s="66">
        <f t="shared" si="92"/>
        <v>147157.09887837342</v>
      </c>
      <c r="L206" s="66">
        <f t="shared" si="92"/>
        <v>33144.215394671621</v>
      </c>
      <c r="M206" s="66">
        <f t="shared" si="92"/>
        <v>2096933.170150301</v>
      </c>
      <c r="N206" s="66">
        <f t="shared" si="92"/>
        <v>5042400</v>
      </c>
      <c r="O206" s="120">
        <f>SUM(O207:O212)</f>
        <v>0.60964605048468445</v>
      </c>
    </row>
    <row r="207" spans="1:15" ht="12.75" x14ac:dyDescent="0.2">
      <c r="A207" s="56">
        <v>2</v>
      </c>
      <c r="B207" s="57">
        <v>2</v>
      </c>
      <c r="C207" s="57">
        <v>8</v>
      </c>
      <c r="D207" s="57">
        <v>7</v>
      </c>
      <c r="E207" s="57" t="s">
        <v>309</v>
      </c>
      <c r="F207" s="70" t="s">
        <v>381</v>
      </c>
      <c r="G207" s="55">
        <v>0</v>
      </c>
      <c r="H207" s="55">
        <v>0</v>
      </c>
      <c r="I207" s="55">
        <v>0</v>
      </c>
      <c r="J207" s="55">
        <v>0</v>
      </c>
      <c r="K207" s="55">
        <v>0</v>
      </c>
      <c r="L207" s="55">
        <v>0</v>
      </c>
      <c r="M207" s="55">
        <v>0</v>
      </c>
      <c r="N207" s="55">
        <f t="shared" ref="N207:N212" si="93">SUBTOTAL(9,G207:M207)</f>
        <v>0</v>
      </c>
      <c r="O207" s="110">
        <f t="shared" ref="O207:O212" si="94">IFERROR(N207/$N$18*100,"0.00")</f>
        <v>0</v>
      </c>
    </row>
    <row r="208" spans="1:15" ht="12.75" x14ac:dyDescent="0.2">
      <c r="A208" s="56">
        <v>2</v>
      </c>
      <c r="B208" s="57">
        <v>2</v>
      </c>
      <c r="C208" s="57">
        <v>8</v>
      </c>
      <c r="D208" s="57">
        <v>7</v>
      </c>
      <c r="E208" s="57" t="s">
        <v>310</v>
      </c>
      <c r="F208" s="70" t="s">
        <v>172</v>
      </c>
      <c r="G208" s="55">
        <v>112242.5312562152</v>
      </c>
      <c r="H208" s="55">
        <v>32421.244262709712</v>
      </c>
      <c r="I208" s="55">
        <v>75437.672131330502</v>
      </c>
      <c r="J208" s="55">
        <v>16799.92921971016</v>
      </c>
      <c r="K208" s="55">
        <v>12607.462064782112</v>
      </c>
      <c r="L208" s="55">
        <v>2839.5805668923804</v>
      </c>
      <c r="M208" s="55">
        <v>179651.58049835992</v>
      </c>
      <c r="N208" s="55">
        <f t="shared" si="93"/>
        <v>432000</v>
      </c>
      <c r="O208" s="110">
        <f t="shared" si="94"/>
        <v>5.2230504087217133E-2</v>
      </c>
    </row>
    <row r="209" spans="1:15" ht="12.75" x14ac:dyDescent="0.2">
      <c r="A209" s="56">
        <v>2</v>
      </c>
      <c r="B209" s="57">
        <v>2</v>
      </c>
      <c r="C209" s="57">
        <v>8</v>
      </c>
      <c r="D209" s="57">
        <v>7</v>
      </c>
      <c r="E209" s="57" t="s">
        <v>311</v>
      </c>
      <c r="F209" s="70" t="s">
        <v>173</v>
      </c>
      <c r="G209" s="55">
        <v>155892.4045225211</v>
      </c>
      <c r="H209" s="55">
        <v>45029.505920430158</v>
      </c>
      <c r="I209" s="55">
        <v>104774.54462684791</v>
      </c>
      <c r="J209" s="55">
        <v>23333.235027375224</v>
      </c>
      <c r="K209" s="55">
        <v>17510.363978864043</v>
      </c>
      <c r="L209" s="55">
        <v>3943.8618984616396</v>
      </c>
      <c r="M209" s="55">
        <v>249516.08402549991</v>
      </c>
      <c r="N209" s="55">
        <f t="shared" si="93"/>
        <v>600000</v>
      </c>
      <c r="O209" s="110">
        <f t="shared" si="94"/>
        <v>7.2542366787801585E-2</v>
      </c>
    </row>
    <row r="210" spans="1:15" ht="12.75" x14ac:dyDescent="0.2">
      <c r="A210" s="56">
        <v>2</v>
      </c>
      <c r="B210" s="57">
        <v>2</v>
      </c>
      <c r="C210" s="57">
        <v>8</v>
      </c>
      <c r="D210" s="57">
        <v>7</v>
      </c>
      <c r="E210" s="57" t="s">
        <v>312</v>
      </c>
      <c r="F210" s="70" t="s">
        <v>174</v>
      </c>
      <c r="G210" s="55">
        <v>418415.21373844665</v>
      </c>
      <c r="H210" s="55">
        <v>120859.19389043453</v>
      </c>
      <c r="I210" s="55">
        <v>281214.87777845981</v>
      </c>
      <c r="J210" s="55">
        <v>62626.402813475099</v>
      </c>
      <c r="K210" s="55">
        <v>46997.816919271092</v>
      </c>
      <c r="L210" s="55">
        <v>10585.325335471041</v>
      </c>
      <c r="M210" s="55">
        <v>669701.16952444171</v>
      </c>
      <c r="N210" s="55">
        <f t="shared" si="93"/>
        <v>1610400</v>
      </c>
      <c r="O210" s="110">
        <f t="shared" si="94"/>
        <v>0.19470371245845947</v>
      </c>
    </row>
    <row r="211" spans="1:15" ht="12.75" x14ac:dyDescent="0.2">
      <c r="A211" s="111">
        <v>2</v>
      </c>
      <c r="B211" s="57">
        <v>2</v>
      </c>
      <c r="C211" s="57">
        <v>8</v>
      </c>
      <c r="D211" s="57">
        <v>7</v>
      </c>
      <c r="E211" s="57" t="s">
        <v>316</v>
      </c>
      <c r="F211" s="70" t="s">
        <v>175</v>
      </c>
      <c r="G211" s="55">
        <v>467677.21356756333</v>
      </c>
      <c r="H211" s="55">
        <v>135088.51776129045</v>
      </c>
      <c r="I211" s="55">
        <v>314323.63388054376</v>
      </c>
      <c r="J211" s="55">
        <v>69999.705082125671</v>
      </c>
      <c r="K211" s="55">
        <v>52531.091936592129</v>
      </c>
      <c r="L211" s="55">
        <v>11831.585695384918</v>
      </c>
      <c r="M211" s="55">
        <v>748548.25207649963</v>
      </c>
      <c r="N211" s="55">
        <f t="shared" si="93"/>
        <v>1799999.9999999998</v>
      </c>
      <c r="O211" s="110">
        <f t="shared" si="94"/>
        <v>0.21762710036340471</v>
      </c>
    </row>
    <row r="212" spans="1:15" ht="12.75" x14ac:dyDescent="0.2">
      <c r="A212" s="56">
        <v>2</v>
      </c>
      <c r="B212" s="57">
        <v>2</v>
      </c>
      <c r="C212" s="57">
        <v>8</v>
      </c>
      <c r="D212" s="57">
        <v>7</v>
      </c>
      <c r="E212" s="57" t="s">
        <v>354</v>
      </c>
      <c r="F212" s="70" t="s">
        <v>176</v>
      </c>
      <c r="G212" s="55">
        <v>155892.4045225211</v>
      </c>
      <c r="H212" s="55">
        <v>45029.505920430158</v>
      </c>
      <c r="I212" s="55">
        <v>104774.54462684791</v>
      </c>
      <c r="J212" s="55">
        <v>23333.235027375224</v>
      </c>
      <c r="K212" s="55">
        <v>17510.363978864043</v>
      </c>
      <c r="L212" s="55">
        <v>3943.8618984616396</v>
      </c>
      <c r="M212" s="55">
        <v>249516.08402549991</v>
      </c>
      <c r="N212" s="55">
        <f t="shared" si="93"/>
        <v>600000</v>
      </c>
      <c r="O212" s="110">
        <f t="shared" si="94"/>
        <v>7.2542366787801585E-2</v>
      </c>
    </row>
    <row r="213" spans="1:15" ht="12.75" x14ac:dyDescent="0.2">
      <c r="A213" s="64">
        <v>2</v>
      </c>
      <c r="B213" s="65">
        <v>2</v>
      </c>
      <c r="C213" s="65">
        <v>8</v>
      </c>
      <c r="D213" s="65">
        <v>8</v>
      </c>
      <c r="E213" s="65"/>
      <c r="F213" s="61" t="s">
        <v>177</v>
      </c>
      <c r="G213" s="66">
        <f t="shared" ref="G213:N213" si="95">SUM(G214:G216)</f>
        <v>26969.385982396154</v>
      </c>
      <c r="H213" s="66">
        <f t="shared" si="95"/>
        <v>7790.1045242344171</v>
      </c>
      <c r="I213" s="66">
        <f t="shared" si="95"/>
        <v>18125.996220444689</v>
      </c>
      <c r="J213" s="66">
        <f t="shared" si="95"/>
        <v>4036.6496597359132</v>
      </c>
      <c r="K213" s="66">
        <f t="shared" si="95"/>
        <v>3029.2929683434795</v>
      </c>
      <c r="L213" s="66">
        <f t="shared" si="95"/>
        <v>682.28810843386361</v>
      </c>
      <c r="M213" s="66">
        <f t="shared" si="95"/>
        <v>43166.282536411483</v>
      </c>
      <c r="N213" s="66">
        <f t="shared" si="95"/>
        <v>103800</v>
      </c>
      <c r="O213" s="120">
        <f>SUM(O214:O216)</f>
        <v>1.2549829454289674E-2</v>
      </c>
    </row>
    <row r="214" spans="1:15" ht="12.75" x14ac:dyDescent="0.2">
      <c r="A214" s="56">
        <v>2</v>
      </c>
      <c r="B214" s="57">
        <v>2</v>
      </c>
      <c r="C214" s="57">
        <v>8</v>
      </c>
      <c r="D214" s="57">
        <v>8</v>
      </c>
      <c r="E214" s="57" t="s">
        <v>309</v>
      </c>
      <c r="F214" s="70" t="s">
        <v>178</v>
      </c>
      <c r="G214" s="55">
        <v>26969.385982396154</v>
      </c>
      <c r="H214" s="55">
        <v>7790.1045242344171</v>
      </c>
      <c r="I214" s="55">
        <v>18125.996220444689</v>
      </c>
      <c r="J214" s="55">
        <v>4036.6496597359132</v>
      </c>
      <c r="K214" s="55">
        <v>3029.2929683434795</v>
      </c>
      <c r="L214" s="55">
        <v>682.28810843386361</v>
      </c>
      <c r="M214" s="55">
        <v>43166.282536411483</v>
      </c>
      <c r="N214" s="55">
        <f>SUBTOTAL(9,G214:M214)</f>
        <v>103800</v>
      </c>
      <c r="O214" s="110">
        <f>IFERROR(N214/$N$18*100,"0.00")</f>
        <v>1.2549829454289674E-2</v>
      </c>
    </row>
    <row r="215" spans="1:15" ht="12.75" x14ac:dyDescent="0.2">
      <c r="A215" s="56">
        <v>2</v>
      </c>
      <c r="B215" s="57">
        <v>2</v>
      </c>
      <c r="C215" s="57">
        <v>8</v>
      </c>
      <c r="D215" s="57">
        <v>8</v>
      </c>
      <c r="E215" s="57" t="s">
        <v>310</v>
      </c>
      <c r="F215" s="70" t="s">
        <v>179</v>
      </c>
      <c r="G215" s="55">
        <v>0</v>
      </c>
      <c r="H215" s="55">
        <v>0</v>
      </c>
      <c r="I215" s="55">
        <v>0</v>
      </c>
      <c r="J215" s="55">
        <v>0</v>
      </c>
      <c r="K215" s="55">
        <v>0</v>
      </c>
      <c r="L215" s="55">
        <v>0</v>
      </c>
      <c r="M215" s="55">
        <v>0</v>
      </c>
      <c r="N215" s="55">
        <f>SUBTOTAL(9,G215:M215)</f>
        <v>0</v>
      </c>
      <c r="O215" s="110">
        <f>IFERROR(N215/$N$18*100,"0.00")</f>
        <v>0</v>
      </c>
    </row>
    <row r="216" spans="1:15" ht="12.75" x14ac:dyDescent="0.2">
      <c r="A216" s="56">
        <v>2</v>
      </c>
      <c r="B216" s="57">
        <v>2</v>
      </c>
      <c r="C216" s="57">
        <v>8</v>
      </c>
      <c r="D216" s="57">
        <v>8</v>
      </c>
      <c r="E216" s="57" t="s">
        <v>311</v>
      </c>
      <c r="F216" s="70" t="s">
        <v>180</v>
      </c>
      <c r="G216" s="55">
        <v>0</v>
      </c>
      <c r="H216" s="55">
        <v>0</v>
      </c>
      <c r="I216" s="55">
        <v>0</v>
      </c>
      <c r="J216" s="55">
        <v>0</v>
      </c>
      <c r="K216" s="55">
        <v>0</v>
      </c>
      <c r="L216" s="55">
        <v>0</v>
      </c>
      <c r="M216" s="55">
        <v>0</v>
      </c>
      <c r="N216" s="55">
        <f>SUBTOTAL(9,G216:M216)</f>
        <v>0</v>
      </c>
      <c r="O216" s="110">
        <f>IFERROR(N216/$N$18*100,"0.00")</f>
        <v>0</v>
      </c>
    </row>
    <row r="217" spans="1:15" ht="12.75" x14ac:dyDescent="0.2">
      <c r="A217" s="64">
        <v>2</v>
      </c>
      <c r="B217" s="65">
        <v>2</v>
      </c>
      <c r="C217" s="65">
        <v>8</v>
      </c>
      <c r="D217" s="65">
        <v>9</v>
      </c>
      <c r="E217" s="65"/>
      <c r="F217" s="61" t="s">
        <v>181</v>
      </c>
      <c r="G217" s="66">
        <f t="shared" ref="G217:N217" si="96">SUM(G218:G222)</f>
        <v>3169.8122252912626</v>
      </c>
      <c r="H217" s="66">
        <f t="shared" si="96"/>
        <v>915.59995371541311</v>
      </c>
      <c r="I217" s="66">
        <f t="shared" si="96"/>
        <v>2130.4157407459074</v>
      </c>
      <c r="J217" s="66">
        <f t="shared" si="96"/>
        <v>474.44244555662954</v>
      </c>
      <c r="K217" s="66">
        <f t="shared" si="96"/>
        <v>356.04406757023554</v>
      </c>
      <c r="L217" s="66">
        <f t="shared" si="96"/>
        <v>80.191858602053344</v>
      </c>
      <c r="M217" s="66">
        <f t="shared" si="96"/>
        <v>5073.4937085184974</v>
      </c>
      <c r="N217" s="66">
        <f t="shared" si="96"/>
        <v>12199.999999999998</v>
      </c>
      <c r="O217" s="120">
        <f>SUM(O218:O222)</f>
        <v>1.4750281246852987E-3</v>
      </c>
    </row>
    <row r="218" spans="1:15" ht="12.75" x14ac:dyDescent="0.2">
      <c r="A218" s="57">
        <v>2</v>
      </c>
      <c r="B218" s="57">
        <v>2</v>
      </c>
      <c r="C218" s="57">
        <v>8</v>
      </c>
      <c r="D218" s="57">
        <v>9</v>
      </c>
      <c r="E218" s="57" t="s">
        <v>309</v>
      </c>
      <c r="F218" s="70" t="s">
        <v>319</v>
      </c>
      <c r="G218" s="55">
        <v>0</v>
      </c>
      <c r="H218" s="55">
        <v>0</v>
      </c>
      <c r="I218" s="55">
        <v>0</v>
      </c>
      <c r="J218" s="55">
        <v>0</v>
      </c>
      <c r="K218" s="55">
        <v>0</v>
      </c>
      <c r="L218" s="55">
        <v>0</v>
      </c>
      <c r="M218" s="55">
        <v>0</v>
      </c>
      <c r="N218" s="55">
        <v>0</v>
      </c>
      <c r="O218" s="110">
        <f>IFERROR(N218/$N$18*100,"0.00")</f>
        <v>0</v>
      </c>
    </row>
    <row r="219" spans="1:15" ht="12.75" x14ac:dyDescent="0.2">
      <c r="A219" s="57">
        <v>2</v>
      </c>
      <c r="B219" s="57">
        <v>2</v>
      </c>
      <c r="C219" s="57">
        <v>8</v>
      </c>
      <c r="D219" s="57">
        <v>9</v>
      </c>
      <c r="E219" s="57" t="s">
        <v>310</v>
      </c>
      <c r="F219" s="70" t="s">
        <v>320</v>
      </c>
      <c r="G219" s="55">
        <v>0</v>
      </c>
      <c r="H219" s="55">
        <v>0</v>
      </c>
      <c r="I219" s="55">
        <v>0</v>
      </c>
      <c r="J219" s="55">
        <v>0</v>
      </c>
      <c r="K219" s="55">
        <v>0</v>
      </c>
      <c r="L219" s="55">
        <v>0</v>
      </c>
      <c r="M219" s="55">
        <v>0</v>
      </c>
      <c r="N219" s="55">
        <v>0</v>
      </c>
      <c r="O219" s="110">
        <f>IFERROR(N219/$N$18*100,"0.00")</f>
        <v>0</v>
      </c>
    </row>
    <row r="220" spans="1:15" ht="12.75" x14ac:dyDescent="0.2">
      <c r="A220" s="57">
        <v>2</v>
      </c>
      <c r="B220" s="57">
        <v>2</v>
      </c>
      <c r="C220" s="57">
        <v>8</v>
      </c>
      <c r="D220" s="57">
        <v>9</v>
      </c>
      <c r="E220" s="57" t="s">
        <v>311</v>
      </c>
      <c r="F220" s="70" t="s">
        <v>382</v>
      </c>
      <c r="G220" s="55">
        <v>0</v>
      </c>
      <c r="H220" s="55">
        <v>0</v>
      </c>
      <c r="I220" s="55">
        <v>0</v>
      </c>
      <c r="J220" s="55">
        <v>0</v>
      </c>
      <c r="K220" s="55">
        <v>0</v>
      </c>
      <c r="L220" s="55">
        <v>0</v>
      </c>
      <c r="M220" s="55">
        <v>0</v>
      </c>
      <c r="N220" s="55">
        <v>0</v>
      </c>
      <c r="O220" s="110">
        <f>IFERROR(N220/$N$18*100,"0.00")</f>
        <v>0</v>
      </c>
    </row>
    <row r="221" spans="1:15" ht="12.75" x14ac:dyDescent="0.2">
      <c r="A221" s="57">
        <v>2</v>
      </c>
      <c r="B221" s="57">
        <v>2</v>
      </c>
      <c r="C221" s="57">
        <v>8</v>
      </c>
      <c r="D221" s="57">
        <v>9</v>
      </c>
      <c r="E221" s="57" t="s">
        <v>312</v>
      </c>
      <c r="F221" s="70" t="s">
        <v>321</v>
      </c>
      <c r="G221" s="55">
        <v>0</v>
      </c>
      <c r="H221" s="55">
        <v>0</v>
      </c>
      <c r="I221" s="55">
        <v>0</v>
      </c>
      <c r="J221" s="55">
        <v>0</v>
      </c>
      <c r="K221" s="55">
        <v>0</v>
      </c>
      <c r="L221" s="55">
        <v>0</v>
      </c>
      <c r="M221" s="55">
        <v>0</v>
      </c>
      <c r="N221" s="55">
        <v>0</v>
      </c>
      <c r="O221" s="110">
        <f>IFERROR(N221/$N$18*100,"0.00")</f>
        <v>0</v>
      </c>
    </row>
    <row r="222" spans="1:15" ht="12.75" x14ac:dyDescent="0.2">
      <c r="A222" s="56">
        <v>2</v>
      </c>
      <c r="B222" s="57">
        <v>2</v>
      </c>
      <c r="C222" s="57">
        <v>8</v>
      </c>
      <c r="D222" s="57">
        <v>9</v>
      </c>
      <c r="E222" s="57" t="s">
        <v>316</v>
      </c>
      <c r="F222" s="70" t="s">
        <v>182</v>
      </c>
      <c r="G222" s="55">
        <v>3169.8122252912626</v>
      </c>
      <c r="H222" s="55">
        <v>915.59995371541311</v>
      </c>
      <c r="I222" s="55">
        <v>2130.4157407459074</v>
      </c>
      <c r="J222" s="55">
        <v>474.44244555662954</v>
      </c>
      <c r="K222" s="55">
        <v>356.04406757023554</v>
      </c>
      <c r="L222" s="55">
        <v>80.191858602053344</v>
      </c>
      <c r="M222" s="55">
        <v>5073.4937085184974</v>
      </c>
      <c r="N222" s="55">
        <v>12199.999999999998</v>
      </c>
      <c r="O222" s="110">
        <f>IFERROR(N222/$N$18*100,"0.00")</f>
        <v>1.4750281246852987E-3</v>
      </c>
    </row>
    <row r="223" spans="1:15" ht="12.75" x14ac:dyDescent="0.2">
      <c r="A223" s="86">
        <v>2</v>
      </c>
      <c r="B223" s="84">
        <v>2</v>
      </c>
      <c r="C223" s="84">
        <v>9</v>
      </c>
      <c r="D223" s="84">
        <v>2</v>
      </c>
      <c r="E223" s="84"/>
      <c r="F223" s="87" t="s">
        <v>1199</v>
      </c>
      <c r="G223" s="341">
        <f>+G224</f>
        <v>311784.8090450422</v>
      </c>
      <c r="H223" s="341">
        <f t="shared" ref="H223:O223" si="97">+H224</f>
        <v>90059.011840860316</v>
      </c>
      <c r="I223" s="341">
        <f t="shared" si="97"/>
        <v>209549.08925369583</v>
      </c>
      <c r="J223" s="341">
        <f t="shared" si="97"/>
        <v>46666.470054750447</v>
      </c>
      <c r="K223" s="341">
        <f t="shared" si="97"/>
        <v>35020.727957728086</v>
      </c>
      <c r="L223" s="341">
        <f t="shared" si="97"/>
        <v>7887.7237969232792</v>
      </c>
      <c r="M223" s="341">
        <f t="shared" si="97"/>
        <v>499032.16805099981</v>
      </c>
      <c r="N223" s="341">
        <f t="shared" si="97"/>
        <v>1200000</v>
      </c>
      <c r="O223" s="119">
        <f t="shared" si="97"/>
        <v>0.14508473357560317</v>
      </c>
    </row>
    <row r="224" spans="1:15" ht="12.75" x14ac:dyDescent="0.2">
      <c r="A224" s="64">
        <v>2</v>
      </c>
      <c r="B224" s="65">
        <v>2</v>
      </c>
      <c r="C224" s="65">
        <v>9</v>
      </c>
      <c r="D224" s="65">
        <v>2</v>
      </c>
      <c r="E224" s="65"/>
      <c r="F224" s="61" t="s">
        <v>1198</v>
      </c>
      <c r="G224" s="66">
        <f>SUM(G225:G225)</f>
        <v>311784.8090450422</v>
      </c>
      <c r="H224" s="66">
        <f t="shared" ref="H224:O224" si="98">SUM(H225:H225)</f>
        <v>90059.011840860316</v>
      </c>
      <c r="I224" s="66">
        <f t="shared" si="98"/>
        <v>209549.08925369583</v>
      </c>
      <c r="J224" s="66">
        <f t="shared" si="98"/>
        <v>46666.470054750447</v>
      </c>
      <c r="K224" s="66">
        <f t="shared" si="98"/>
        <v>35020.727957728086</v>
      </c>
      <c r="L224" s="66">
        <f t="shared" si="98"/>
        <v>7887.7237969232792</v>
      </c>
      <c r="M224" s="66">
        <f t="shared" si="98"/>
        <v>499032.16805099981</v>
      </c>
      <c r="N224" s="66">
        <f t="shared" si="98"/>
        <v>1200000</v>
      </c>
      <c r="O224" s="120">
        <f t="shared" si="98"/>
        <v>0.14508473357560317</v>
      </c>
    </row>
    <row r="225" spans="1:15" ht="12.75" x14ac:dyDescent="0.2">
      <c r="A225" s="62">
        <v>2</v>
      </c>
      <c r="B225" s="57">
        <v>2</v>
      </c>
      <c r="C225" s="57">
        <v>9</v>
      </c>
      <c r="D225" s="57">
        <v>2</v>
      </c>
      <c r="E225" s="57" t="s">
        <v>309</v>
      </c>
      <c r="F225" s="54" t="s">
        <v>1198</v>
      </c>
      <c r="G225" s="55">
        <v>311784.8090450422</v>
      </c>
      <c r="H225" s="55">
        <v>90059.011840860316</v>
      </c>
      <c r="I225" s="55">
        <v>209549.08925369583</v>
      </c>
      <c r="J225" s="55">
        <v>46666.470054750447</v>
      </c>
      <c r="K225" s="55">
        <v>35020.727957728086</v>
      </c>
      <c r="L225" s="55">
        <v>7887.7237969232792</v>
      </c>
      <c r="M225" s="55">
        <v>499032.16805099981</v>
      </c>
      <c r="N225" s="55">
        <f>SUBTOTAL(9,G225:M225)</f>
        <v>1200000</v>
      </c>
      <c r="O225" s="110">
        <f>IFERROR(N225/$N$18*100,"0.00")</f>
        <v>0.14508473357560317</v>
      </c>
    </row>
    <row r="226" spans="1:15" ht="12.75" x14ac:dyDescent="0.2">
      <c r="A226" s="88">
        <v>2</v>
      </c>
      <c r="B226" s="89">
        <v>3</v>
      </c>
      <c r="C226" s="90"/>
      <c r="D226" s="90"/>
      <c r="E226" s="90"/>
      <c r="F226" s="91" t="s">
        <v>35</v>
      </c>
      <c r="G226" s="342">
        <f t="shared" ref="G226:O226" si="99">+G227+G239+G248+G261+G266+G277+G305+G322+G327</f>
        <v>32090085.100556985</v>
      </c>
      <c r="H226" s="342">
        <f t="shared" si="99"/>
        <v>27711934.783896949</v>
      </c>
      <c r="I226" s="342">
        <f t="shared" si="99"/>
        <v>38771095.279841796</v>
      </c>
      <c r="J226" s="342">
        <f t="shared" si="99"/>
        <v>11597828.694429014</v>
      </c>
      <c r="K226" s="342">
        <f t="shared" si="99"/>
        <v>10843473.729558138</v>
      </c>
      <c r="L226" s="342">
        <f t="shared" si="99"/>
        <v>510928.67746578413</v>
      </c>
      <c r="M226" s="342">
        <f t="shared" si="99"/>
        <v>33071561.934251335</v>
      </c>
      <c r="N226" s="342">
        <f t="shared" si="99"/>
        <v>160802271.00800002</v>
      </c>
      <c r="O226" s="118">
        <f t="shared" si="99"/>
        <v>18.612304851708782</v>
      </c>
    </row>
    <row r="227" spans="1:15" ht="12.75" x14ac:dyDescent="0.2">
      <c r="A227" s="86">
        <v>2</v>
      </c>
      <c r="B227" s="84">
        <v>3</v>
      </c>
      <c r="C227" s="84">
        <v>1</v>
      </c>
      <c r="D227" s="84"/>
      <c r="E227" s="84"/>
      <c r="F227" s="87" t="s">
        <v>36</v>
      </c>
      <c r="G227" s="341">
        <f t="shared" ref="G227:N227" si="100">+G228+G231+G233+G237</f>
        <v>6014721.2956969133</v>
      </c>
      <c r="H227" s="341">
        <f t="shared" si="100"/>
        <v>1737351.6626667618</v>
      </c>
      <c r="I227" s="341">
        <f t="shared" si="100"/>
        <v>4042465.61430777</v>
      </c>
      <c r="J227" s="341">
        <f t="shared" si="100"/>
        <v>900254.92933095503</v>
      </c>
      <c r="K227" s="341">
        <f t="shared" si="100"/>
        <v>675593.91005392163</v>
      </c>
      <c r="L227" s="341">
        <f t="shared" si="100"/>
        <v>152164.11742842785</v>
      </c>
      <c r="M227" s="341">
        <f t="shared" si="100"/>
        <v>9746958.4705152493</v>
      </c>
      <c r="N227" s="341">
        <f t="shared" si="100"/>
        <v>23269510</v>
      </c>
      <c r="O227" s="119">
        <f>+O228+O231+O233+O237</f>
        <v>2.8133755489873615</v>
      </c>
    </row>
    <row r="228" spans="1:15" ht="12.75" x14ac:dyDescent="0.2">
      <c r="A228" s="64">
        <v>2</v>
      </c>
      <c r="B228" s="65">
        <v>3</v>
      </c>
      <c r="C228" s="65">
        <v>1</v>
      </c>
      <c r="D228" s="65">
        <v>1</v>
      </c>
      <c r="E228" s="65"/>
      <c r="F228" s="61" t="s">
        <v>183</v>
      </c>
      <c r="G228" s="66">
        <f t="shared" ref="G228:O228" si="101">SUM(G229:G229)</f>
        <v>6014721.2956969133</v>
      </c>
      <c r="H228" s="66">
        <f t="shared" si="101"/>
        <v>1737351.6626667618</v>
      </c>
      <c r="I228" s="66">
        <f t="shared" si="101"/>
        <v>4042465.61430777</v>
      </c>
      <c r="J228" s="66">
        <f t="shared" si="101"/>
        <v>900254.92933095503</v>
      </c>
      <c r="K228" s="66">
        <f t="shared" si="101"/>
        <v>675593.91005392163</v>
      </c>
      <c r="L228" s="66">
        <f t="shared" si="101"/>
        <v>152164.11742842785</v>
      </c>
      <c r="M228" s="66">
        <f t="shared" si="101"/>
        <v>9626958.4705152493</v>
      </c>
      <c r="N228" s="66">
        <f t="shared" si="101"/>
        <v>23149510</v>
      </c>
      <c r="O228" s="120">
        <f t="shared" si="101"/>
        <v>2.7988670756298011</v>
      </c>
    </row>
    <row r="229" spans="1:15" ht="12.75" x14ac:dyDescent="0.2">
      <c r="A229" s="62">
        <v>2</v>
      </c>
      <c r="B229" s="57">
        <v>3</v>
      </c>
      <c r="C229" s="57">
        <v>1</v>
      </c>
      <c r="D229" s="57">
        <v>1</v>
      </c>
      <c r="E229" s="57" t="s">
        <v>309</v>
      </c>
      <c r="F229" s="54" t="s">
        <v>183</v>
      </c>
      <c r="G229" s="55">
        <v>6014721.2956969133</v>
      </c>
      <c r="H229" s="55">
        <v>1737351.6626667618</v>
      </c>
      <c r="I229" s="55">
        <v>4042465.61430777</v>
      </c>
      <c r="J229" s="55">
        <v>900254.92933095503</v>
      </c>
      <c r="K229" s="55">
        <v>675593.91005392163</v>
      </c>
      <c r="L229" s="55">
        <v>152164.11742842785</v>
      </c>
      <c r="M229" s="55">
        <v>9626958.4705152493</v>
      </c>
      <c r="N229" s="55">
        <f>SUBTOTAL(9,G229:M229)</f>
        <v>23149510</v>
      </c>
      <c r="O229" s="110">
        <f>IFERROR(N229/$N$18*100,"0.00")</f>
        <v>2.7988670756298011</v>
      </c>
    </row>
    <row r="230" spans="1:15" ht="12.75" x14ac:dyDescent="0.2">
      <c r="A230" s="62">
        <v>2</v>
      </c>
      <c r="B230" s="57">
        <v>3</v>
      </c>
      <c r="C230" s="57">
        <v>1</v>
      </c>
      <c r="D230" s="57">
        <v>1</v>
      </c>
      <c r="E230" s="57" t="s">
        <v>310</v>
      </c>
      <c r="F230" s="54" t="s">
        <v>184</v>
      </c>
      <c r="G230" s="66">
        <v>0</v>
      </c>
      <c r="H230" s="66">
        <v>0</v>
      </c>
      <c r="I230" s="66">
        <v>0</v>
      </c>
      <c r="J230" s="66">
        <v>0</v>
      </c>
      <c r="K230" s="66">
        <v>0</v>
      </c>
      <c r="L230" s="66">
        <v>0</v>
      </c>
      <c r="M230" s="66">
        <v>0</v>
      </c>
      <c r="N230" s="55">
        <f>SUBTOTAL(9,G230:M230)</f>
        <v>0</v>
      </c>
      <c r="O230" s="110">
        <f>IFERROR(N230/$N$18*100,"0.00")</f>
        <v>0</v>
      </c>
    </row>
    <row r="231" spans="1:15" ht="12.75" x14ac:dyDescent="0.2">
      <c r="A231" s="64">
        <v>2</v>
      </c>
      <c r="B231" s="65">
        <v>3</v>
      </c>
      <c r="C231" s="65">
        <v>1</v>
      </c>
      <c r="D231" s="65">
        <v>2</v>
      </c>
      <c r="E231" s="65"/>
      <c r="F231" s="61" t="s">
        <v>186</v>
      </c>
      <c r="G231" s="66">
        <f t="shared" ref="G231:O231" si="102">+G232</f>
        <v>0</v>
      </c>
      <c r="H231" s="66">
        <f t="shared" si="102"/>
        <v>0</v>
      </c>
      <c r="I231" s="66">
        <f t="shared" si="102"/>
        <v>0</v>
      </c>
      <c r="J231" s="66">
        <f t="shared" si="102"/>
        <v>0</v>
      </c>
      <c r="K231" s="66">
        <f t="shared" si="102"/>
        <v>0</v>
      </c>
      <c r="L231" s="66">
        <f t="shared" si="102"/>
        <v>0</v>
      </c>
      <c r="M231" s="66">
        <f t="shared" si="102"/>
        <v>0</v>
      </c>
      <c r="N231" s="66">
        <f t="shared" si="102"/>
        <v>0</v>
      </c>
      <c r="O231" s="121">
        <f t="shared" si="102"/>
        <v>0</v>
      </c>
    </row>
    <row r="232" spans="1:15" ht="12.75" x14ac:dyDescent="0.2">
      <c r="A232" s="62">
        <v>2</v>
      </c>
      <c r="B232" s="57">
        <v>3</v>
      </c>
      <c r="C232" s="57">
        <v>1</v>
      </c>
      <c r="D232" s="57">
        <v>2</v>
      </c>
      <c r="E232" s="57" t="s">
        <v>309</v>
      </c>
      <c r="F232" s="54" t="s">
        <v>186</v>
      </c>
      <c r="G232" s="66"/>
      <c r="H232" s="66"/>
      <c r="I232" s="66"/>
      <c r="J232" s="66"/>
      <c r="K232" s="66"/>
      <c r="L232" s="66"/>
      <c r="M232" s="66"/>
      <c r="N232" s="55">
        <f>SUBTOTAL(9,G232:M232)</f>
        <v>0</v>
      </c>
      <c r="O232" s="110">
        <f>IFERROR(N232/$N$18*100,"0.00")</f>
        <v>0</v>
      </c>
    </row>
    <row r="233" spans="1:15" ht="12.75" x14ac:dyDescent="0.2">
      <c r="A233" s="64">
        <v>2</v>
      </c>
      <c r="B233" s="65">
        <v>3</v>
      </c>
      <c r="C233" s="65">
        <v>1</v>
      </c>
      <c r="D233" s="65">
        <v>3</v>
      </c>
      <c r="E233" s="65"/>
      <c r="F233" s="61" t="s">
        <v>185</v>
      </c>
      <c r="G233" s="66">
        <f t="shared" ref="G233:N233" si="103">SUM(G234:G236)</f>
        <v>0</v>
      </c>
      <c r="H233" s="66">
        <f t="shared" si="103"/>
        <v>0</v>
      </c>
      <c r="I233" s="66">
        <f t="shared" si="103"/>
        <v>0</v>
      </c>
      <c r="J233" s="66">
        <f t="shared" si="103"/>
        <v>0</v>
      </c>
      <c r="K233" s="66">
        <f t="shared" si="103"/>
        <v>0</v>
      </c>
      <c r="L233" s="66">
        <f t="shared" si="103"/>
        <v>0</v>
      </c>
      <c r="M233" s="66">
        <f t="shared" si="103"/>
        <v>0</v>
      </c>
      <c r="N233" s="66">
        <f t="shared" si="103"/>
        <v>0</v>
      </c>
      <c r="O233" s="120">
        <f>SUM(O234:O236)</f>
        <v>0</v>
      </c>
    </row>
    <row r="234" spans="1:15" ht="12.75" x14ac:dyDescent="0.2">
      <c r="A234" s="123">
        <v>2</v>
      </c>
      <c r="B234" s="112">
        <v>3</v>
      </c>
      <c r="C234" s="112">
        <v>1</v>
      </c>
      <c r="D234" s="112">
        <v>3</v>
      </c>
      <c r="E234" s="112" t="s">
        <v>309</v>
      </c>
      <c r="F234" s="125" t="s">
        <v>187</v>
      </c>
      <c r="G234" s="115"/>
      <c r="H234" s="115"/>
      <c r="I234" s="115"/>
      <c r="J234" s="115"/>
      <c r="K234" s="115"/>
      <c r="L234" s="115"/>
      <c r="M234" s="115"/>
      <c r="N234" s="115">
        <f>SUBTOTAL(9,G234:M234)</f>
        <v>0</v>
      </c>
      <c r="O234" s="116">
        <f>IFERROR(N234/$N$18*100,"0.00")</f>
        <v>0</v>
      </c>
    </row>
    <row r="235" spans="1:15" ht="12.75" x14ac:dyDescent="0.2">
      <c r="A235" s="62">
        <v>2</v>
      </c>
      <c r="B235" s="57">
        <v>3</v>
      </c>
      <c r="C235" s="57">
        <v>1</v>
      </c>
      <c r="D235" s="57">
        <v>3</v>
      </c>
      <c r="E235" s="57" t="s">
        <v>310</v>
      </c>
      <c r="F235" s="54" t="s">
        <v>188</v>
      </c>
      <c r="G235" s="55"/>
      <c r="H235" s="55"/>
      <c r="I235" s="55"/>
      <c r="J235" s="55"/>
      <c r="K235" s="55"/>
      <c r="L235" s="55"/>
      <c r="M235" s="55"/>
      <c r="N235" s="55">
        <f>SUBTOTAL(9,G235:M235)</f>
        <v>0</v>
      </c>
      <c r="O235" s="110">
        <f>IFERROR(N235/$N$18*100,"0.00")</f>
        <v>0</v>
      </c>
    </row>
    <row r="236" spans="1:15" ht="12.75" x14ac:dyDescent="0.2">
      <c r="A236" s="62">
        <v>2</v>
      </c>
      <c r="B236" s="57">
        <v>3</v>
      </c>
      <c r="C236" s="57">
        <v>1</v>
      </c>
      <c r="D236" s="57">
        <v>3</v>
      </c>
      <c r="E236" s="57" t="s">
        <v>311</v>
      </c>
      <c r="F236" s="54" t="s">
        <v>189</v>
      </c>
      <c r="G236" s="66"/>
      <c r="H236" s="66"/>
      <c r="I236" s="66"/>
      <c r="J236" s="66"/>
      <c r="K236" s="66"/>
      <c r="L236" s="66"/>
      <c r="M236" s="66"/>
      <c r="N236" s="55">
        <f>SUBTOTAL(9,G236:M236)</f>
        <v>0</v>
      </c>
      <c r="O236" s="110">
        <f>IFERROR(N236/$N$18*100,"0.00")</f>
        <v>0</v>
      </c>
    </row>
    <row r="237" spans="1:15" ht="12.75" x14ac:dyDescent="0.2">
      <c r="A237" s="64">
        <v>2</v>
      </c>
      <c r="B237" s="65">
        <v>3</v>
      </c>
      <c r="C237" s="65">
        <v>1</v>
      </c>
      <c r="D237" s="65">
        <v>4</v>
      </c>
      <c r="E237" s="65"/>
      <c r="F237" s="61" t="s">
        <v>190</v>
      </c>
      <c r="G237" s="66">
        <f t="shared" ref="G237:O237" si="104">+G238</f>
        <v>0</v>
      </c>
      <c r="H237" s="66">
        <f t="shared" si="104"/>
        <v>0</v>
      </c>
      <c r="I237" s="66">
        <f t="shared" si="104"/>
        <v>0</v>
      </c>
      <c r="J237" s="66">
        <f t="shared" si="104"/>
        <v>0</v>
      </c>
      <c r="K237" s="66">
        <f t="shared" si="104"/>
        <v>0</v>
      </c>
      <c r="L237" s="66">
        <f t="shared" si="104"/>
        <v>0</v>
      </c>
      <c r="M237" s="66">
        <f t="shared" si="104"/>
        <v>120000</v>
      </c>
      <c r="N237" s="66">
        <f t="shared" si="104"/>
        <v>120000</v>
      </c>
      <c r="O237" s="121">
        <f t="shared" si="104"/>
        <v>1.4508473357560317E-2</v>
      </c>
    </row>
    <row r="238" spans="1:15" ht="12.75" x14ac:dyDescent="0.2">
      <c r="A238" s="62">
        <v>2</v>
      </c>
      <c r="B238" s="57">
        <v>3</v>
      </c>
      <c r="C238" s="57">
        <v>1</v>
      </c>
      <c r="D238" s="57">
        <v>4</v>
      </c>
      <c r="E238" s="57" t="s">
        <v>309</v>
      </c>
      <c r="F238" s="54" t="s">
        <v>190</v>
      </c>
      <c r="G238" s="66"/>
      <c r="H238" s="66"/>
      <c r="I238" s="66"/>
      <c r="J238" s="66"/>
      <c r="K238" s="66"/>
      <c r="L238" s="66"/>
      <c r="M238" s="66">
        <v>120000</v>
      </c>
      <c r="N238" s="55">
        <f>SUBTOTAL(9,G238:M238)</f>
        <v>120000</v>
      </c>
      <c r="O238" s="110">
        <f>IFERROR(N238/$N$18*100,"0.00")</f>
        <v>1.4508473357560317E-2</v>
      </c>
    </row>
    <row r="239" spans="1:15" ht="12.75" x14ac:dyDescent="0.2">
      <c r="A239" s="86">
        <v>2</v>
      </c>
      <c r="B239" s="84">
        <v>3</v>
      </c>
      <c r="C239" s="84">
        <v>2</v>
      </c>
      <c r="D239" s="84"/>
      <c r="E239" s="84"/>
      <c r="F239" s="87" t="s">
        <v>37</v>
      </c>
      <c r="G239" s="341">
        <f t="shared" ref="G239:N239" si="105">+G240+G242+G244+G246</f>
        <v>1637909.5301832883</v>
      </c>
      <c r="H239" s="341">
        <f t="shared" si="105"/>
        <v>473110.00887065282</v>
      </c>
      <c r="I239" s="341">
        <f t="shared" si="105"/>
        <v>1100831.215546082</v>
      </c>
      <c r="J239" s="341">
        <f t="shared" si="105"/>
        <v>245154.52268762232</v>
      </c>
      <c r="K239" s="341">
        <f t="shared" si="105"/>
        <v>183975.55753793154</v>
      </c>
      <c r="L239" s="341">
        <f t="shared" si="105"/>
        <v>41436.842346503625</v>
      </c>
      <c r="M239" s="341">
        <f t="shared" si="105"/>
        <v>2621582.3228279185</v>
      </c>
      <c r="N239" s="341">
        <f t="shared" si="105"/>
        <v>6304000</v>
      </c>
      <c r="O239" s="119">
        <f>+O240+O242+O244+O246</f>
        <v>0.76217846705050196</v>
      </c>
    </row>
    <row r="240" spans="1:15" ht="12.75" x14ac:dyDescent="0.2">
      <c r="A240" s="64">
        <v>2</v>
      </c>
      <c r="B240" s="65">
        <v>3</v>
      </c>
      <c r="C240" s="65">
        <v>2</v>
      </c>
      <c r="D240" s="65">
        <v>1</v>
      </c>
      <c r="E240" s="65"/>
      <c r="F240" s="61" t="s">
        <v>191</v>
      </c>
      <c r="G240" s="66">
        <f t="shared" ref="G240:O240" si="106">+G241</f>
        <v>688524.78664113488</v>
      </c>
      <c r="H240" s="66">
        <f t="shared" si="106"/>
        <v>198880.3178152332</v>
      </c>
      <c r="I240" s="66">
        <f t="shared" si="106"/>
        <v>462754.23876857827</v>
      </c>
      <c r="J240" s="66">
        <f t="shared" si="106"/>
        <v>103055.12137090723</v>
      </c>
      <c r="K240" s="66">
        <f t="shared" si="106"/>
        <v>77337.440906649528</v>
      </c>
      <c r="L240" s="66">
        <f t="shared" si="106"/>
        <v>17418.723384872243</v>
      </c>
      <c r="M240" s="66">
        <f t="shared" si="106"/>
        <v>1102029.3711126246</v>
      </c>
      <c r="N240" s="66">
        <f t="shared" si="106"/>
        <v>2650000</v>
      </c>
      <c r="O240" s="121">
        <f t="shared" si="106"/>
        <v>0.32039545331279029</v>
      </c>
    </row>
    <row r="241" spans="1:15" ht="12.75" x14ac:dyDescent="0.2">
      <c r="A241" s="62">
        <v>2</v>
      </c>
      <c r="B241" s="57">
        <v>3</v>
      </c>
      <c r="C241" s="57">
        <v>2</v>
      </c>
      <c r="D241" s="57">
        <v>1</v>
      </c>
      <c r="E241" s="57" t="s">
        <v>309</v>
      </c>
      <c r="F241" s="54" t="s">
        <v>191</v>
      </c>
      <c r="G241" s="66">
        <v>688524.78664113488</v>
      </c>
      <c r="H241" s="66">
        <v>198880.3178152332</v>
      </c>
      <c r="I241" s="66">
        <v>462754.23876857827</v>
      </c>
      <c r="J241" s="66">
        <v>103055.12137090723</v>
      </c>
      <c r="K241" s="66">
        <v>77337.440906649528</v>
      </c>
      <c r="L241" s="66">
        <v>17418.723384872243</v>
      </c>
      <c r="M241" s="66">
        <v>1102029.3711126246</v>
      </c>
      <c r="N241" s="55">
        <f>SUBTOTAL(9,G241:M241)</f>
        <v>2650000</v>
      </c>
      <c r="O241" s="110">
        <f>IFERROR(N241/$N$18*100,"0.00")</f>
        <v>0.32039545331279029</v>
      </c>
    </row>
    <row r="242" spans="1:15" ht="12.75" x14ac:dyDescent="0.2">
      <c r="A242" s="64">
        <v>2</v>
      </c>
      <c r="B242" s="65">
        <v>3</v>
      </c>
      <c r="C242" s="65">
        <v>2</v>
      </c>
      <c r="D242" s="65">
        <v>2</v>
      </c>
      <c r="E242" s="65"/>
      <c r="F242" s="61" t="s">
        <v>192</v>
      </c>
      <c r="G242" s="66">
        <f t="shared" ref="G242:O242" si="107">+G243</f>
        <v>51444.493492431968</v>
      </c>
      <c r="H242" s="66">
        <f t="shared" si="107"/>
        <v>14859.736953741951</v>
      </c>
      <c r="I242" s="66">
        <f t="shared" si="107"/>
        <v>34575.599726859815</v>
      </c>
      <c r="J242" s="66">
        <f t="shared" si="107"/>
        <v>7699.9675590338238</v>
      </c>
      <c r="K242" s="66">
        <f t="shared" si="107"/>
        <v>5778.420113025134</v>
      </c>
      <c r="L242" s="66">
        <f t="shared" si="107"/>
        <v>1301.4744264923411</v>
      </c>
      <c r="M242" s="66">
        <f t="shared" si="107"/>
        <v>82340.307728414962</v>
      </c>
      <c r="N242" s="66">
        <f t="shared" si="107"/>
        <v>198000</v>
      </c>
      <c r="O242" s="121">
        <f t="shared" si="107"/>
        <v>2.3938981039974522E-2</v>
      </c>
    </row>
    <row r="243" spans="1:15" ht="12.75" x14ac:dyDescent="0.2">
      <c r="A243" s="62">
        <v>2</v>
      </c>
      <c r="B243" s="57">
        <v>3</v>
      </c>
      <c r="C243" s="57">
        <v>2</v>
      </c>
      <c r="D243" s="57">
        <v>2</v>
      </c>
      <c r="E243" s="57" t="s">
        <v>309</v>
      </c>
      <c r="F243" s="54" t="s">
        <v>192</v>
      </c>
      <c r="G243" s="66">
        <v>51444.493492431968</v>
      </c>
      <c r="H243" s="66">
        <v>14859.736953741951</v>
      </c>
      <c r="I243" s="66">
        <v>34575.599726859815</v>
      </c>
      <c r="J243" s="66">
        <v>7699.9675590338238</v>
      </c>
      <c r="K243" s="66">
        <v>5778.420113025134</v>
      </c>
      <c r="L243" s="66">
        <v>1301.4744264923411</v>
      </c>
      <c r="M243" s="66">
        <v>82340.307728414962</v>
      </c>
      <c r="N243" s="55">
        <f>SUBTOTAL(9,G243:M243)</f>
        <v>198000</v>
      </c>
      <c r="O243" s="110">
        <f>IFERROR(N243/$N$18*100,"0.00")</f>
        <v>2.3938981039974522E-2</v>
      </c>
    </row>
    <row r="244" spans="1:15" ht="12.75" x14ac:dyDescent="0.2">
      <c r="A244" s="64">
        <v>2</v>
      </c>
      <c r="B244" s="65">
        <v>3</v>
      </c>
      <c r="C244" s="65">
        <v>2</v>
      </c>
      <c r="D244" s="65">
        <v>3</v>
      </c>
      <c r="E244" s="65"/>
      <c r="F244" s="61" t="s">
        <v>193</v>
      </c>
      <c r="G244" s="66">
        <f t="shared" ref="G244:O244" si="108">+G245</f>
        <v>883390.29229428631</v>
      </c>
      <c r="H244" s="66">
        <f t="shared" si="108"/>
        <v>255167.20021577086</v>
      </c>
      <c r="I244" s="66">
        <f t="shared" si="108"/>
        <v>593722.41955213819</v>
      </c>
      <c r="J244" s="66">
        <f t="shared" si="108"/>
        <v>132221.66515512625</v>
      </c>
      <c r="K244" s="66">
        <f t="shared" si="108"/>
        <v>99225.395880229582</v>
      </c>
      <c r="L244" s="66">
        <f t="shared" si="108"/>
        <v>22348.550757949291</v>
      </c>
      <c r="M244" s="66">
        <f t="shared" si="108"/>
        <v>1413924.4761444994</v>
      </c>
      <c r="N244" s="66">
        <f t="shared" si="108"/>
        <v>3399999.9999999995</v>
      </c>
      <c r="O244" s="121">
        <f t="shared" si="108"/>
        <v>0.41107341179754225</v>
      </c>
    </row>
    <row r="245" spans="1:15" ht="12.75" x14ac:dyDescent="0.2">
      <c r="A245" s="62">
        <v>2</v>
      </c>
      <c r="B245" s="57">
        <v>3</v>
      </c>
      <c r="C245" s="57">
        <v>2</v>
      </c>
      <c r="D245" s="57">
        <v>3</v>
      </c>
      <c r="E245" s="57" t="s">
        <v>309</v>
      </c>
      <c r="F245" s="54" t="s">
        <v>193</v>
      </c>
      <c r="G245" s="66">
        <v>883390.29229428631</v>
      </c>
      <c r="H245" s="66">
        <v>255167.20021577086</v>
      </c>
      <c r="I245" s="66">
        <v>593722.41955213819</v>
      </c>
      <c r="J245" s="66">
        <v>132221.66515512625</v>
      </c>
      <c r="K245" s="66">
        <v>99225.395880229582</v>
      </c>
      <c r="L245" s="66">
        <v>22348.550757949291</v>
      </c>
      <c r="M245" s="66">
        <v>1413924.4761444994</v>
      </c>
      <c r="N245" s="55">
        <f>SUBTOTAL(9,G245:M245)</f>
        <v>3399999.9999999995</v>
      </c>
      <c r="O245" s="110">
        <f>IFERROR(N245/$N$18*100,"0.00")</f>
        <v>0.41107341179754225</v>
      </c>
    </row>
    <row r="246" spans="1:15" ht="12.75" x14ac:dyDescent="0.2">
      <c r="A246" s="64">
        <v>2</v>
      </c>
      <c r="B246" s="65">
        <v>3</v>
      </c>
      <c r="C246" s="65">
        <v>2</v>
      </c>
      <c r="D246" s="65">
        <v>4</v>
      </c>
      <c r="E246" s="65"/>
      <c r="F246" s="61" t="s">
        <v>38</v>
      </c>
      <c r="G246" s="66">
        <f t="shared" ref="G246:O246" si="109">+G247</f>
        <v>14549.957755435304</v>
      </c>
      <c r="H246" s="66">
        <f t="shared" si="109"/>
        <v>4202.7538859068145</v>
      </c>
      <c r="I246" s="66">
        <f t="shared" si="109"/>
        <v>9778.9574985058061</v>
      </c>
      <c r="J246" s="66">
        <f t="shared" si="109"/>
        <v>2177.7686025550206</v>
      </c>
      <c r="K246" s="66">
        <f t="shared" si="109"/>
        <v>1634.3006380273107</v>
      </c>
      <c r="L246" s="66">
        <f t="shared" si="109"/>
        <v>368.09377718975304</v>
      </c>
      <c r="M246" s="66">
        <f t="shared" si="109"/>
        <v>23288.167842379989</v>
      </c>
      <c r="N246" s="66">
        <f t="shared" si="109"/>
        <v>56000</v>
      </c>
      <c r="O246" s="121">
        <f t="shared" si="109"/>
        <v>6.7706209001948143E-3</v>
      </c>
    </row>
    <row r="247" spans="1:15" ht="12.75" x14ac:dyDescent="0.2">
      <c r="A247" s="62">
        <v>2</v>
      </c>
      <c r="B247" s="57">
        <v>3</v>
      </c>
      <c r="C247" s="57">
        <v>2</v>
      </c>
      <c r="D247" s="57">
        <v>4</v>
      </c>
      <c r="E247" s="57" t="s">
        <v>309</v>
      </c>
      <c r="F247" s="54" t="s">
        <v>38</v>
      </c>
      <c r="G247" s="66">
        <v>14549.957755435304</v>
      </c>
      <c r="H247" s="66">
        <v>4202.7538859068145</v>
      </c>
      <c r="I247" s="66">
        <v>9778.9574985058061</v>
      </c>
      <c r="J247" s="66">
        <v>2177.7686025550206</v>
      </c>
      <c r="K247" s="66">
        <v>1634.3006380273107</v>
      </c>
      <c r="L247" s="66">
        <v>368.09377718975304</v>
      </c>
      <c r="M247" s="66">
        <v>23288.167842379989</v>
      </c>
      <c r="N247" s="55">
        <f>SUBTOTAL(9,G247:M247)</f>
        <v>56000</v>
      </c>
      <c r="O247" s="110">
        <f>IFERROR(N247/$N$18*100,"0.00")</f>
        <v>6.7706209001948143E-3</v>
      </c>
    </row>
    <row r="248" spans="1:15" ht="12.75" x14ac:dyDescent="0.2">
      <c r="A248" s="86">
        <v>2</v>
      </c>
      <c r="B248" s="84">
        <v>3</v>
      </c>
      <c r="C248" s="84">
        <v>3</v>
      </c>
      <c r="D248" s="84"/>
      <c r="E248" s="84"/>
      <c r="F248" s="87" t="s">
        <v>383</v>
      </c>
      <c r="G248" s="341">
        <f t="shared" ref="G248:N248" si="110">+G249+G251+G253+G255+G257+G259</f>
        <v>1949491.9389231256</v>
      </c>
      <c r="H248" s="341">
        <f t="shared" si="110"/>
        <v>563110.55740299309</v>
      </c>
      <c r="I248" s="341">
        <f t="shared" si="110"/>
        <v>1310244.272516004</v>
      </c>
      <c r="J248" s="341">
        <f t="shared" si="110"/>
        <v>291790.69842556224</v>
      </c>
      <c r="K248" s="341">
        <f t="shared" si="110"/>
        <v>218973.55120642707</v>
      </c>
      <c r="L248" s="341">
        <f t="shared" si="110"/>
        <v>49319.445696062066</v>
      </c>
      <c r="M248" s="341">
        <f t="shared" si="110"/>
        <v>3120290.5358298258</v>
      </c>
      <c r="N248" s="341">
        <f t="shared" si="110"/>
        <v>7503221</v>
      </c>
      <c r="O248" s="119">
        <f>+O249+O251+O253+O255+O257+O259</f>
        <v>0.90716901645322556</v>
      </c>
    </row>
    <row r="249" spans="1:15" ht="12.75" x14ac:dyDescent="0.2">
      <c r="A249" s="64">
        <v>2</v>
      </c>
      <c r="B249" s="65">
        <v>3</v>
      </c>
      <c r="C249" s="65">
        <v>3</v>
      </c>
      <c r="D249" s="65">
        <v>1</v>
      </c>
      <c r="E249" s="65"/>
      <c r="F249" s="61" t="s">
        <v>194</v>
      </c>
      <c r="G249" s="66">
        <f t="shared" ref="G249:O249" si="111">G250</f>
        <v>1015898.8361384292</v>
      </c>
      <c r="H249" s="66">
        <f t="shared" si="111"/>
        <v>293442.28024813649</v>
      </c>
      <c r="I249" s="66">
        <f t="shared" si="111"/>
        <v>682780.78248495888</v>
      </c>
      <c r="J249" s="66">
        <f t="shared" si="111"/>
        <v>152054.91492839518</v>
      </c>
      <c r="K249" s="66">
        <f t="shared" si="111"/>
        <v>114109.20526226402</v>
      </c>
      <c r="L249" s="66">
        <f t="shared" si="111"/>
        <v>25700.833371641686</v>
      </c>
      <c r="M249" s="66">
        <f t="shared" si="111"/>
        <v>1626013.1475661744</v>
      </c>
      <c r="N249" s="66">
        <f t="shared" si="111"/>
        <v>3910000</v>
      </c>
      <c r="O249" s="120">
        <f t="shared" si="111"/>
        <v>0.4727344235671736</v>
      </c>
    </row>
    <row r="250" spans="1:15" ht="12.75" x14ac:dyDescent="0.2">
      <c r="A250" s="62">
        <v>2</v>
      </c>
      <c r="B250" s="57">
        <v>3</v>
      </c>
      <c r="C250" s="57">
        <v>3</v>
      </c>
      <c r="D250" s="57">
        <v>1</v>
      </c>
      <c r="E250" s="57" t="s">
        <v>309</v>
      </c>
      <c r="F250" s="54" t="s">
        <v>194</v>
      </c>
      <c r="G250" s="55">
        <v>1015898.8361384292</v>
      </c>
      <c r="H250" s="55">
        <v>293442.28024813649</v>
      </c>
      <c r="I250" s="55">
        <v>682780.78248495888</v>
      </c>
      <c r="J250" s="55">
        <v>152054.91492839518</v>
      </c>
      <c r="K250" s="55">
        <v>114109.20526226402</v>
      </c>
      <c r="L250" s="55">
        <v>25700.833371641686</v>
      </c>
      <c r="M250" s="55">
        <v>1626013.1475661744</v>
      </c>
      <c r="N250" s="55">
        <f>SUBTOTAL(9,G250:M250)</f>
        <v>3910000</v>
      </c>
      <c r="O250" s="110">
        <f>IFERROR(N250/$N$18*100,"0.00")</f>
        <v>0.4727344235671736</v>
      </c>
    </row>
    <row r="251" spans="1:15" ht="12.75" x14ac:dyDescent="0.2">
      <c r="A251" s="64">
        <v>2</v>
      </c>
      <c r="B251" s="65">
        <v>3</v>
      </c>
      <c r="C251" s="65">
        <v>3</v>
      </c>
      <c r="D251" s="65">
        <v>2</v>
      </c>
      <c r="E251" s="65"/>
      <c r="F251" s="61" t="s">
        <v>195</v>
      </c>
      <c r="G251" s="66">
        <f t="shared" ref="G251:O251" si="112">+G252</f>
        <v>530034.17537657183</v>
      </c>
      <c r="H251" s="66">
        <f t="shared" si="112"/>
        <v>153100.32012946252</v>
      </c>
      <c r="I251" s="66">
        <f t="shared" si="112"/>
        <v>356233.45173128293</v>
      </c>
      <c r="J251" s="66">
        <f t="shared" si="112"/>
        <v>79332.999093075763</v>
      </c>
      <c r="K251" s="66">
        <f t="shared" si="112"/>
        <v>59535.237528137746</v>
      </c>
      <c r="L251" s="66">
        <f t="shared" si="112"/>
        <v>13409.130454769574</v>
      </c>
      <c r="M251" s="66">
        <f t="shared" si="112"/>
        <v>848354.6856866997</v>
      </c>
      <c r="N251" s="66">
        <f t="shared" si="112"/>
        <v>2040000</v>
      </c>
      <c r="O251" s="121">
        <f t="shared" si="112"/>
        <v>0.24664404707852539</v>
      </c>
    </row>
    <row r="252" spans="1:15" ht="12.75" x14ac:dyDescent="0.2">
      <c r="A252" s="62">
        <v>2</v>
      </c>
      <c r="B252" s="57">
        <v>3</v>
      </c>
      <c r="C252" s="57">
        <v>3</v>
      </c>
      <c r="D252" s="57">
        <v>2</v>
      </c>
      <c r="E252" s="57" t="s">
        <v>309</v>
      </c>
      <c r="F252" s="54" t="s">
        <v>195</v>
      </c>
      <c r="G252" s="55">
        <v>530034.17537657183</v>
      </c>
      <c r="H252" s="55">
        <v>153100.32012946252</v>
      </c>
      <c r="I252" s="55">
        <v>356233.45173128293</v>
      </c>
      <c r="J252" s="55">
        <v>79332.999093075763</v>
      </c>
      <c r="K252" s="55">
        <v>59535.237528137746</v>
      </c>
      <c r="L252" s="55">
        <v>13409.130454769574</v>
      </c>
      <c r="M252" s="55">
        <v>848354.6856866997</v>
      </c>
      <c r="N252" s="55">
        <f>SUBTOTAL(9,G252:M252)</f>
        <v>2040000</v>
      </c>
      <c r="O252" s="110">
        <f>IFERROR(N252/$N$18*100,"0.00")</f>
        <v>0.24664404707852539</v>
      </c>
    </row>
    <row r="253" spans="1:15" ht="12.75" x14ac:dyDescent="0.2">
      <c r="A253" s="64">
        <v>2</v>
      </c>
      <c r="B253" s="65">
        <v>3</v>
      </c>
      <c r="C253" s="65">
        <v>3</v>
      </c>
      <c r="D253" s="65">
        <v>3</v>
      </c>
      <c r="E253" s="65"/>
      <c r="F253" s="61" t="s">
        <v>196</v>
      </c>
      <c r="G253" s="66">
        <f t="shared" ref="G253:O253" si="113">+G254</f>
        <v>374141.77085405064</v>
      </c>
      <c r="H253" s="66">
        <f t="shared" si="113"/>
        <v>108070.81420903237</v>
      </c>
      <c r="I253" s="66">
        <f t="shared" si="113"/>
        <v>251458.907104435</v>
      </c>
      <c r="J253" s="66">
        <f t="shared" si="113"/>
        <v>55999.764065700532</v>
      </c>
      <c r="K253" s="66">
        <f t="shared" si="113"/>
        <v>42024.873549273703</v>
      </c>
      <c r="L253" s="66">
        <f t="shared" si="113"/>
        <v>9465.268556307934</v>
      </c>
      <c r="M253" s="66">
        <f t="shared" si="113"/>
        <v>598838.6016611997</v>
      </c>
      <c r="N253" s="66">
        <f t="shared" si="113"/>
        <v>1440000</v>
      </c>
      <c r="O253" s="121">
        <f t="shared" si="113"/>
        <v>0.17410168029072381</v>
      </c>
    </row>
    <row r="254" spans="1:15" ht="12.75" x14ac:dyDescent="0.2">
      <c r="A254" s="62">
        <v>2</v>
      </c>
      <c r="B254" s="57">
        <v>3</v>
      </c>
      <c r="C254" s="57">
        <v>3</v>
      </c>
      <c r="D254" s="57">
        <v>3</v>
      </c>
      <c r="E254" s="57" t="s">
        <v>309</v>
      </c>
      <c r="F254" s="54" t="s">
        <v>196</v>
      </c>
      <c r="G254" s="55">
        <v>374141.77085405064</v>
      </c>
      <c r="H254" s="55">
        <v>108070.81420903237</v>
      </c>
      <c r="I254" s="55">
        <v>251458.907104435</v>
      </c>
      <c r="J254" s="55">
        <v>55999.764065700532</v>
      </c>
      <c r="K254" s="55">
        <v>42024.873549273703</v>
      </c>
      <c r="L254" s="55">
        <v>9465.268556307934</v>
      </c>
      <c r="M254" s="55">
        <v>598838.6016611997</v>
      </c>
      <c r="N254" s="55">
        <f>SUBTOTAL(9,G254:M254)</f>
        <v>1440000</v>
      </c>
      <c r="O254" s="110">
        <f>IFERROR(N254/$N$18*100,"0.00")</f>
        <v>0.17410168029072381</v>
      </c>
    </row>
    <row r="255" spans="1:15" ht="12.75" x14ac:dyDescent="0.2">
      <c r="A255" s="64">
        <v>2</v>
      </c>
      <c r="B255" s="65">
        <v>3</v>
      </c>
      <c r="C255" s="65">
        <v>3</v>
      </c>
      <c r="D255" s="65">
        <v>4</v>
      </c>
      <c r="E255" s="65"/>
      <c r="F255" s="61" t="s">
        <v>197</v>
      </c>
      <c r="G255" s="66">
        <f t="shared" ref="G255:O255" si="114">+G256</f>
        <v>7794.620226126056</v>
      </c>
      <c r="H255" s="66">
        <f t="shared" si="114"/>
        <v>2251.4752960215078</v>
      </c>
      <c r="I255" s="66">
        <f t="shared" si="114"/>
        <v>5238.7272313423955</v>
      </c>
      <c r="J255" s="66">
        <f t="shared" si="114"/>
        <v>1166.6617513687611</v>
      </c>
      <c r="K255" s="66">
        <f t="shared" si="114"/>
        <v>875.51819894320215</v>
      </c>
      <c r="L255" s="66">
        <f t="shared" si="114"/>
        <v>197.19309492308199</v>
      </c>
      <c r="M255" s="66">
        <f t="shared" si="114"/>
        <v>12475.804201274996</v>
      </c>
      <c r="N255" s="66">
        <f t="shared" si="114"/>
        <v>30000</v>
      </c>
      <c r="O255" s="121">
        <f t="shared" si="114"/>
        <v>3.6271183393900793E-3</v>
      </c>
    </row>
    <row r="256" spans="1:15" ht="12.75" x14ac:dyDescent="0.2">
      <c r="A256" s="62">
        <v>2</v>
      </c>
      <c r="B256" s="57">
        <v>3</v>
      </c>
      <c r="C256" s="57">
        <v>3</v>
      </c>
      <c r="D256" s="57">
        <v>4</v>
      </c>
      <c r="E256" s="57" t="s">
        <v>309</v>
      </c>
      <c r="F256" s="54" t="s">
        <v>197</v>
      </c>
      <c r="G256" s="66">
        <v>7794.620226126056</v>
      </c>
      <c r="H256" s="66">
        <v>2251.4752960215078</v>
      </c>
      <c r="I256" s="66">
        <v>5238.7272313423955</v>
      </c>
      <c r="J256" s="66">
        <v>1166.6617513687611</v>
      </c>
      <c r="K256" s="66">
        <v>875.51819894320215</v>
      </c>
      <c r="L256" s="66">
        <v>197.19309492308199</v>
      </c>
      <c r="M256" s="66">
        <v>12475.804201274996</v>
      </c>
      <c r="N256" s="55">
        <f>SUBTOTAL(9,G256:M256)</f>
        <v>30000</v>
      </c>
      <c r="O256" s="110">
        <f>IFERROR(N256/$N$18*100,"0.00")</f>
        <v>3.6271183393900793E-3</v>
      </c>
    </row>
    <row r="257" spans="1:15" ht="12.75" x14ac:dyDescent="0.2">
      <c r="A257" s="64">
        <v>2</v>
      </c>
      <c r="B257" s="65">
        <v>3</v>
      </c>
      <c r="C257" s="65">
        <v>3</v>
      </c>
      <c r="D257" s="65">
        <v>5</v>
      </c>
      <c r="E257" s="65"/>
      <c r="F257" s="61" t="s">
        <v>198</v>
      </c>
      <c r="G257" s="66">
        <f t="shared" ref="G257:O257" si="115">+G258</f>
        <v>0</v>
      </c>
      <c r="H257" s="66">
        <f t="shared" si="115"/>
        <v>0</v>
      </c>
      <c r="I257" s="66">
        <f t="shared" si="115"/>
        <v>0</v>
      </c>
      <c r="J257" s="66">
        <f t="shared" si="115"/>
        <v>0</v>
      </c>
      <c r="K257" s="66">
        <f t="shared" si="115"/>
        <v>0</v>
      </c>
      <c r="L257" s="66">
        <f t="shared" si="115"/>
        <v>0</v>
      </c>
      <c r="M257" s="66">
        <f t="shared" si="115"/>
        <v>0</v>
      </c>
      <c r="N257" s="66">
        <f t="shared" si="115"/>
        <v>0</v>
      </c>
      <c r="O257" s="121">
        <f t="shared" si="115"/>
        <v>0</v>
      </c>
    </row>
    <row r="258" spans="1:15" ht="12.75" x14ac:dyDescent="0.2">
      <c r="A258" s="62">
        <v>2</v>
      </c>
      <c r="B258" s="57">
        <v>3</v>
      </c>
      <c r="C258" s="57">
        <v>3</v>
      </c>
      <c r="D258" s="57">
        <v>5</v>
      </c>
      <c r="E258" s="57" t="s">
        <v>309</v>
      </c>
      <c r="F258" s="54" t="s">
        <v>198</v>
      </c>
      <c r="G258" s="66"/>
      <c r="H258" s="66"/>
      <c r="I258" s="66"/>
      <c r="J258" s="66"/>
      <c r="K258" s="66"/>
      <c r="L258" s="66"/>
      <c r="M258" s="66"/>
      <c r="N258" s="55">
        <f>SUBTOTAL(9,G258:M258)</f>
        <v>0</v>
      </c>
      <c r="O258" s="110">
        <f>IFERROR(N258/$N$18*100,"0.00")</f>
        <v>0</v>
      </c>
    </row>
    <row r="259" spans="1:15" ht="12.75" x14ac:dyDescent="0.2">
      <c r="A259" s="64">
        <v>2</v>
      </c>
      <c r="B259" s="65">
        <v>3</v>
      </c>
      <c r="C259" s="65">
        <v>3</v>
      </c>
      <c r="D259" s="65">
        <v>6</v>
      </c>
      <c r="E259" s="65"/>
      <c r="F259" s="61" t="s">
        <v>199</v>
      </c>
      <c r="G259" s="66">
        <f t="shared" ref="G259:O259" si="116">+G260</f>
        <v>21622.536327947881</v>
      </c>
      <c r="H259" s="66">
        <f t="shared" si="116"/>
        <v>6245.6675203401965</v>
      </c>
      <c r="I259" s="66">
        <f t="shared" si="116"/>
        <v>14532.403963984851</v>
      </c>
      <c r="J259" s="66">
        <f t="shared" si="116"/>
        <v>3236.358587021989</v>
      </c>
      <c r="K259" s="66">
        <f t="shared" si="116"/>
        <v>2428.7166678084077</v>
      </c>
      <c r="L259" s="66">
        <f t="shared" si="116"/>
        <v>547.02021841979354</v>
      </c>
      <c r="M259" s="66">
        <f t="shared" si="116"/>
        <v>34608.296714476877</v>
      </c>
      <c r="N259" s="66">
        <f t="shared" si="116"/>
        <v>83221</v>
      </c>
      <c r="O259" s="121">
        <f t="shared" si="116"/>
        <v>1.0061747177412726E-2</v>
      </c>
    </row>
    <row r="260" spans="1:15" ht="12.75" x14ac:dyDescent="0.2">
      <c r="A260" s="62">
        <v>2</v>
      </c>
      <c r="B260" s="57">
        <v>3</v>
      </c>
      <c r="C260" s="57">
        <v>3</v>
      </c>
      <c r="D260" s="57">
        <v>6</v>
      </c>
      <c r="E260" s="57" t="s">
        <v>309</v>
      </c>
      <c r="F260" s="54" t="s">
        <v>199</v>
      </c>
      <c r="G260" s="55">
        <v>21622.536327947881</v>
      </c>
      <c r="H260" s="55">
        <v>6245.6675203401965</v>
      </c>
      <c r="I260" s="55">
        <v>14532.403963984851</v>
      </c>
      <c r="J260" s="55">
        <v>3236.358587021989</v>
      </c>
      <c r="K260" s="55">
        <v>2428.7166678084077</v>
      </c>
      <c r="L260" s="55">
        <v>547.02021841979354</v>
      </c>
      <c r="M260" s="55">
        <v>34608.296714476877</v>
      </c>
      <c r="N260" s="55">
        <f>SUBTOTAL(9,G260:M260)</f>
        <v>83221</v>
      </c>
      <c r="O260" s="110">
        <f>IFERROR(N260/$N$18*100,"0.00")</f>
        <v>1.0061747177412726E-2</v>
      </c>
    </row>
    <row r="261" spans="1:15" ht="12.75" x14ac:dyDescent="0.2">
      <c r="A261" s="86">
        <v>2</v>
      </c>
      <c r="B261" s="84">
        <v>3</v>
      </c>
      <c r="C261" s="84">
        <v>4</v>
      </c>
      <c r="D261" s="84"/>
      <c r="E261" s="84"/>
      <c r="F261" s="87" t="s">
        <v>384</v>
      </c>
      <c r="G261" s="341">
        <f t="shared" ref="G261:N261" si="117">+G262+G264</f>
        <v>3319170</v>
      </c>
      <c r="H261" s="341">
        <f t="shared" si="117"/>
        <v>13276680</v>
      </c>
      <c r="I261" s="341">
        <f t="shared" si="117"/>
        <v>16595850</v>
      </c>
      <c r="J261" s="341">
        <f t="shared" si="117"/>
        <v>0</v>
      </c>
      <c r="K261" s="341">
        <f t="shared" si="117"/>
        <v>0</v>
      </c>
      <c r="L261" s="341">
        <f t="shared" si="117"/>
        <v>0</v>
      </c>
      <c r="M261" s="341">
        <f t="shared" si="117"/>
        <v>0</v>
      </c>
      <c r="N261" s="341">
        <f t="shared" si="117"/>
        <v>33191700</v>
      </c>
      <c r="O261" s="119">
        <f>+O262+O264</f>
        <v>4.0130074595177891</v>
      </c>
    </row>
    <row r="262" spans="1:15" ht="12.75" x14ac:dyDescent="0.2">
      <c r="A262" s="64">
        <v>2</v>
      </c>
      <c r="B262" s="65">
        <v>3</v>
      </c>
      <c r="C262" s="65">
        <v>4</v>
      </c>
      <c r="D262" s="65">
        <v>1</v>
      </c>
      <c r="E262" s="65"/>
      <c r="F262" s="61" t="s">
        <v>200</v>
      </c>
      <c r="G262" s="66">
        <f t="shared" ref="G262:O262" si="118">+G263</f>
        <v>3319170</v>
      </c>
      <c r="H262" s="66">
        <f t="shared" si="118"/>
        <v>13276680</v>
      </c>
      <c r="I262" s="66">
        <f t="shared" si="118"/>
        <v>16595850</v>
      </c>
      <c r="J262" s="66">
        <f t="shared" si="118"/>
        <v>0</v>
      </c>
      <c r="K262" s="66">
        <f t="shared" si="118"/>
        <v>0</v>
      </c>
      <c r="L262" s="66">
        <f t="shared" si="118"/>
        <v>0</v>
      </c>
      <c r="M262" s="66">
        <f t="shared" si="118"/>
        <v>0</v>
      </c>
      <c r="N262" s="66">
        <f t="shared" si="118"/>
        <v>33191700</v>
      </c>
      <c r="O262" s="121">
        <f t="shared" si="118"/>
        <v>4.0130074595177891</v>
      </c>
    </row>
    <row r="263" spans="1:15" ht="12.75" x14ac:dyDescent="0.2">
      <c r="A263" s="62">
        <v>2</v>
      </c>
      <c r="B263" s="57">
        <v>3</v>
      </c>
      <c r="C263" s="57">
        <v>4</v>
      </c>
      <c r="D263" s="57">
        <v>1</v>
      </c>
      <c r="E263" s="57" t="s">
        <v>309</v>
      </c>
      <c r="F263" s="54" t="s">
        <v>200</v>
      </c>
      <c r="G263" s="55">
        <v>3319170</v>
      </c>
      <c r="H263" s="55">
        <v>13276680</v>
      </c>
      <c r="I263" s="55">
        <v>16595850</v>
      </c>
      <c r="J263" s="55"/>
      <c r="K263" s="55"/>
      <c r="L263" s="55"/>
      <c r="M263" s="55"/>
      <c r="N263" s="55">
        <f>SUBTOTAL(9,G263:M263)</f>
        <v>33191700</v>
      </c>
      <c r="O263" s="110">
        <f>IFERROR(N263/$N$18*100,"0.00")</f>
        <v>4.0130074595177891</v>
      </c>
    </row>
    <row r="264" spans="1:15" ht="12.75" x14ac:dyDescent="0.2">
      <c r="A264" s="67">
        <v>2</v>
      </c>
      <c r="B264" s="65">
        <v>3</v>
      </c>
      <c r="C264" s="65">
        <v>4</v>
      </c>
      <c r="D264" s="65">
        <v>2</v>
      </c>
      <c r="E264" s="65"/>
      <c r="F264" s="61" t="s">
        <v>201</v>
      </c>
      <c r="G264" s="66">
        <f t="shared" ref="G264:O264" si="119">+G265</f>
        <v>0</v>
      </c>
      <c r="H264" s="66">
        <f t="shared" si="119"/>
        <v>0</v>
      </c>
      <c r="I264" s="66">
        <f t="shared" si="119"/>
        <v>0</v>
      </c>
      <c r="J264" s="66">
        <f t="shared" si="119"/>
        <v>0</v>
      </c>
      <c r="K264" s="66">
        <f t="shared" si="119"/>
        <v>0</v>
      </c>
      <c r="L264" s="66">
        <f t="shared" si="119"/>
        <v>0</v>
      </c>
      <c r="M264" s="66">
        <f t="shared" si="119"/>
        <v>0</v>
      </c>
      <c r="N264" s="66">
        <f t="shared" si="119"/>
        <v>0</v>
      </c>
      <c r="O264" s="121">
        <f t="shared" si="119"/>
        <v>0</v>
      </c>
    </row>
    <row r="265" spans="1:15" ht="12.75" x14ac:dyDescent="0.2">
      <c r="A265" s="72">
        <v>2</v>
      </c>
      <c r="B265" s="73">
        <v>3</v>
      </c>
      <c r="C265" s="73">
        <v>4</v>
      </c>
      <c r="D265" s="73">
        <v>2</v>
      </c>
      <c r="E265" s="57" t="s">
        <v>309</v>
      </c>
      <c r="F265" s="54" t="s">
        <v>201</v>
      </c>
      <c r="G265" s="66"/>
      <c r="H265" s="66"/>
      <c r="I265" s="66"/>
      <c r="J265" s="66"/>
      <c r="K265" s="66"/>
      <c r="L265" s="66"/>
      <c r="M265" s="66"/>
      <c r="N265" s="55">
        <f>SUBTOTAL(9,G265:M265)</f>
        <v>0</v>
      </c>
      <c r="O265" s="110">
        <f>IFERROR(N265/$N$18*100,"0.00")</f>
        <v>0</v>
      </c>
    </row>
    <row r="266" spans="1:15" ht="12.75" x14ac:dyDescent="0.2">
      <c r="A266" s="86">
        <v>2</v>
      </c>
      <c r="B266" s="84">
        <v>3</v>
      </c>
      <c r="C266" s="84">
        <v>5</v>
      </c>
      <c r="D266" s="84"/>
      <c r="E266" s="84"/>
      <c r="F266" s="87" t="s">
        <v>206</v>
      </c>
      <c r="G266" s="341">
        <f t="shared" ref="G266:N266" si="120">+G267+G269+G271+G273+G275</f>
        <v>623569.6180900844</v>
      </c>
      <c r="H266" s="341">
        <f t="shared" si="120"/>
        <v>206784.69034838729</v>
      </c>
      <c r="I266" s="341">
        <f t="shared" si="120"/>
        <v>445764.84517405834</v>
      </c>
      <c r="J266" s="341">
        <f t="shared" si="120"/>
        <v>93332.940109500894</v>
      </c>
      <c r="K266" s="341">
        <f t="shared" si="120"/>
        <v>70041.455915456172</v>
      </c>
      <c r="L266" s="341">
        <f t="shared" si="120"/>
        <v>15775.447593846558</v>
      </c>
      <c r="M266" s="341">
        <f t="shared" si="120"/>
        <v>1024731.0027686663</v>
      </c>
      <c r="N266" s="341">
        <f t="shared" si="120"/>
        <v>2480000</v>
      </c>
      <c r="O266" s="119">
        <f>+O267+O269+O271+O273+O275</f>
        <v>0.29984178272291323</v>
      </c>
    </row>
    <row r="267" spans="1:15" ht="12.75" x14ac:dyDescent="0.2">
      <c r="A267" s="64">
        <v>2</v>
      </c>
      <c r="B267" s="65">
        <v>3</v>
      </c>
      <c r="C267" s="65">
        <v>5</v>
      </c>
      <c r="D267" s="65">
        <v>1</v>
      </c>
      <c r="E267" s="65"/>
      <c r="F267" s="61" t="s">
        <v>202</v>
      </c>
      <c r="G267" s="66">
        <f t="shared" ref="G267:O267" si="121">+G268</f>
        <v>0</v>
      </c>
      <c r="H267" s="66">
        <f t="shared" si="121"/>
        <v>0</v>
      </c>
      <c r="I267" s="66">
        <f t="shared" si="121"/>
        <v>0</v>
      </c>
      <c r="J267" s="66">
        <f t="shared" si="121"/>
        <v>0</v>
      </c>
      <c r="K267" s="66">
        <f t="shared" si="121"/>
        <v>0</v>
      </c>
      <c r="L267" s="66">
        <f t="shared" si="121"/>
        <v>0</v>
      </c>
      <c r="M267" s="66">
        <f t="shared" si="121"/>
        <v>0</v>
      </c>
      <c r="N267" s="66">
        <f t="shared" si="121"/>
        <v>0</v>
      </c>
      <c r="O267" s="121">
        <f t="shared" si="121"/>
        <v>0</v>
      </c>
    </row>
    <row r="268" spans="1:15" ht="12.75" x14ac:dyDescent="0.2">
      <c r="A268" s="62">
        <v>2</v>
      </c>
      <c r="B268" s="57">
        <v>3</v>
      </c>
      <c r="C268" s="57">
        <v>5</v>
      </c>
      <c r="D268" s="57">
        <v>1</v>
      </c>
      <c r="E268" s="57" t="s">
        <v>309</v>
      </c>
      <c r="F268" s="54" t="s">
        <v>202</v>
      </c>
      <c r="G268" s="66"/>
      <c r="H268" s="66"/>
      <c r="I268" s="66"/>
      <c r="J268" s="66"/>
      <c r="K268" s="66"/>
      <c r="L268" s="66"/>
      <c r="M268" s="66"/>
      <c r="N268" s="55">
        <f>SUBTOTAL(9,G268:M268)</f>
        <v>0</v>
      </c>
      <c r="O268" s="110">
        <f>IFERROR(N268/$N$18*100,"0.00")</f>
        <v>0</v>
      </c>
    </row>
    <row r="269" spans="1:15" ht="12.75" x14ac:dyDescent="0.2">
      <c r="A269" s="64">
        <v>2</v>
      </c>
      <c r="B269" s="65">
        <v>3</v>
      </c>
      <c r="C269" s="65">
        <v>5</v>
      </c>
      <c r="D269" s="65">
        <v>2</v>
      </c>
      <c r="E269" s="65"/>
      <c r="F269" s="61" t="s">
        <v>203</v>
      </c>
      <c r="G269" s="66">
        <f t="shared" ref="G269:O269" si="122">+G270</f>
        <v>0</v>
      </c>
      <c r="H269" s="66">
        <f t="shared" si="122"/>
        <v>0</v>
      </c>
      <c r="I269" s="66">
        <f t="shared" si="122"/>
        <v>0</v>
      </c>
      <c r="J269" s="66">
        <f t="shared" si="122"/>
        <v>0</v>
      </c>
      <c r="K269" s="66">
        <f t="shared" si="122"/>
        <v>0</v>
      </c>
      <c r="L269" s="66">
        <f t="shared" si="122"/>
        <v>0</v>
      </c>
      <c r="M269" s="66">
        <f t="shared" si="122"/>
        <v>0</v>
      </c>
      <c r="N269" s="66">
        <f t="shared" si="122"/>
        <v>0</v>
      </c>
      <c r="O269" s="121">
        <f t="shared" si="122"/>
        <v>0</v>
      </c>
    </row>
    <row r="270" spans="1:15" ht="12.75" x14ac:dyDescent="0.2">
      <c r="A270" s="62">
        <v>2</v>
      </c>
      <c r="B270" s="57">
        <v>3</v>
      </c>
      <c r="C270" s="57">
        <v>5</v>
      </c>
      <c r="D270" s="57">
        <v>2</v>
      </c>
      <c r="E270" s="57" t="s">
        <v>309</v>
      </c>
      <c r="F270" s="54" t="s">
        <v>203</v>
      </c>
      <c r="G270" s="66"/>
      <c r="H270" s="66"/>
      <c r="I270" s="66"/>
      <c r="J270" s="66"/>
      <c r="K270" s="66"/>
      <c r="L270" s="66"/>
      <c r="M270" s="66"/>
      <c r="N270" s="55">
        <f>SUBTOTAL(9,G270:M270)</f>
        <v>0</v>
      </c>
      <c r="O270" s="110">
        <f>IFERROR(N270/$N$18*100,"0.00")</f>
        <v>0</v>
      </c>
    </row>
    <row r="271" spans="1:15" ht="12.75" x14ac:dyDescent="0.2">
      <c r="A271" s="64">
        <v>2</v>
      </c>
      <c r="B271" s="65">
        <v>3</v>
      </c>
      <c r="C271" s="65">
        <v>5</v>
      </c>
      <c r="D271" s="65">
        <v>3</v>
      </c>
      <c r="E271" s="65"/>
      <c r="F271" s="61" t="s">
        <v>204</v>
      </c>
      <c r="G271" s="66">
        <f t="shared" ref="G271:O271" si="123">+G272</f>
        <v>0</v>
      </c>
      <c r="H271" s="66">
        <f t="shared" si="123"/>
        <v>26666.666666666668</v>
      </c>
      <c r="I271" s="66">
        <f t="shared" si="123"/>
        <v>26666.666666666668</v>
      </c>
      <c r="J271" s="66">
        <f t="shared" si="123"/>
        <v>0</v>
      </c>
      <c r="K271" s="66">
        <f t="shared" si="123"/>
        <v>0</v>
      </c>
      <c r="L271" s="66">
        <f t="shared" si="123"/>
        <v>0</v>
      </c>
      <c r="M271" s="66">
        <f t="shared" si="123"/>
        <v>26666.666666666668</v>
      </c>
      <c r="N271" s="66">
        <f t="shared" si="123"/>
        <v>80000</v>
      </c>
      <c r="O271" s="121">
        <f t="shared" si="123"/>
        <v>9.6723155717068771E-3</v>
      </c>
    </row>
    <row r="272" spans="1:15" ht="12.75" x14ac:dyDescent="0.2">
      <c r="A272" s="62">
        <v>2</v>
      </c>
      <c r="B272" s="57">
        <v>3</v>
      </c>
      <c r="C272" s="57">
        <v>5</v>
      </c>
      <c r="D272" s="57">
        <v>3</v>
      </c>
      <c r="E272" s="57" t="s">
        <v>309</v>
      </c>
      <c r="F272" s="54" t="s">
        <v>204</v>
      </c>
      <c r="G272" s="55"/>
      <c r="H272" s="55">
        <v>26666.666666666668</v>
      </c>
      <c r="I272" s="55">
        <v>26666.666666666668</v>
      </c>
      <c r="J272" s="55"/>
      <c r="K272" s="55"/>
      <c r="L272" s="55"/>
      <c r="M272" s="55">
        <v>26666.666666666668</v>
      </c>
      <c r="N272" s="55">
        <f>SUBTOTAL(9,G272:M272)</f>
        <v>80000</v>
      </c>
      <c r="O272" s="110">
        <f>IFERROR(N272/$N$18*100,"0.00")</f>
        <v>9.6723155717068771E-3</v>
      </c>
    </row>
    <row r="273" spans="1:15" ht="12.75" x14ac:dyDescent="0.2">
      <c r="A273" s="64">
        <v>2</v>
      </c>
      <c r="B273" s="65">
        <v>3</v>
      </c>
      <c r="C273" s="65">
        <v>5</v>
      </c>
      <c r="D273" s="65">
        <v>4</v>
      </c>
      <c r="E273" s="65"/>
      <c r="F273" s="61" t="s">
        <v>205</v>
      </c>
      <c r="G273" s="66">
        <f t="shared" ref="G273:O273" si="124">+G274</f>
        <v>0</v>
      </c>
      <c r="H273" s="66">
        <f t="shared" si="124"/>
        <v>0</v>
      </c>
      <c r="I273" s="66">
        <f t="shared" si="124"/>
        <v>0</v>
      </c>
      <c r="J273" s="66">
        <f t="shared" si="124"/>
        <v>0</v>
      </c>
      <c r="K273" s="66">
        <f t="shared" si="124"/>
        <v>0</v>
      </c>
      <c r="L273" s="66">
        <f t="shared" si="124"/>
        <v>0</v>
      </c>
      <c r="M273" s="66">
        <f t="shared" si="124"/>
        <v>0</v>
      </c>
      <c r="N273" s="66">
        <f t="shared" si="124"/>
        <v>0</v>
      </c>
      <c r="O273" s="121">
        <f t="shared" si="124"/>
        <v>0</v>
      </c>
    </row>
    <row r="274" spans="1:15" ht="12.75" x14ac:dyDescent="0.2">
      <c r="A274" s="62">
        <v>2</v>
      </c>
      <c r="B274" s="57">
        <v>3</v>
      </c>
      <c r="C274" s="57">
        <v>5</v>
      </c>
      <c r="D274" s="57">
        <v>4</v>
      </c>
      <c r="E274" s="57" t="s">
        <v>309</v>
      </c>
      <c r="F274" s="54" t="s">
        <v>205</v>
      </c>
      <c r="G274" s="66"/>
      <c r="H274" s="66"/>
      <c r="I274" s="66"/>
      <c r="J274" s="66"/>
      <c r="K274" s="66"/>
      <c r="L274" s="66"/>
      <c r="M274" s="66"/>
      <c r="N274" s="55">
        <f>SUBTOTAL(9,G274:M274)</f>
        <v>0</v>
      </c>
      <c r="O274" s="110">
        <f>IFERROR(N274/$N$18*100,"0.00")</f>
        <v>0</v>
      </c>
    </row>
    <row r="275" spans="1:15" ht="12.75" x14ac:dyDescent="0.2">
      <c r="A275" s="64">
        <v>2</v>
      </c>
      <c r="B275" s="65">
        <v>3</v>
      </c>
      <c r="C275" s="65">
        <v>5</v>
      </c>
      <c r="D275" s="65">
        <v>5</v>
      </c>
      <c r="E275" s="65"/>
      <c r="F275" s="61" t="s">
        <v>385</v>
      </c>
      <c r="G275" s="66">
        <f t="shared" ref="G275:O275" si="125">+G276</f>
        <v>623569.6180900844</v>
      </c>
      <c r="H275" s="66">
        <f t="shared" si="125"/>
        <v>180118.02368172063</v>
      </c>
      <c r="I275" s="66">
        <f t="shared" si="125"/>
        <v>419098.17850739165</v>
      </c>
      <c r="J275" s="66">
        <f t="shared" si="125"/>
        <v>93332.940109500894</v>
      </c>
      <c r="K275" s="66">
        <f t="shared" si="125"/>
        <v>70041.455915456172</v>
      </c>
      <c r="L275" s="66">
        <f t="shared" si="125"/>
        <v>15775.447593846558</v>
      </c>
      <c r="M275" s="66">
        <f t="shared" si="125"/>
        <v>998064.33610199962</v>
      </c>
      <c r="N275" s="66">
        <f t="shared" si="125"/>
        <v>2400000</v>
      </c>
      <c r="O275" s="121">
        <f t="shared" si="125"/>
        <v>0.29016946715120634</v>
      </c>
    </row>
    <row r="276" spans="1:15" ht="12.75" x14ac:dyDescent="0.2">
      <c r="A276" s="62">
        <v>2</v>
      </c>
      <c r="B276" s="57">
        <v>3</v>
      </c>
      <c r="C276" s="57">
        <v>5</v>
      </c>
      <c r="D276" s="57">
        <v>5</v>
      </c>
      <c r="E276" s="57" t="s">
        <v>309</v>
      </c>
      <c r="F276" s="54" t="s">
        <v>207</v>
      </c>
      <c r="G276" s="55">
        <v>623569.6180900844</v>
      </c>
      <c r="H276" s="55">
        <v>180118.02368172063</v>
      </c>
      <c r="I276" s="55">
        <v>419098.17850739165</v>
      </c>
      <c r="J276" s="55">
        <v>93332.940109500894</v>
      </c>
      <c r="K276" s="55">
        <v>70041.455915456172</v>
      </c>
      <c r="L276" s="55">
        <v>15775.447593846558</v>
      </c>
      <c r="M276" s="55">
        <v>998064.33610199962</v>
      </c>
      <c r="N276" s="55">
        <f>SUBTOTAL(9,G276:M276)</f>
        <v>2400000</v>
      </c>
      <c r="O276" s="110">
        <f>IFERROR(N276/$N$18*100,"0.00")</f>
        <v>0.29016946715120634</v>
      </c>
    </row>
    <row r="277" spans="1:15" ht="12.75" x14ac:dyDescent="0.2">
      <c r="A277" s="86">
        <v>2</v>
      </c>
      <c r="B277" s="84">
        <v>3</v>
      </c>
      <c r="C277" s="84">
        <v>6</v>
      </c>
      <c r="D277" s="84"/>
      <c r="E277" s="84"/>
      <c r="F277" s="87" t="s">
        <v>208</v>
      </c>
      <c r="G277" s="341">
        <f t="shared" ref="G277:N277" si="126">+G278+G284+G288+G295+G303</f>
        <v>94522.761275488636</v>
      </c>
      <c r="H277" s="341">
        <f t="shared" si="126"/>
        <v>27302.890423087483</v>
      </c>
      <c r="I277" s="341">
        <f t="shared" si="126"/>
        <v>63528.298892078783</v>
      </c>
      <c r="J277" s="341">
        <f t="shared" si="126"/>
        <v>14147.718171598508</v>
      </c>
      <c r="K277" s="341">
        <f t="shared" si="126"/>
        <v>10617.117359184565</v>
      </c>
      <c r="L277" s="341">
        <f t="shared" si="126"/>
        <v>2391.2949311005741</v>
      </c>
      <c r="M277" s="341">
        <f t="shared" si="126"/>
        <v>151289.91894746144</v>
      </c>
      <c r="N277" s="341">
        <f t="shared" si="126"/>
        <v>363800</v>
      </c>
      <c r="O277" s="85">
        <f>+O278+O284+O288+O295+O303</f>
        <v>4.3984855062337028E-2</v>
      </c>
    </row>
    <row r="278" spans="1:15" ht="12.75" x14ac:dyDescent="0.2">
      <c r="A278" s="64">
        <v>2</v>
      </c>
      <c r="B278" s="65">
        <v>3</v>
      </c>
      <c r="C278" s="65">
        <v>6</v>
      </c>
      <c r="D278" s="65">
        <v>1</v>
      </c>
      <c r="E278" s="65"/>
      <c r="F278" s="61" t="s">
        <v>209</v>
      </c>
      <c r="G278" s="66">
        <f t="shared" ref="G278:N278" si="127">+G279+G280+G281+G282</f>
        <v>51964.134840840372</v>
      </c>
      <c r="H278" s="66">
        <f t="shared" si="127"/>
        <v>15009.835306810051</v>
      </c>
      <c r="I278" s="66">
        <f t="shared" si="127"/>
        <v>34924.848208949305</v>
      </c>
      <c r="J278" s="66">
        <f t="shared" si="127"/>
        <v>7777.7450091250739</v>
      </c>
      <c r="K278" s="66">
        <f t="shared" si="127"/>
        <v>5836.7879929546816</v>
      </c>
      <c r="L278" s="66">
        <f t="shared" si="127"/>
        <v>1314.6206328205465</v>
      </c>
      <c r="M278" s="66">
        <f t="shared" si="127"/>
        <v>83172.028008499969</v>
      </c>
      <c r="N278" s="66">
        <f t="shared" si="127"/>
        <v>200000</v>
      </c>
      <c r="O278" s="121">
        <f>+O279+O280+O281+O282</f>
        <v>2.4180788929267193E-2</v>
      </c>
    </row>
    <row r="279" spans="1:15" ht="12.75" x14ac:dyDescent="0.2">
      <c r="A279" s="62">
        <v>2</v>
      </c>
      <c r="B279" s="57">
        <v>3</v>
      </c>
      <c r="C279" s="57">
        <v>6</v>
      </c>
      <c r="D279" s="57">
        <v>1</v>
      </c>
      <c r="E279" s="57" t="s">
        <v>309</v>
      </c>
      <c r="F279" s="54" t="s">
        <v>210</v>
      </c>
      <c r="G279" s="55">
        <v>38973.101130630275</v>
      </c>
      <c r="H279" s="55">
        <v>11257.376480107539</v>
      </c>
      <c r="I279" s="55">
        <v>26193.636156711978</v>
      </c>
      <c r="J279" s="55">
        <v>5833.3087568438059</v>
      </c>
      <c r="K279" s="55">
        <v>4377.5909947160108</v>
      </c>
      <c r="L279" s="55">
        <v>985.9654746154099</v>
      </c>
      <c r="M279" s="55">
        <v>62379.021006374976</v>
      </c>
      <c r="N279" s="55">
        <f>SUBTOTAL(9,G279:M279)</f>
        <v>150000</v>
      </c>
      <c r="O279" s="110">
        <f>IFERROR(N279/$N$18*100,"0.00")</f>
        <v>1.8135591696950396E-2</v>
      </c>
    </row>
    <row r="280" spans="1:15" ht="12.75" x14ac:dyDescent="0.2">
      <c r="A280" s="62">
        <v>2</v>
      </c>
      <c r="B280" s="57">
        <v>3</v>
      </c>
      <c r="C280" s="57">
        <v>6</v>
      </c>
      <c r="D280" s="57">
        <v>1</v>
      </c>
      <c r="E280" s="57" t="s">
        <v>310</v>
      </c>
      <c r="F280" s="54" t="s">
        <v>211</v>
      </c>
      <c r="G280" s="55">
        <v>0</v>
      </c>
      <c r="H280" s="55">
        <v>0</v>
      </c>
      <c r="I280" s="55">
        <v>0</v>
      </c>
      <c r="J280" s="55">
        <v>0</v>
      </c>
      <c r="K280" s="55">
        <v>0</v>
      </c>
      <c r="L280" s="55">
        <v>0</v>
      </c>
      <c r="M280" s="55">
        <v>0</v>
      </c>
      <c r="N280" s="55">
        <f>SUBTOTAL(9,G280:M280)</f>
        <v>0</v>
      </c>
      <c r="O280" s="110">
        <f>IFERROR(N280/$N$18*100,"0.00")</f>
        <v>0</v>
      </c>
    </row>
    <row r="281" spans="1:15" ht="12.75" x14ac:dyDescent="0.2">
      <c r="A281" s="62">
        <v>2</v>
      </c>
      <c r="B281" s="57">
        <v>3</v>
      </c>
      <c r="C281" s="57">
        <v>6</v>
      </c>
      <c r="D281" s="57">
        <v>1</v>
      </c>
      <c r="E281" s="57" t="s">
        <v>311</v>
      </c>
      <c r="F281" s="54" t="s">
        <v>212</v>
      </c>
      <c r="G281" s="55">
        <v>0</v>
      </c>
      <c r="H281" s="55">
        <v>0</v>
      </c>
      <c r="I281" s="55">
        <v>0</v>
      </c>
      <c r="J281" s="55">
        <v>0</v>
      </c>
      <c r="K281" s="55">
        <v>0</v>
      </c>
      <c r="L281" s="55">
        <v>0</v>
      </c>
      <c r="M281" s="55">
        <v>0</v>
      </c>
      <c r="N281" s="55">
        <f>SUBTOTAL(9,G281:M281)</f>
        <v>0</v>
      </c>
      <c r="O281" s="110">
        <f>IFERROR(N281/$N$18*100,"0.00")</f>
        <v>0</v>
      </c>
    </row>
    <row r="282" spans="1:15" ht="12.75" x14ac:dyDescent="0.2">
      <c r="A282" s="62">
        <v>2</v>
      </c>
      <c r="B282" s="57">
        <v>3</v>
      </c>
      <c r="C282" s="57">
        <v>6</v>
      </c>
      <c r="D282" s="57">
        <v>1</v>
      </c>
      <c r="E282" s="57" t="s">
        <v>312</v>
      </c>
      <c r="F282" s="54" t="s">
        <v>213</v>
      </c>
      <c r="G282" s="55">
        <v>12991.033710210093</v>
      </c>
      <c r="H282" s="55">
        <v>3752.4588267025129</v>
      </c>
      <c r="I282" s="55">
        <v>8731.2120522373261</v>
      </c>
      <c r="J282" s="55">
        <v>1944.4362522812685</v>
      </c>
      <c r="K282" s="55">
        <v>1459.1969982386704</v>
      </c>
      <c r="L282" s="55">
        <v>328.65515820513662</v>
      </c>
      <c r="M282" s="55">
        <v>20793.007002124992</v>
      </c>
      <c r="N282" s="55">
        <f>SUBTOTAL(9,G282:M282)</f>
        <v>50000</v>
      </c>
      <c r="O282" s="110">
        <f>IFERROR(N282/$N$18*100,"0.00")</f>
        <v>6.0451972323167982E-3</v>
      </c>
    </row>
    <row r="283" spans="1:15" ht="12.75" x14ac:dyDescent="0.2">
      <c r="A283" s="123">
        <v>2</v>
      </c>
      <c r="B283" s="57">
        <v>3</v>
      </c>
      <c r="C283" s="57">
        <v>6</v>
      </c>
      <c r="D283" s="57">
        <v>1</v>
      </c>
      <c r="E283" s="57" t="s">
        <v>316</v>
      </c>
      <c r="F283" s="54" t="s">
        <v>214</v>
      </c>
      <c r="G283" s="66">
        <v>0</v>
      </c>
      <c r="H283" s="66">
        <v>0</v>
      </c>
      <c r="I283" s="66">
        <v>0</v>
      </c>
      <c r="J283" s="66">
        <v>0</v>
      </c>
      <c r="K283" s="66">
        <v>0</v>
      </c>
      <c r="L283" s="66">
        <v>0</v>
      </c>
      <c r="M283" s="66">
        <v>0</v>
      </c>
      <c r="N283" s="55">
        <f>SUBTOTAL(9,G283:M283)</f>
        <v>0</v>
      </c>
      <c r="O283" s="110">
        <f>IFERROR(N283/$N$18*100,"0.00")</f>
        <v>0</v>
      </c>
    </row>
    <row r="284" spans="1:15" ht="12.75" x14ac:dyDescent="0.2">
      <c r="A284" s="64">
        <v>2</v>
      </c>
      <c r="B284" s="65">
        <v>3</v>
      </c>
      <c r="C284" s="65">
        <v>6</v>
      </c>
      <c r="D284" s="65">
        <v>2</v>
      </c>
      <c r="E284" s="65"/>
      <c r="F284" s="61" t="s">
        <v>215</v>
      </c>
      <c r="G284" s="66">
        <f t="shared" ref="G284:N284" si="128">+G285+G286+G287</f>
        <v>19694.407104678503</v>
      </c>
      <c r="H284" s="66">
        <f t="shared" si="128"/>
        <v>5688.7275812810094</v>
      </c>
      <c r="I284" s="66">
        <f t="shared" si="128"/>
        <v>13236.517471191786</v>
      </c>
      <c r="J284" s="66">
        <f t="shared" si="128"/>
        <v>2947.7653584584032</v>
      </c>
      <c r="K284" s="66">
        <f t="shared" si="128"/>
        <v>2212.1426493298241</v>
      </c>
      <c r="L284" s="66">
        <f t="shared" si="128"/>
        <v>498.24121983898715</v>
      </c>
      <c r="M284" s="66">
        <f t="shared" si="128"/>
        <v>31522.198615221489</v>
      </c>
      <c r="N284" s="66">
        <f t="shared" si="128"/>
        <v>75800</v>
      </c>
      <c r="O284" s="121">
        <f>+O285+O286+O287</f>
        <v>9.1645190041922658E-3</v>
      </c>
    </row>
    <row r="285" spans="1:15" ht="12.75" x14ac:dyDescent="0.2">
      <c r="A285" s="62">
        <v>2</v>
      </c>
      <c r="B285" s="57">
        <v>3</v>
      </c>
      <c r="C285" s="57">
        <v>6</v>
      </c>
      <c r="D285" s="57">
        <v>2</v>
      </c>
      <c r="E285" s="57" t="s">
        <v>309</v>
      </c>
      <c r="F285" s="54" t="s">
        <v>216</v>
      </c>
      <c r="G285" s="55">
        <v>12991.033710210093</v>
      </c>
      <c r="H285" s="55">
        <v>3752.4588267025129</v>
      </c>
      <c r="I285" s="55">
        <v>8731.2120522373261</v>
      </c>
      <c r="J285" s="55">
        <v>1944.4362522812685</v>
      </c>
      <c r="K285" s="55">
        <v>1459.1969982386704</v>
      </c>
      <c r="L285" s="55">
        <v>328.65515820513662</v>
      </c>
      <c r="M285" s="55">
        <v>20793.007002124992</v>
      </c>
      <c r="N285" s="55">
        <f>SUBTOTAL(9,G285:M285)</f>
        <v>50000</v>
      </c>
      <c r="O285" s="110">
        <f>IFERROR(N285/$N$18*100,"0.00")</f>
        <v>6.0451972323167982E-3</v>
      </c>
    </row>
    <row r="286" spans="1:15" ht="12.75" x14ac:dyDescent="0.2">
      <c r="A286" s="62">
        <v>2</v>
      </c>
      <c r="B286" s="57">
        <v>3</v>
      </c>
      <c r="C286" s="57">
        <v>6</v>
      </c>
      <c r="D286" s="57">
        <v>2</v>
      </c>
      <c r="E286" s="57" t="s">
        <v>310</v>
      </c>
      <c r="F286" s="54" t="s">
        <v>217</v>
      </c>
      <c r="G286" s="55">
        <v>0</v>
      </c>
      <c r="H286" s="55">
        <v>0</v>
      </c>
      <c r="I286" s="55">
        <v>0</v>
      </c>
      <c r="J286" s="55">
        <v>0</v>
      </c>
      <c r="K286" s="55">
        <v>0</v>
      </c>
      <c r="L286" s="55">
        <v>0</v>
      </c>
      <c r="M286" s="55">
        <v>0</v>
      </c>
      <c r="N286" s="55">
        <f>SUBTOTAL(9,G286:M286)</f>
        <v>0</v>
      </c>
      <c r="O286" s="110">
        <f>IFERROR(N286/$N$18*100,"0.00")</f>
        <v>0</v>
      </c>
    </row>
    <row r="287" spans="1:15" ht="12.75" x14ac:dyDescent="0.2">
      <c r="A287" s="62">
        <v>2</v>
      </c>
      <c r="B287" s="57">
        <v>3</v>
      </c>
      <c r="C287" s="57">
        <v>6</v>
      </c>
      <c r="D287" s="57">
        <v>2</v>
      </c>
      <c r="E287" s="57" t="s">
        <v>311</v>
      </c>
      <c r="F287" s="54" t="s">
        <v>218</v>
      </c>
      <c r="G287" s="66">
        <v>6703.3733944684082</v>
      </c>
      <c r="H287" s="66">
        <v>1936.2687545784966</v>
      </c>
      <c r="I287" s="66">
        <v>4505.30541895446</v>
      </c>
      <c r="J287" s="66">
        <v>1003.3291061771346</v>
      </c>
      <c r="K287" s="66">
        <v>752.94565109115388</v>
      </c>
      <c r="L287" s="66">
        <v>169.58606163385051</v>
      </c>
      <c r="M287" s="66">
        <v>10729.191613096495</v>
      </c>
      <c r="N287" s="55">
        <f>SUBTOTAL(9,G287:M287)</f>
        <v>25799.999999999996</v>
      </c>
      <c r="O287" s="110">
        <f>IFERROR(N287/$N$18*100,"0.00")</f>
        <v>3.1193217718754676E-3</v>
      </c>
    </row>
    <row r="288" spans="1:15" ht="12.75" x14ac:dyDescent="0.2">
      <c r="A288" s="64">
        <v>2</v>
      </c>
      <c r="B288" s="65">
        <v>3</v>
      </c>
      <c r="C288" s="65">
        <v>6</v>
      </c>
      <c r="D288" s="65">
        <v>3</v>
      </c>
      <c r="E288" s="65"/>
      <c r="F288" s="61" t="s">
        <v>219</v>
      </c>
      <c r="G288" s="66">
        <f t="shared" ref="G288:N288" si="129">+G289+G290+G291+G292+G293+G294</f>
        <v>19746.371239519343</v>
      </c>
      <c r="H288" s="66">
        <f t="shared" si="129"/>
        <v>5703.7374165878191</v>
      </c>
      <c r="I288" s="66">
        <f t="shared" si="129"/>
        <v>13271.442319400736</v>
      </c>
      <c r="J288" s="66">
        <f t="shared" si="129"/>
        <v>2955.543103467528</v>
      </c>
      <c r="K288" s="66">
        <f t="shared" si="129"/>
        <v>2217.9794373227792</v>
      </c>
      <c r="L288" s="66">
        <f t="shared" si="129"/>
        <v>499.55584047180764</v>
      </c>
      <c r="M288" s="66">
        <f t="shared" si="129"/>
        <v>31605.370643229988</v>
      </c>
      <c r="N288" s="66">
        <f t="shared" si="129"/>
        <v>76000</v>
      </c>
      <c r="O288" s="121">
        <f>+O289+O290+O291+O292+O293+O294</f>
        <v>9.1886997931215336E-3</v>
      </c>
    </row>
    <row r="289" spans="1:15" ht="12.75" x14ac:dyDescent="0.2">
      <c r="A289" s="62">
        <v>2</v>
      </c>
      <c r="B289" s="57">
        <v>3</v>
      </c>
      <c r="C289" s="57">
        <v>6</v>
      </c>
      <c r="D289" s="57">
        <v>3</v>
      </c>
      <c r="E289" s="57" t="s">
        <v>309</v>
      </c>
      <c r="F289" s="54" t="s">
        <v>220</v>
      </c>
      <c r="G289" s="55">
        <v>0</v>
      </c>
      <c r="H289" s="55">
        <v>0</v>
      </c>
      <c r="I289" s="55">
        <v>0</v>
      </c>
      <c r="J289" s="55">
        <v>0</v>
      </c>
      <c r="K289" s="55">
        <v>0</v>
      </c>
      <c r="L289" s="55">
        <v>0</v>
      </c>
      <c r="M289" s="55">
        <v>0</v>
      </c>
      <c r="N289" s="55">
        <f t="shared" ref="N289:N294" si="130">SUBTOTAL(9,G289:M289)</f>
        <v>0</v>
      </c>
      <c r="O289" s="110">
        <f t="shared" ref="O289:O294" si="131">IFERROR(N289/$N$18*100,"0.00")</f>
        <v>0</v>
      </c>
    </row>
    <row r="290" spans="1:15" ht="12.75" x14ac:dyDescent="0.2">
      <c r="A290" s="62">
        <v>2</v>
      </c>
      <c r="B290" s="57">
        <v>3</v>
      </c>
      <c r="C290" s="57">
        <v>6</v>
      </c>
      <c r="D290" s="57">
        <v>3</v>
      </c>
      <c r="E290" s="57" t="s">
        <v>310</v>
      </c>
      <c r="F290" s="54" t="s">
        <v>221</v>
      </c>
      <c r="G290" s="55">
        <v>0</v>
      </c>
      <c r="H290" s="55">
        <v>0</v>
      </c>
      <c r="I290" s="55">
        <v>0</v>
      </c>
      <c r="J290" s="55">
        <v>0</v>
      </c>
      <c r="K290" s="55">
        <v>0</v>
      </c>
      <c r="L290" s="55">
        <v>0</v>
      </c>
      <c r="M290" s="55">
        <v>0</v>
      </c>
      <c r="N290" s="55">
        <f t="shared" si="130"/>
        <v>0</v>
      </c>
      <c r="O290" s="110">
        <f t="shared" si="131"/>
        <v>0</v>
      </c>
    </row>
    <row r="291" spans="1:15" ht="12.75" x14ac:dyDescent="0.2">
      <c r="A291" s="62">
        <v>2</v>
      </c>
      <c r="B291" s="57">
        <v>3</v>
      </c>
      <c r="C291" s="57">
        <v>6</v>
      </c>
      <c r="D291" s="57">
        <v>3</v>
      </c>
      <c r="E291" s="57" t="s">
        <v>311</v>
      </c>
      <c r="F291" s="54" t="s">
        <v>222</v>
      </c>
      <c r="G291" s="55">
        <v>12991.033710210093</v>
      </c>
      <c r="H291" s="55">
        <v>3752.4588267025129</v>
      </c>
      <c r="I291" s="55">
        <v>8731.2120522373261</v>
      </c>
      <c r="J291" s="55">
        <v>1944.4362522812685</v>
      </c>
      <c r="K291" s="55">
        <v>1459.1969982386704</v>
      </c>
      <c r="L291" s="55">
        <v>328.65515820513662</v>
      </c>
      <c r="M291" s="55">
        <v>20793.007002124992</v>
      </c>
      <c r="N291" s="55">
        <f t="shared" si="130"/>
        <v>50000</v>
      </c>
      <c r="O291" s="110">
        <f t="shared" si="131"/>
        <v>6.0451972323167982E-3</v>
      </c>
    </row>
    <row r="292" spans="1:15" ht="12.75" x14ac:dyDescent="0.2">
      <c r="A292" s="62">
        <v>2</v>
      </c>
      <c r="B292" s="57">
        <v>3</v>
      </c>
      <c r="C292" s="57">
        <v>6</v>
      </c>
      <c r="D292" s="57">
        <v>3</v>
      </c>
      <c r="E292" s="57" t="s">
        <v>312</v>
      </c>
      <c r="F292" s="70" t="s">
        <v>223</v>
      </c>
      <c r="G292" s="55">
        <v>5196.413484084037</v>
      </c>
      <c r="H292" s="55">
        <v>1500.983530681005</v>
      </c>
      <c r="I292" s="55">
        <v>3492.4848208949306</v>
      </c>
      <c r="J292" s="55">
        <v>777.77450091250739</v>
      </c>
      <c r="K292" s="55">
        <v>583.67879929546814</v>
      </c>
      <c r="L292" s="55">
        <v>131.46206328205466</v>
      </c>
      <c r="M292" s="55">
        <v>8317.2028008499965</v>
      </c>
      <c r="N292" s="55">
        <f t="shared" si="130"/>
        <v>20000</v>
      </c>
      <c r="O292" s="110">
        <f t="shared" si="131"/>
        <v>2.4180788929267193E-3</v>
      </c>
    </row>
    <row r="293" spans="1:15" ht="12.75" x14ac:dyDescent="0.2">
      <c r="A293" s="62">
        <v>2</v>
      </c>
      <c r="B293" s="57">
        <v>3</v>
      </c>
      <c r="C293" s="57">
        <v>6</v>
      </c>
      <c r="D293" s="57">
        <v>3</v>
      </c>
      <c r="E293" s="57" t="s">
        <v>316</v>
      </c>
      <c r="F293" s="54" t="s">
        <v>224</v>
      </c>
      <c r="G293" s="55">
        <v>1558.9240452252111</v>
      </c>
      <c r="H293" s="55">
        <v>450.29505920430154</v>
      </c>
      <c r="I293" s="55">
        <v>1047.7454462684791</v>
      </c>
      <c r="J293" s="55">
        <v>233.33235027375221</v>
      </c>
      <c r="K293" s="55">
        <v>175.10363978864044</v>
      </c>
      <c r="L293" s="55">
        <v>39.438618984616397</v>
      </c>
      <c r="M293" s="55">
        <v>2495.1608402549991</v>
      </c>
      <c r="N293" s="55">
        <f t="shared" si="130"/>
        <v>6000</v>
      </c>
      <c r="O293" s="110">
        <f t="shared" si="131"/>
        <v>7.254236678780158E-4</v>
      </c>
    </row>
    <row r="294" spans="1:15" ht="12.75" x14ac:dyDescent="0.2">
      <c r="A294" s="62">
        <v>2</v>
      </c>
      <c r="B294" s="57">
        <v>3</v>
      </c>
      <c r="C294" s="57">
        <v>6</v>
      </c>
      <c r="D294" s="57">
        <v>3</v>
      </c>
      <c r="E294" s="57" t="s">
        <v>354</v>
      </c>
      <c r="F294" s="54" t="s">
        <v>225</v>
      </c>
      <c r="G294" s="66">
        <v>0</v>
      </c>
      <c r="H294" s="66">
        <v>0</v>
      </c>
      <c r="I294" s="66">
        <v>0</v>
      </c>
      <c r="J294" s="66">
        <v>0</v>
      </c>
      <c r="K294" s="66">
        <v>0</v>
      </c>
      <c r="L294" s="66">
        <v>0</v>
      </c>
      <c r="M294" s="66">
        <v>0</v>
      </c>
      <c r="N294" s="55">
        <f t="shared" si="130"/>
        <v>0</v>
      </c>
      <c r="O294" s="110">
        <f t="shared" si="131"/>
        <v>0</v>
      </c>
    </row>
    <row r="295" spans="1:15" ht="12.75" x14ac:dyDescent="0.2">
      <c r="A295" s="64">
        <v>2</v>
      </c>
      <c r="B295" s="65">
        <v>3</v>
      </c>
      <c r="C295" s="65">
        <v>6</v>
      </c>
      <c r="D295" s="65">
        <v>4</v>
      </c>
      <c r="E295" s="65"/>
      <c r="F295" s="61" t="s">
        <v>39</v>
      </c>
      <c r="G295" s="66">
        <f t="shared" ref="G295:N295" si="132">+G296+G297+G298+G299+G300+G301+G302</f>
        <v>3117.8480904504222</v>
      </c>
      <c r="H295" s="66">
        <f t="shared" si="132"/>
        <v>900.59011840860308</v>
      </c>
      <c r="I295" s="66">
        <f t="shared" si="132"/>
        <v>2095.4908925369582</v>
      </c>
      <c r="J295" s="66">
        <f t="shared" si="132"/>
        <v>466.66470054750442</v>
      </c>
      <c r="K295" s="66">
        <f t="shared" si="132"/>
        <v>350.20727957728087</v>
      </c>
      <c r="L295" s="66">
        <f t="shared" si="132"/>
        <v>78.877237969232795</v>
      </c>
      <c r="M295" s="66">
        <f t="shared" si="132"/>
        <v>4990.3216805099983</v>
      </c>
      <c r="N295" s="66">
        <f t="shared" si="132"/>
        <v>12000</v>
      </c>
      <c r="O295" s="121">
        <f>+O296+O297+O298+O299+O300+O301+O302</f>
        <v>1.4508473357560316E-3</v>
      </c>
    </row>
    <row r="296" spans="1:15" ht="12.75" x14ac:dyDescent="0.2">
      <c r="A296" s="62">
        <v>2</v>
      </c>
      <c r="B296" s="57">
        <v>3</v>
      </c>
      <c r="C296" s="57">
        <v>6</v>
      </c>
      <c r="D296" s="57">
        <v>4</v>
      </c>
      <c r="E296" s="57" t="s">
        <v>309</v>
      </c>
      <c r="F296" s="54" t="s">
        <v>226</v>
      </c>
      <c r="G296" s="55"/>
      <c r="H296" s="55"/>
      <c r="I296" s="55"/>
      <c r="J296" s="55"/>
      <c r="K296" s="55"/>
      <c r="L296" s="55"/>
      <c r="M296" s="55"/>
      <c r="N296" s="55">
        <f t="shared" ref="N296:N302" si="133">SUBTOTAL(9,G296:M296)</f>
        <v>0</v>
      </c>
      <c r="O296" s="110">
        <f t="shared" ref="O296:O302" si="134">IFERROR(N296/$N$18*100,"0.00")</f>
        <v>0</v>
      </c>
    </row>
    <row r="297" spans="1:15" ht="12.75" x14ac:dyDescent="0.2">
      <c r="A297" s="62">
        <v>2</v>
      </c>
      <c r="B297" s="57">
        <v>3</v>
      </c>
      <c r="C297" s="57">
        <v>6</v>
      </c>
      <c r="D297" s="57">
        <v>4</v>
      </c>
      <c r="E297" s="57" t="s">
        <v>310</v>
      </c>
      <c r="F297" s="54" t="s">
        <v>227</v>
      </c>
      <c r="G297" s="55"/>
      <c r="H297" s="55"/>
      <c r="I297" s="55"/>
      <c r="J297" s="55"/>
      <c r="K297" s="55"/>
      <c r="L297" s="55"/>
      <c r="M297" s="55"/>
      <c r="N297" s="55">
        <f t="shared" si="133"/>
        <v>0</v>
      </c>
      <c r="O297" s="110">
        <f t="shared" si="134"/>
        <v>0</v>
      </c>
    </row>
    <row r="298" spans="1:15" ht="12.75" x14ac:dyDescent="0.2">
      <c r="A298" s="62">
        <v>2</v>
      </c>
      <c r="B298" s="57">
        <v>3</v>
      </c>
      <c r="C298" s="57">
        <v>6</v>
      </c>
      <c r="D298" s="57">
        <v>4</v>
      </c>
      <c r="E298" s="57" t="s">
        <v>311</v>
      </c>
      <c r="F298" s="54" t="s">
        <v>228</v>
      </c>
      <c r="G298" s="55"/>
      <c r="H298" s="55"/>
      <c r="I298" s="55"/>
      <c r="J298" s="55"/>
      <c r="K298" s="55"/>
      <c r="L298" s="55"/>
      <c r="M298" s="55"/>
      <c r="N298" s="55">
        <f t="shared" si="133"/>
        <v>0</v>
      </c>
      <c r="O298" s="110">
        <f t="shared" si="134"/>
        <v>0</v>
      </c>
    </row>
    <row r="299" spans="1:15" ht="12.75" x14ac:dyDescent="0.2">
      <c r="A299" s="62">
        <v>2</v>
      </c>
      <c r="B299" s="57">
        <v>3</v>
      </c>
      <c r="C299" s="57">
        <v>6</v>
      </c>
      <c r="D299" s="57">
        <v>4</v>
      </c>
      <c r="E299" s="57" t="s">
        <v>312</v>
      </c>
      <c r="F299" s="54" t="s">
        <v>229</v>
      </c>
      <c r="G299" s="55"/>
      <c r="H299" s="55"/>
      <c r="I299" s="55"/>
      <c r="J299" s="55"/>
      <c r="K299" s="55"/>
      <c r="L299" s="55"/>
      <c r="M299" s="55"/>
      <c r="N299" s="55">
        <f t="shared" si="133"/>
        <v>0</v>
      </c>
      <c r="O299" s="110">
        <f t="shared" si="134"/>
        <v>0</v>
      </c>
    </row>
    <row r="300" spans="1:15" ht="12.75" x14ac:dyDescent="0.2">
      <c r="A300" s="62">
        <v>2</v>
      </c>
      <c r="B300" s="57">
        <v>3</v>
      </c>
      <c r="C300" s="57">
        <v>6</v>
      </c>
      <c r="D300" s="57">
        <v>4</v>
      </c>
      <c r="E300" s="57" t="s">
        <v>316</v>
      </c>
      <c r="F300" s="54" t="s">
        <v>230</v>
      </c>
      <c r="G300" s="55"/>
      <c r="H300" s="55"/>
      <c r="I300" s="55"/>
      <c r="J300" s="55"/>
      <c r="K300" s="55"/>
      <c r="L300" s="55"/>
      <c r="M300" s="55"/>
      <c r="N300" s="55">
        <f t="shared" si="133"/>
        <v>0</v>
      </c>
      <c r="O300" s="110">
        <f t="shared" si="134"/>
        <v>0</v>
      </c>
    </row>
    <row r="301" spans="1:15" ht="12.75" x14ac:dyDescent="0.2">
      <c r="A301" s="62">
        <v>2</v>
      </c>
      <c r="B301" s="57">
        <v>3</v>
      </c>
      <c r="C301" s="57">
        <v>6</v>
      </c>
      <c r="D301" s="57">
        <v>4</v>
      </c>
      <c r="E301" s="57" t="s">
        <v>354</v>
      </c>
      <c r="F301" s="54" t="s">
        <v>231</v>
      </c>
      <c r="G301" s="55">
        <v>3117.8480904504222</v>
      </c>
      <c r="H301" s="55">
        <v>900.59011840860308</v>
      </c>
      <c r="I301" s="55">
        <v>2095.4908925369582</v>
      </c>
      <c r="J301" s="55">
        <v>466.66470054750442</v>
      </c>
      <c r="K301" s="55">
        <v>350.20727957728087</v>
      </c>
      <c r="L301" s="55">
        <v>78.877237969232795</v>
      </c>
      <c r="M301" s="55">
        <v>4990.3216805099983</v>
      </c>
      <c r="N301" s="55">
        <f t="shared" si="133"/>
        <v>12000</v>
      </c>
      <c r="O301" s="110">
        <f t="shared" si="134"/>
        <v>1.4508473357560316E-3</v>
      </c>
    </row>
    <row r="302" spans="1:15" ht="12.75" x14ac:dyDescent="0.2">
      <c r="A302" s="62">
        <v>2</v>
      </c>
      <c r="B302" s="57">
        <v>3</v>
      </c>
      <c r="C302" s="57">
        <v>6</v>
      </c>
      <c r="D302" s="57">
        <v>4</v>
      </c>
      <c r="E302" s="57" t="s">
        <v>356</v>
      </c>
      <c r="F302" s="54" t="s">
        <v>232</v>
      </c>
      <c r="G302" s="66"/>
      <c r="H302" s="66"/>
      <c r="I302" s="66"/>
      <c r="J302" s="66"/>
      <c r="K302" s="66"/>
      <c r="L302" s="66"/>
      <c r="M302" s="66"/>
      <c r="N302" s="55">
        <f t="shared" si="133"/>
        <v>0</v>
      </c>
      <c r="O302" s="110">
        <f t="shared" si="134"/>
        <v>0</v>
      </c>
    </row>
    <row r="303" spans="1:15" ht="12.75" x14ac:dyDescent="0.2">
      <c r="A303" s="64">
        <v>2</v>
      </c>
      <c r="B303" s="65">
        <v>3</v>
      </c>
      <c r="C303" s="65">
        <v>6</v>
      </c>
      <c r="D303" s="65">
        <v>9</v>
      </c>
      <c r="E303" s="65"/>
      <c r="F303" s="61" t="s">
        <v>233</v>
      </c>
      <c r="G303" s="66">
        <f t="shared" ref="G303:O303" si="135">+G304</f>
        <v>0</v>
      </c>
      <c r="H303" s="66">
        <f t="shared" si="135"/>
        <v>0</v>
      </c>
      <c r="I303" s="66">
        <f t="shared" si="135"/>
        <v>0</v>
      </c>
      <c r="J303" s="66">
        <f t="shared" si="135"/>
        <v>0</v>
      </c>
      <c r="K303" s="66">
        <f t="shared" si="135"/>
        <v>0</v>
      </c>
      <c r="L303" s="66">
        <f t="shared" si="135"/>
        <v>0</v>
      </c>
      <c r="M303" s="66">
        <f t="shared" si="135"/>
        <v>0</v>
      </c>
      <c r="N303" s="66">
        <f t="shared" si="135"/>
        <v>0</v>
      </c>
      <c r="O303" s="121">
        <f t="shared" si="135"/>
        <v>0</v>
      </c>
    </row>
    <row r="304" spans="1:15" ht="12.75" x14ac:dyDescent="0.2">
      <c r="A304" s="62">
        <v>2</v>
      </c>
      <c r="B304" s="57">
        <v>3</v>
      </c>
      <c r="C304" s="57">
        <v>6</v>
      </c>
      <c r="D304" s="57">
        <v>9</v>
      </c>
      <c r="E304" s="57" t="s">
        <v>309</v>
      </c>
      <c r="F304" s="54" t="s">
        <v>233</v>
      </c>
      <c r="G304" s="66"/>
      <c r="H304" s="66"/>
      <c r="I304" s="66"/>
      <c r="J304" s="66"/>
      <c r="K304" s="66"/>
      <c r="L304" s="66"/>
      <c r="M304" s="66"/>
      <c r="N304" s="55">
        <f>SUBTOTAL(9,G304:M304)</f>
        <v>0</v>
      </c>
      <c r="O304" s="110">
        <f>IFERROR(N304/$N$18*100,"0.00")</f>
        <v>0</v>
      </c>
    </row>
    <row r="305" spans="1:15" ht="12.75" x14ac:dyDescent="0.2">
      <c r="A305" s="86">
        <v>2</v>
      </c>
      <c r="B305" s="84">
        <v>3</v>
      </c>
      <c r="C305" s="84">
        <v>7</v>
      </c>
      <c r="D305" s="84"/>
      <c r="E305" s="84"/>
      <c r="F305" s="87" t="s">
        <v>386</v>
      </c>
      <c r="G305" s="341">
        <f t="shared" ref="G305:N305" si="136">+G306+G314</f>
        <v>7115094.9001414664</v>
      </c>
      <c r="H305" s="341">
        <f t="shared" si="136"/>
        <v>2055194.4715437198</v>
      </c>
      <c r="I305" s="341">
        <f t="shared" si="136"/>
        <v>4782021.4873357331</v>
      </c>
      <c r="J305" s="341">
        <f t="shared" si="136"/>
        <v>1064953.6265450043</v>
      </c>
      <c r="K305" s="341">
        <f t="shared" si="136"/>
        <v>799191.60800190037</v>
      </c>
      <c r="L305" s="341">
        <f t="shared" si="136"/>
        <v>180002.04542712541</v>
      </c>
      <c r="M305" s="341">
        <f t="shared" si="136"/>
        <v>11388179.06100505</v>
      </c>
      <c r="N305" s="341">
        <f t="shared" si="136"/>
        <v>33590000.008000001</v>
      </c>
      <c r="O305" s="119">
        <f>+O306+O314</f>
        <v>3.3109106601887932</v>
      </c>
    </row>
    <row r="306" spans="1:15" ht="12.75" x14ac:dyDescent="0.2">
      <c r="A306" s="64">
        <v>2</v>
      </c>
      <c r="B306" s="65">
        <v>3</v>
      </c>
      <c r="C306" s="65">
        <v>7</v>
      </c>
      <c r="D306" s="65">
        <v>1</v>
      </c>
      <c r="E306" s="65"/>
      <c r="F306" s="61" t="s">
        <v>234</v>
      </c>
      <c r="G306" s="66">
        <f t="shared" ref="G306:N306" si="137">+G307+G308+G309+G310+G311+G312+G313</f>
        <v>2327993.2408696488</v>
      </c>
      <c r="H306" s="66">
        <f t="shared" si="137"/>
        <v>672440.62174509047</v>
      </c>
      <c r="I306" s="66">
        <f t="shared" si="137"/>
        <v>1564633.1997609292</v>
      </c>
      <c r="J306" s="66">
        <f t="shared" si="137"/>
        <v>348442.97640880337</v>
      </c>
      <c r="K306" s="66">
        <f t="shared" si="137"/>
        <v>261488.10208436969</v>
      </c>
      <c r="L306" s="66">
        <f t="shared" si="137"/>
        <v>58895.00435036049</v>
      </c>
      <c r="M306" s="66">
        <f t="shared" si="137"/>
        <v>3726106.8547807988</v>
      </c>
      <c r="N306" s="66">
        <f t="shared" si="137"/>
        <v>8960000</v>
      </c>
      <c r="O306" s="121">
        <f>+O307+O308+O309+O310+O311+O312+O313</f>
        <v>1.0832993440311702</v>
      </c>
    </row>
    <row r="307" spans="1:15" ht="12.75" x14ac:dyDescent="0.2">
      <c r="A307" s="62">
        <v>2</v>
      </c>
      <c r="B307" s="57">
        <v>3</v>
      </c>
      <c r="C307" s="57">
        <v>7</v>
      </c>
      <c r="D307" s="57">
        <v>1</v>
      </c>
      <c r="E307" s="57" t="s">
        <v>309</v>
      </c>
      <c r="F307" s="54" t="s">
        <v>235</v>
      </c>
      <c r="G307" s="55">
        <v>653708.81629777187</v>
      </c>
      <c r="H307" s="55">
        <v>188823.72815967046</v>
      </c>
      <c r="I307" s="55">
        <v>439354.59046858223</v>
      </c>
      <c r="J307" s="55">
        <v>97844.032214793435</v>
      </c>
      <c r="K307" s="55">
        <v>73426.792951369891</v>
      </c>
      <c r="L307" s="55">
        <v>16537.927560882476</v>
      </c>
      <c r="M307" s="55">
        <v>1046304.1123469296</v>
      </c>
      <c r="N307" s="55">
        <f t="shared" ref="N307:N313" si="138">SUBTOTAL(9,G307:M307)</f>
        <v>2516000</v>
      </c>
      <c r="O307" s="110">
        <f t="shared" ref="O307:O313" si="139">IFERROR(N307/$N$18*100,"0.00")</f>
        <v>0.30419432473018132</v>
      </c>
    </row>
    <row r="308" spans="1:15" ht="12.75" x14ac:dyDescent="0.2">
      <c r="A308" s="62">
        <v>2</v>
      </c>
      <c r="B308" s="57">
        <v>3</v>
      </c>
      <c r="C308" s="57">
        <v>7</v>
      </c>
      <c r="D308" s="57">
        <v>1</v>
      </c>
      <c r="E308" s="57" t="s">
        <v>310</v>
      </c>
      <c r="F308" s="54" t="s">
        <v>236</v>
      </c>
      <c r="G308" s="55">
        <v>701515.820351345</v>
      </c>
      <c r="H308" s="55">
        <v>202632.77664193569</v>
      </c>
      <c r="I308" s="55">
        <v>471485.45082081563</v>
      </c>
      <c r="J308" s="55">
        <v>104999.55762318851</v>
      </c>
      <c r="K308" s="55">
        <v>78796.637904888194</v>
      </c>
      <c r="L308" s="55">
        <v>17747.378543077379</v>
      </c>
      <c r="M308" s="55">
        <v>1122822.3781147494</v>
      </c>
      <c r="N308" s="55">
        <f t="shared" si="138"/>
        <v>2700000</v>
      </c>
      <c r="O308" s="110">
        <f t="shared" si="139"/>
        <v>0.32644065054510712</v>
      </c>
    </row>
    <row r="309" spans="1:15" ht="12.75" x14ac:dyDescent="0.2">
      <c r="A309" s="62">
        <v>2</v>
      </c>
      <c r="B309" s="57">
        <v>3</v>
      </c>
      <c r="C309" s="57">
        <v>7</v>
      </c>
      <c r="D309" s="57">
        <v>1</v>
      </c>
      <c r="E309" s="57" t="s">
        <v>311</v>
      </c>
      <c r="F309" s="54" t="s">
        <v>237</v>
      </c>
      <c r="G309" s="55">
        <v>0</v>
      </c>
      <c r="H309" s="55">
        <v>0</v>
      </c>
      <c r="I309" s="55">
        <v>0</v>
      </c>
      <c r="J309" s="55">
        <v>0</v>
      </c>
      <c r="K309" s="55">
        <v>0</v>
      </c>
      <c r="L309" s="55">
        <v>0</v>
      </c>
      <c r="M309" s="55">
        <v>0</v>
      </c>
      <c r="N309" s="55">
        <f t="shared" si="138"/>
        <v>0</v>
      </c>
      <c r="O309" s="110">
        <f t="shared" si="139"/>
        <v>0</v>
      </c>
    </row>
    <row r="310" spans="1:15" ht="12.75" x14ac:dyDescent="0.2">
      <c r="A310" s="123">
        <v>2</v>
      </c>
      <c r="B310" s="112">
        <v>3</v>
      </c>
      <c r="C310" s="112">
        <v>7</v>
      </c>
      <c r="D310" s="112">
        <v>1</v>
      </c>
      <c r="E310" s="112" t="s">
        <v>312</v>
      </c>
      <c r="F310" s="125" t="s">
        <v>238</v>
      </c>
      <c r="G310" s="115">
        <v>935354.42713512667</v>
      </c>
      <c r="H310" s="115">
        <v>270177.0355225809</v>
      </c>
      <c r="I310" s="115">
        <v>628647.26776108751</v>
      </c>
      <c r="J310" s="115">
        <v>139999.41016425134</v>
      </c>
      <c r="K310" s="115">
        <v>105062.18387318426</v>
      </c>
      <c r="L310" s="115">
        <v>23663.171390769836</v>
      </c>
      <c r="M310" s="115">
        <v>1497096.5041529993</v>
      </c>
      <c r="N310" s="115">
        <f t="shared" si="138"/>
        <v>3599999.9999999995</v>
      </c>
      <c r="O310" s="116">
        <f t="shared" si="139"/>
        <v>0.43525420072680943</v>
      </c>
    </row>
    <row r="311" spans="1:15" ht="12.75" x14ac:dyDescent="0.2">
      <c r="A311" s="62">
        <v>2</v>
      </c>
      <c r="B311" s="57">
        <v>3</v>
      </c>
      <c r="C311" s="57">
        <v>7</v>
      </c>
      <c r="D311" s="57">
        <v>1</v>
      </c>
      <c r="E311" s="57" t="s">
        <v>316</v>
      </c>
      <c r="F311" s="54" t="s">
        <v>239</v>
      </c>
      <c r="G311" s="55">
        <v>18707.088542702535</v>
      </c>
      <c r="H311" s="55">
        <v>5403.5407104516189</v>
      </c>
      <c r="I311" s="55">
        <v>12572.945355221749</v>
      </c>
      <c r="J311" s="55">
        <v>2799.9882032850269</v>
      </c>
      <c r="K311" s="55">
        <v>2101.2436774636853</v>
      </c>
      <c r="L311" s="55">
        <v>473.26342781539677</v>
      </c>
      <c r="M311" s="55">
        <v>29941.930083059986</v>
      </c>
      <c r="N311" s="55">
        <f t="shared" si="138"/>
        <v>72000</v>
      </c>
      <c r="O311" s="110">
        <f t="shared" si="139"/>
        <v>8.70508401453619E-3</v>
      </c>
    </row>
    <row r="312" spans="1:15" ht="12.75" x14ac:dyDescent="0.2">
      <c r="A312" s="62">
        <v>2</v>
      </c>
      <c r="B312" s="57">
        <v>3</v>
      </c>
      <c r="C312" s="57">
        <v>7</v>
      </c>
      <c r="D312" s="57">
        <v>1</v>
      </c>
      <c r="E312" s="57" t="s">
        <v>354</v>
      </c>
      <c r="F312" s="54" t="s">
        <v>240</v>
      </c>
      <c r="G312" s="55">
        <v>18707.088542702535</v>
      </c>
      <c r="H312" s="55">
        <v>5403.5407104516189</v>
      </c>
      <c r="I312" s="55">
        <v>12572.945355221749</v>
      </c>
      <c r="J312" s="55">
        <v>2799.9882032850269</v>
      </c>
      <c r="K312" s="55">
        <v>2101.2436774636853</v>
      </c>
      <c r="L312" s="55">
        <v>473.26342781539677</v>
      </c>
      <c r="M312" s="55">
        <v>29941.930083059986</v>
      </c>
      <c r="N312" s="55">
        <f t="shared" si="138"/>
        <v>72000</v>
      </c>
      <c r="O312" s="110">
        <f t="shared" si="139"/>
        <v>8.70508401453619E-3</v>
      </c>
    </row>
    <row r="313" spans="1:15" ht="12.75" x14ac:dyDescent="0.2">
      <c r="A313" s="62">
        <v>2</v>
      </c>
      <c r="B313" s="57">
        <v>3</v>
      </c>
      <c r="C313" s="57">
        <v>7</v>
      </c>
      <c r="D313" s="57">
        <v>1</v>
      </c>
      <c r="E313" s="57" t="s">
        <v>356</v>
      </c>
      <c r="F313" s="54" t="s">
        <v>387</v>
      </c>
      <c r="G313" s="66">
        <v>0</v>
      </c>
      <c r="H313" s="66">
        <v>0</v>
      </c>
      <c r="I313" s="66">
        <v>0</v>
      </c>
      <c r="J313" s="66">
        <v>0</v>
      </c>
      <c r="K313" s="66">
        <v>0</v>
      </c>
      <c r="L313" s="66">
        <v>0</v>
      </c>
      <c r="M313" s="66">
        <v>0</v>
      </c>
      <c r="N313" s="55">
        <f t="shared" si="138"/>
        <v>0</v>
      </c>
      <c r="O313" s="110">
        <f t="shared" si="139"/>
        <v>0</v>
      </c>
    </row>
    <row r="314" spans="1:15" ht="12.75" x14ac:dyDescent="0.2">
      <c r="A314" s="64">
        <v>2</v>
      </c>
      <c r="B314" s="65">
        <v>3</v>
      </c>
      <c r="C314" s="65">
        <v>7</v>
      </c>
      <c r="D314" s="65">
        <v>2</v>
      </c>
      <c r="E314" s="65"/>
      <c r="F314" s="61" t="s">
        <v>241</v>
      </c>
      <c r="G314" s="66">
        <f t="shared" ref="G314:M314" si="140">+G315+G316+G317+G318+G319+G320</f>
        <v>4787101.6592718177</v>
      </c>
      <c r="H314" s="66">
        <f t="shared" si="140"/>
        <v>1382753.8497986293</v>
      </c>
      <c r="I314" s="66">
        <f t="shared" si="140"/>
        <v>3217388.2875748039</v>
      </c>
      <c r="J314" s="66">
        <f t="shared" si="140"/>
        <v>716510.65013620094</v>
      </c>
      <c r="K314" s="66">
        <f t="shared" si="140"/>
        <v>537703.50591753074</v>
      </c>
      <c r="L314" s="66">
        <f t="shared" si="140"/>
        <v>121107.04107676492</v>
      </c>
      <c r="M314" s="66">
        <f t="shared" si="140"/>
        <v>7662072.2062242515</v>
      </c>
      <c r="N314" s="66">
        <f>+N315+N316+N317+N318+N319+N320+N321</f>
        <v>24630000.008000001</v>
      </c>
      <c r="O314" s="121">
        <f>+O315+O316+O317+O318+O319+O320</f>
        <v>2.2276113161576228</v>
      </c>
    </row>
    <row r="315" spans="1:15" ht="12.75" x14ac:dyDescent="0.2">
      <c r="A315" s="56">
        <v>2</v>
      </c>
      <c r="B315" s="57">
        <v>3</v>
      </c>
      <c r="C315" s="57">
        <v>7</v>
      </c>
      <c r="D315" s="57">
        <v>2</v>
      </c>
      <c r="E315" s="57" t="s">
        <v>309</v>
      </c>
      <c r="F315" s="54" t="s">
        <v>242</v>
      </c>
      <c r="G315" s="55">
        <v>0</v>
      </c>
      <c r="H315" s="55">
        <v>0</v>
      </c>
      <c r="I315" s="55">
        <v>0</v>
      </c>
      <c r="J315" s="55">
        <v>0</v>
      </c>
      <c r="K315" s="55">
        <v>0</v>
      </c>
      <c r="L315" s="55">
        <v>0</v>
      </c>
      <c r="M315" s="55">
        <v>0</v>
      </c>
      <c r="N315" s="55">
        <f t="shared" ref="N315:N321" si="141">SUBTOTAL(9,G315:M315)</f>
        <v>0</v>
      </c>
      <c r="O315" s="110">
        <f t="shared" ref="O315:O320" si="142">IFERROR(N315/$N$18*100,"0.00")</f>
        <v>0</v>
      </c>
    </row>
    <row r="316" spans="1:15" ht="12.75" x14ac:dyDescent="0.2">
      <c r="A316" s="56">
        <v>2</v>
      </c>
      <c r="B316" s="57">
        <v>3</v>
      </c>
      <c r="C316" s="57">
        <v>7</v>
      </c>
      <c r="D316" s="57">
        <v>2</v>
      </c>
      <c r="E316" s="57" t="s">
        <v>310</v>
      </c>
      <c r="F316" s="54" t="s">
        <v>243</v>
      </c>
      <c r="G316" s="55">
        <v>659945.18801242567</v>
      </c>
      <c r="H316" s="55">
        <v>190625.10352434666</v>
      </c>
      <c r="I316" s="55">
        <v>443546.02627668291</v>
      </c>
      <c r="J316" s="55">
        <v>98777.462726573562</v>
      </c>
      <c r="K316" s="55">
        <v>74127.283388768366</v>
      </c>
      <c r="L316" s="55">
        <v>16695.699126889169</v>
      </c>
      <c r="M316" s="55">
        <v>1056285.8369443137</v>
      </c>
      <c r="N316" s="55">
        <f t="shared" si="141"/>
        <v>2540002.6</v>
      </c>
      <c r="O316" s="110">
        <f t="shared" si="142"/>
        <v>0.30709633375194945</v>
      </c>
    </row>
    <row r="317" spans="1:15" ht="12.75" x14ac:dyDescent="0.2">
      <c r="A317" s="56">
        <v>2</v>
      </c>
      <c r="B317" s="57">
        <v>3</v>
      </c>
      <c r="C317" s="57">
        <v>7</v>
      </c>
      <c r="D317" s="57">
        <v>2</v>
      </c>
      <c r="E317" s="57" t="s">
        <v>311</v>
      </c>
      <c r="F317" s="54" t="s">
        <v>244</v>
      </c>
      <c r="G317" s="55">
        <v>4088183.370128762</v>
      </c>
      <c r="H317" s="55">
        <v>1180871.3697941753</v>
      </c>
      <c r="I317" s="55">
        <v>2747648.6251414088</v>
      </c>
      <c r="J317" s="55">
        <v>611899.87865278358</v>
      </c>
      <c r="K317" s="55">
        <v>459198.63153404638</v>
      </c>
      <c r="L317" s="55">
        <v>103425.37647526033</v>
      </c>
      <c r="M317" s="55">
        <v>6543407.3482735632</v>
      </c>
      <c r="N317" s="55">
        <f t="shared" si="141"/>
        <v>15734634.599999998</v>
      </c>
      <c r="O317" s="110">
        <f t="shared" si="142"/>
        <v>1.9023793907087225</v>
      </c>
    </row>
    <row r="318" spans="1:15" ht="12.75" x14ac:dyDescent="0.2">
      <c r="A318" s="56">
        <v>2</v>
      </c>
      <c r="B318" s="57">
        <v>3</v>
      </c>
      <c r="C318" s="57">
        <v>7</v>
      </c>
      <c r="D318" s="57">
        <v>2</v>
      </c>
      <c r="E318" s="57" t="s">
        <v>312</v>
      </c>
      <c r="F318" s="54" t="s">
        <v>245</v>
      </c>
      <c r="G318" s="55">
        <v>0</v>
      </c>
      <c r="H318" s="55">
        <v>0</v>
      </c>
      <c r="I318" s="55">
        <v>0</v>
      </c>
      <c r="J318" s="55">
        <v>0</v>
      </c>
      <c r="K318" s="55">
        <v>0</v>
      </c>
      <c r="L318" s="55">
        <v>0</v>
      </c>
      <c r="M318" s="55">
        <v>0</v>
      </c>
      <c r="N318" s="55">
        <f t="shared" si="141"/>
        <v>0</v>
      </c>
      <c r="O318" s="110">
        <f t="shared" si="142"/>
        <v>0</v>
      </c>
    </row>
    <row r="319" spans="1:15" ht="12.75" x14ac:dyDescent="0.2">
      <c r="A319" s="56">
        <v>2</v>
      </c>
      <c r="B319" s="57">
        <v>3</v>
      </c>
      <c r="C319" s="57">
        <v>7</v>
      </c>
      <c r="D319" s="57">
        <v>2</v>
      </c>
      <c r="E319" s="57" t="s">
        <v>316</v>
      </c>
      <c r="F319" s="54" t="s">
        <v>246</v>
      </c>
      <c r="G319" s="66">
        <v>0</v>
      </c>
      <c r="H319" s="66">
        <v>0</v>
      </c>
      <c r="I319" s="66">
        <v>0</v>
      </c>
      <c r="J319" s="66">
        <v>0</v>
      </c>
      <c r="K319" s="66">
        <v>0</v>
      </c>
      <c r="L319" s="66">
        <v>0</v>
      </c>
      <c r="M319" s="66">
        <v>0</v>
      </c>
      <c r="N319" s="55">
        <f t="shared" si="141"/>
        <v>0</v>
      </c>
      <c r="O319" s="110">
        <f t="shared" si="142"/>
        <v>0</v>
      </c>
    </row>
    <row r="320" spans="1:15" ht="12.75" x14ac:dyDescent="0.2">
      <c r="A320" s="70">
        <v>2</v>
      </c>
      <c r="B320" s="70">
        <v>3</v>
      </c>
      <c r="C320" s="70">
        <v>7</v>
      </c>
      <c r="D320" s="70">
        <v>2</v>
      </c>
      <c r="E320" s="70" t="s">
        <v>354</v>
      </c>
      <c r="F320" s="58" t="s">
        <v>388</v>
      </c>
      <c r="G320" s="66">
        <v>38973.101130630275</v>
      </c>
      <c r="H320" s="66">
        <v>11257.376480107539</v>
      </c>
      <c r="I320" s="66">
        <v>26193.636156711978</v>
      </c>
      <c r="J320" s="66">
        <v>5833.3087568438059</v>
      </c>
      <c r="K320" s="66">
        <v>4377.5909947160108</v>
      </c>
      <c r="L320" s="66">
        <v>985.9654746154099</v>
      </c>
      <c r="M320" s="66">
        <v>62379.021006374976</v>
      </c>
      <c r="N320" s="55">
        <f t="shared" si="141"/>
        <v>150000</v>
      </c>
      <c r="O320" s="110">
        <f t="shared" si="142"/>
        <v>1.8135591696950396E-2</v>
      </c>
    </row>
    <row r="321" spans="1:15" ht="12.75" x14ac:dyDescent="0.2">
      <c r="A321" s="70">
        <v>2</v>
      </c>
      <c r="B321" s="70">
        <v>3</v>
      </c>
      <c r="C321" s="70">
        <v>7</v>
      </c>
      <c r="D321" s="70">
        <v>2</v>
      </c>
      <c r="E321" s="70" t="s">
        <v>1193</v>
      </c>
      <c r="F321" s="58" t="s">
        <v>1200</v>
      </c>
      <c r="G321" s="66">
        <v>1612281.5484562393</v>
      </c>
      <c r="H321" s="66">
        <v>465707.3688354218</v>
      </c>
      <c r="I321" s="66">
        <v>1083606.7707542973</v>
      </c>
      <c r="J321" s="66">
        <v>241318.64804866179</v>
      </c>
      <c r="K321" s="66">
        <v>181096.93564830974</v>
      </c>
      <c r="L321" s="66">
        <v>40788.48990767022</v>
      </c>
      <c r="M321" s="66">
        <v>2580563.0463494002</v>
      </c>
      <c r="N321" s="55">
        <f t="shared" si="141"/>
        <v>6205362.8080000002</v>
      </c>
      <c r="O321" s="110"/>
    </row>
    <row r="322" spans="1:15" ht="12.75" x14ac:dyDescent="0.2">
      <c r="A322" s="86">
        <v>2</v>
      </c>
      <c r="B322" s="84">
        <v>3</v>
      </c>
      <c r="C322" s="84">
        <v>8</v>
      </c>
      <c r="D322" s="84"/>
      <c r="E322" s="84"/>
      <c r="F322" s="87" t="s">
        <v>389</v>
      </c>
      <c r="G322" s="341">
        <f t="shared" ref="G322:N322" si="143">+G323+G325</f>
        <v>0</v>
      </c>
      <c r="H322" s="341">
        <f t="shared" si="143"/>
        <v>0</v>
      </c>
      <c r="I322" s="341">
        <f t="shared" si="143"/>
        <v>0</v>
      </c>
      <c r="J322" s="341">
        <f t="shared" si="143"/>
        <v>0</v>
      </c>
      <c r="K322" s="341">
        <f t="shared" si="143"/>
        <v>0</v>
      </c>
      <c r="L322" s="341">
        <f t="shared" si="143"/>
        <v>0</v>
      </c>
      <c r="M322" s="341">
        <f t="shared" si="143"/>
        <v>0</v>
      </c>
      <c r="N322" s="341">
        <f t="shared" si="143"/>
        <v>0</v>
      </c>
      <c r="O322" s="119">
        <f>+O323+O325</f>
        <v>0</v>
      </c>
    </row>
    <row r="323" spans="1:15" ht="12.75" x14ac:dyDescent="0.2">
      <c r="A323" s="74">
        <v>2</v>
      </c>
      <c r="B323" s="74">
        <v>3</v>
      </c>
      <c r="C323" s="74">
        <v>8</v>
      </c>
      <c r="D323" s="74">
        <v>1</v>
      </c>
      <c r="E323" s="74"/>
      <c r="F323" s="53" t="s">
        <v>390</v>
      </c>
      <c r="G323" s="66">
        <f t="shared" ref="G323:O323" si="144">+G324</f>
        <v>0</v>
      </c>
      <c r="H323" s="66">
        <f t="shared" si="144"/>
        <v>0</v>
      </c>
      <c r="I323" s="66">
        <f t="shared" si="144"/>
        <v>0</v>
      </c>
      <c r="J323" s="66">
        <f t="shared" si="144"/>
        <v>0</v>
      </c>
      <c r="K323" s="66">
        <f t="shared" si="144"/>
        <v>0</v>
      </c>
      <c r="L323" s="66">
        <f t="shared" si="144"/>
        <v>0</v>
      </c>
      <c r="M323" s="66">
        <f t="shared" si="144"/>
        <v>0</v>
      </c>
      <c r="N323" s="66">
        <f t="shared" si="144"/>
        <v>0</v>
      </c>
      <c r="O323" s="120">
        <f t="shared" si="144"/>
        <v>0</v>
      </c>
    </row>
    <row r="324" spans="1:15" ht="12.75" x14ac:dyDescent="0.2">
      <c r="A324" s="70">
        <v>2</v>
      </c>
      <c r="B324" s="70">
        <v>3</v>
      </c>
      <c r="C324" s="70">
        <v>8</v>
      </c>
      <c r="D324" s="70">
        <v>1</v>
      </c>
      <c r="E324" s="70" t="s">
        <v>309</v>
      </c>
      <c r="F324" s="58" t="s">
        <v>390</v>
      </c>
      <c r="G324" s="66"/>
      <c r="H324" s="66"/>
      <c r="I324" s="66"/>
      <c r="J324" s="66"/>
      <c r="K324" s="66"/>
      <c r="L324" s="66"/>
      <c r="M324" s="66"/>
      <c r="N324" s="55">
        <f>SUBTOTAL(9,G324:M324)</f>
        <v>0</v>
      </c>
      <c r="O324" s="110">
        <f>IFERROR(N324/$N$18*100,"0.00")</f>
        <v>0</v>
      </c>
    </row>
    <row r="325" spans="1:15" ht="12.75" x14ac:dyDescent="0.2">
      <c r="A325" s="74">
        <v>2</v>
      </c>
      <c r="B325" s="74">
        <v>3</v>
      </c>
      <c r="C325" s="74">
        <v>8</v>
      </c>
      <c r="D325" s="74">
        <v>2</v>
      </c>
      <c r="E325" s="74"/>
      <c r="F325" s="53" t="s">
        <v>391</v>
      </c>
      <c r="G325" s="66">
        <f t="shared" ref="G325:O325" si="145">+G326</f>
        <v>0</v>
      </c>
      <c r="H325" s="66">
        <f t="shared" si="145"/>
        <v>0</v>
      </c>
      <c r="I325" s="66">
        <f t="shared" si="145"/>
        <v>0</v>
      </c>
      <c r="J325" s="66">
        <f t="shared" si="145"/>
        <v>0</v>
      </c>
      <c r="K325" s="66">
        <f t="shared" si="145"/>
        <v>0</v>
      </c>
      <c r="L325" s="66">
        <f t="shared" si="145"/>
        <v>0</v>
      </c>
      <c r="M325" s="66">
        <f t="shared" si="145"/>
        <v>0</v>
      </c>
      <c r="N325" s="66">
        <f t="shared" si="145"/>
        <v>0</v>
      </c>
      <c r="O325" s="120">
        <f t="shared" si="145"/>
        <v>0</v>
      </c>
    </row>
    <row r="326" spans="1:15" ht="12.75" x14ac:dyDescent="0.2">
      <c r="A326" s="70">
        <v>2</v>
      </c>
      <c r="B326" s="70">
        <v>3</v>
      </c>
      <c r="C326" s="70">
        <v>8</v>
      </c>
      <c r="D326" s="70">
        <v>2</v>
      </c>
      <c r="E326" s="70" t="s">
        <v>309</v>
      </c>
      <c r="F326" s="58" t="s">
        <v>391</v>
      </c>
      <c r="G326" s="66"/>
      <c r="H326" s="66"/>
      <c r="I326" s="66"/>
      <c r="J326" s="66"/>
      <c r="K326" s="66"/>
      <c r="L326" s="66"/>
      <c r="M326" s="66"/>
      <c r="N326" s="55">
        <f>SUBTOTAL(9,G326:M326)</f>
        <v>0</v>
      </c>
      <c r="O326" s="110">
        <f>IFERROR(N326/$N$18*100,"0.00")</f>
        <v>0</v>
      </c>
    </row>
    <row r="327" spans="1:15" ht="12.75" x14ac:dyDescent="0.2">
      <c r="A327" s="86">
        <v>2</v>
      </c>
      <c r="B327" s="84">
        <v>3</v>
      </c>
      <c r="C327" s="84">
        <v>9</v>
      </c>
      <c r="D327" s="84"/>
      <c r="E327" s="84"/>
      <c r="F327" s="87" t="s">
        <v>40</v>
      </c>
      <c r="G327" s="341">
        <f t="shared" ref="G327:N327" si="146">+G328+G330+G332+G334+G336+G338+G340+G342+G344</f>
        <v>11335605.056246614</v>
      </c>
      <c r="H327" s="341">
        <f t="shared" si="146"/>
        <v>9372400.5026413463</v>
      </c>
      <c r="I327" s="341">
        <f t="shared" si="146"/>
        <v>10430389.546070073</v>
      </c>
      <c r="J327" s="341">
        <f t="shared" si="146"/>
        <v>8988194.2591587715</v>
      </c>
      <c r="K327" s="341">
        <f t="shared" si="146"/>
        <v>8885080.5294833165</v>
      </c>
      <c r="L327" s="341">
        <f t="shared" si="146"/>
        <v>69839.48404271809</v>
      </c>
      <c r="M327" s="341">
        <f t="shared" si="146"/>
        <v>5018530.6223571626</v>
      </c>
      <c r="N327" s="341">
        <f t="shared" si="146"/>
        <v>54100040</v>
      </c>
      <c r="O327" s="119">
        <f>+O328+O330+O332+O334+O336+O338+O340+O342+O344</f>
        <v>6.4618370617258583</v>
      </c>
    </row>
    <row r="328" spans="1:15" ht="12.75" x14ac:dyDescent="0.2">
      <c r="A328" s="64">
        <v>2</v>
      </c>
      <c r="B328" s="65">
        <v>3</v>
      </c>
      <c r="C328" s="65">
        <v>9</v>
      </c>
      <c r="D328" s="65">
        <v>1</v>
      </c>
      <c r="E328" s="65"/>
      <c r="F328" s="61" t="s">
        <v>247</v>
      </c>
      <c r="G328" s="66">
        <f t="shared" ref="G328:O328" si="147">+G329</f>
        <v>997711.38894413516</v>
      </c>
      <c r="H328" s="66">
        <f t="shared" si="147"/>
        <v>288188.837890753</v>
      </c>
      <c r="I328" s="66">
        <f t="shared" si="147"/>
        <v>670557.08561182662</v>
      </c>
      <c r="J328" s="66">
        <f t="shared" si="147"/>
        <v>149332.70417520142</v>
      </c>
      <c r="K328" s="66">
        <f t="shared" si="147"/>
        <v>112066.32946472988</v>
      </c>
      <c r="L328" s="66">
        <f t="shared" si="147"/>
        <v>25240.716150154494</v>
      </c>
      <c r="M328" s="66">
        <f t="shared" si="147"/>
        <v>1596902.9377631994</v>
      </c>
      <c r="N328" s="66">
        <f t="shared" si="147"/>
        <v>3840000</v>
      </c>
      <c r="O328" s="121">
        <f t="shared" si="147"/>
        <v>0.46427114744193015</v>
      </c>
    </row>
    <row r="329" spans="1:15" ht="12.75" x14ac:dyDescent="0.2">
      <c r="A329" s="62">
        <v>2</v>
      </c>
      <c r="B329" s="57">
        <v>3</v>
      </c>
      <c r="C329" s="57">
        <v>9</v>
      </c>
      <c r="D329" s="57">
        <v>1</v>
      </c>
      <c r="E329" s="57" t="s">
        <v>309</v>
      </c>
      <c r="F329" s="54" t="s">
        <v>247</v>
      </c>
      <c r="G329" s="55">
        <v>997711.38894413516</v>
      </c>
      <c r="H329" s="55">
        <v>288188.837890753</v>
      </c>
      <c r="I329" s="55">
        <v>670557.08561182662</v>
      </c>
      <c r="J329" s="55">
        <v>149332.70417520142</v>
      </c>
      <c r="K329" s="55">
        <v>112066.32946472988</v>
      </c>
      <c r="L329" s="55">
        <v>25240.716150154494</v>
      </c>
      <c r="M329" s="55">
        <v>1596902.9377631994</v>
      </c>
      <c r="N329" s="55">
        <f>SUBTOTAL(9,G329:M329)</f>
        <v>3840000</v>
      </c>
      <c r="O329" s="110">
        <f>IFERROR(N329/$N$18*100,"0.00")</f>
        <v>0.46427114744193015</v>
      </c>
    </row>
    <row r="330" spans="1:15" ht="12.75" x14ac:dyDescent="0.2">
      <c r="A330" s="64">
        <v>2</v>
      </c>
      <c r="B330" s="65">
        <v>3</v>
      </c>
      <c r="C330" s="65">
        <v>9</v>
      </c>
      <c r="D330" s="65">
        <v>2</v>
      </c>
      <c r="E330" s="65"/>
      <c r="F330" s="61" t="s">
        <v>248</v>
      </c>
      <c r="G330" s="66">
        <f t="shared" ref="G330:O330" si="148">+G331</f>
        <v>1434210.1216071942</v>
      </c>
      <c r="H330" s="66">
        <f t="shared" si="148"/>
        <v>414271.45446795743</v>
      </c>
      <c r="I330" s="66">
        <f t="shared" si="148"/>
        <v>963925.81056700076</v>
      </c>
      <c r="J330" s="66">
        <f t="shared" si="148"/>
        <v>214665.76225185205</v>
      </c>
      <c r="K330" s="66">
        <f t="shared" si="148"/>
        <v>161095.3486055492</v>
      </c>
      <c r="L330" s="66">
        <f t="shared" si="148"/>
        <v>36283.529465847081</v>
      </c>
      <c r="M330" s="66">
        <f t="shared" si="148"/>
        <v>2295547.9730345989</v>
      </c>
      <c r="N330" s="66">
        <f t="shared" si="148"/>
        <v>5520000</v>
      </c>
      <c r="O330" s="121">
        <f t="shared" si="148"/>
        <v>0.66738977444777459</v>
      </c>
    </row>
    <row r="331" spans="1:15" ht="12.75" x14ac:dyDescent="0.2">
      <c r="A331" s="62">
        <v>2</v>
      </c>
      <c r="B331" s="57">
        <v>3</v>
      </c>
      <c r="C331" s="57">
        <v>9</v>
      </c>
      <c r="D331" s="57">
        <v>2</v>
      </c>
      <c r="E331" s="57" t="s">
        <v>309</v>
      </c>
      <c r="F331" s="54" t="s">
        <v>248</v>
      </c>
      <c r="G331" s="55">
        <v>1434210.1216071942</v>
      </c>
      <c r="H331" s="55">
        <v>414271.45446795743</v>
      </c>
      <c r="I331" s="55">
        <v>963925.81056700076</v>
      </c>
      <c r="J331" s="55">
        <v>214665.76225185205</v>
      </c>
      <c r="K331" s="55">
        <v>161095.3486055492</v>
      </c>
      <c r="L331" s="55">
        <v>36283.529465847081</v>
      </c>
      <c r="M331" s="55">
        <v>2295547.9730345989</v>
      </c>
      <c r="N331" s="55">
        <f>SUBTOTAL(9,G331:M331)</f>
        <v>5520000</v>
      </c>
      <c r="O331" s="110">
        <f>IFERROR(N331/$N$18*100,"0.00")</f>
        <v>0.66738977444777459</v>
      </c>
    </row>
    <row r="332" spans="1:15" ht="12.75" x14ac:dyDescent="0.2">
      <c r="A332" s="64">
        <v>2</v>
      </c>
      <c r="B332" s="65">
        <v>3</v>
      </c>
      <c r="C332" s="65">
        <v>9</v>
      </c>
      <c r="D332" s="65">
        <v>3</v>
      </c>
      <c r="E332" s="65"/>
      <c r="F332" s="61" t="s">
        <v>392</v>
      </c>
      <c r="G332" s="66">
        <f t="shared" ref="G332:O332" si="149">+G333</f>
        <v>8575000</v>
      </c>
      <c r="H332" s="66">
        <f t="shared" si="149"/>
        <v>8575000</v>
      </c>
      <c r="I332" s="66">
        <f t="shared" si="149"/>
        <v>8575000</v>
      </c>
      <c r="J332" s="66">
        <f t="shared" si="149"/>
        <v>8575000</v>
      </c>
      <c r="K332" s="66">
        <f t="shared" si="149"/>
        <v>8575000</v>
      </c>
      <c r="L332" s="66">
        <f t="shared" si="149"/>
        <v>0</v>
      </c>
      <c r="M332" s="66">
        <f t="shared" si="149"/>
        <v>0</v>
      </c>
      <c r="N332" s="66">
        <f t="shared" si="149"/>
        <v>42875000</v>
      </c>
      <c r="O332" s="121">
        <f t="shared" si="149"/>
        <v>5.1837566267116548</v>
      </c>
    </row>
    <row r="333" spans="1:15" ht="12.75" x14ac:dyDescent="0.2">
      <c r="A333" s="62">
        <v>2</v>
      </c>
      <c r="B333" s="57">
        <v>3</v>
      </c>
      <c r="C333" s="57">
        <v>9</v>
      </c>
      <c r="D333" s="57">
        <v>3</v>
      </c>
      <c r="E333" s="57" t="s">
        <v>309</v>
      </c>
      <c r="F333" s="54" t="s">
        <v>392</v>
      </c>
      <c r="G333" s="55">
        <v>8575000</v>
      </c>
      <c r="H333" s="55">
        <v>8575000</v>
      </c>
      <c r="I333" s="55">
        <v>8575000</v>
      </c>
      <c r="J333" s="55">
        <v>8575000</v>
      </c>
      <c r="K333" s="55">
        <v>8575000</v>
      </c>
      <c r="L333" s="55"/>
      <c r="M333" s="55"/>
      <c r="N333" s="55">
        <f>SUBTOTAL(9,G333:M333)</f>
        <v>42875000</v>
      </c>
      <c r="O333" s="110">
        <f>IFERROR(N333/$N$18*100,"0.00")</f>
        <v>5.1837566267116548</v>
      </c>
    </row>
    <row r="334" spans="1:15" ht="12.75" x14ac:dyDescent="0.2">
      <c r="A334" s="64">
        <v>2</v>
      </c>
      <c r="B334" s="65">
        <v>3</v>
      </c>
      <c r="C334" s="65">
        <v>9</v>
      </c>
      <c r="D334" s="65">
        <v>4</v>
      </c>
      <c r="E334" s="65"/>
      <c r="F334" s="61" t="s">
        <v>249</v>
      </c>
      <c r="G334" s="66">
        <f t="shared" ref="G334:O334" si="150">+G335</f>
        <v>0</v>
      </c>
      <c r="H334" s="66">
        <f t="shared" si="150"/>
        <v>0</v>
      </c>
      <c r="I334" s="66">
        <f t="shared" si="150"/>
        <v>0</v>
      </c>
      <c r="J334" s="66">
        <f t="shared" si="150"/>
        <v>0</v>
      </c>
      <c r="K334" s="66">
        <f t="shared" si="150"/>
        <v>0</v>
      </c>
      <c r="L334" s="66">
        <f t="shared" si="150"/>
        <v>0</v>
      </c>
      <c r="M334" s="66">
        <f t="shared" si="150"/>
        <v>0</v>
      </c>
      <c r="N334" s="66">
        <f t="shared" si="150"/>
        <v>0</v>
      </c>
      <c r="O334" s="121">
        <f t="shared" si="150"/>
        <v>0</v>
      </c>
    </row>
    <row r="335" spans="1:15" ht="12.75" x14ac:dyDescent="0.2">
      <c r="A335" s="62">
        <v>2</v>
      </c>
      <c r="B335" s="57">
        <v>3</v>
      </c>
      <c r="C335" s="57">
        <v>9</v>
      </c>
      <c r="D335" s="57">
        <v>4</v>
      </c>
      <c r="E335" s="57" t="s">
        <v>309</v>
      </c>
      <c r="F335" s="54" t="s">
        <v>249</v>
      </c>
      <c r="G335" s="66"/>
      <c r="H335" s="66"/>
      <c r="I335" s="66"/>
      <c r="J335" s="66"/>
      <c r="K335" s="66"/>
      <c r="L335" s="66"/>
      <c r="M335" s="66"/>
      <c r="N335" s="55">
        <f>SUBTOTAL(9,G335:M335)</f>
        <v>0</v>
      </c>
      <c r="O335" s="110">
        <f>IFERROR(N335/$N$18*100,"0.00")</f>
        <v>0</v>
      </c>
    </row>
    <row r="336" spans="1:15" ht="12.75" x14ac:dyDescent="0.2">
      <c r="A336" s="64">
        <v>2</v>
      </c>
      <c r="B336" s="65">
        <v>3</v>
      </c>
      <c r="C336" s="65">
        <v>9</v>
      </c>
      <c r="D336" s="65">
        <v>5</v>
      </c>
      <c r="E336" s="65"/>
      <c r="F336" s="61" t="s">
        <v>250</v>
      </c>
      <c r="G336" s="66">
        <f t="shared" ref="G336:O336" si="151">+G337</f>
        <v>54562.341582882385</v>
      </c>
      <c r="H336" s="66">
        <f t="shared" si="151"/>
        <v>15760.327072150554</v>
      </c>
      <c r="I336" s="66">
        <f t="shared" si="151"/>
        <v>36671.090619396768</v>
      </c>
      <c r="J336" s="66">
        <f t="shared" si="151"/>
        <v>8166.6322595813281</v>
      </c>
      <c r="K336" s="66">
        <f t="shared" si="151"/>
        <v>6128.6273926024151</v>
      </c>
      <c r="L336" s="66">
        <f t="shared" si="151"/>
        <v>1380.3516644615738</v>
      </c>
      <c r="M336" s="66">
        <f t="shared" si="151"/>
        <v>87330.629408924957</v>
      </c>
      <c r="N336" s="66">
        <f t="shared" si="151"/>
        <v>209999.99999999997</v>
      </c>
      <c r="O336" s="121">
        <f t="shared" si="151"/>
        <v>2.5389828375730547E-2</v>
      </c>
    </row>
    <row r="337" spans="1:15" ht="12.75" x14ac:dyDescent="0.2">
      <c r="A337" s="62">
        <v>2</v>
      </c>
      <c r="B337" s="57">
        <v>3</v>
      </c>
      <c r="C337" s="57">
        <v>9</v>
      </c>
      <c r="D337" s="57">
        <v>5</v>
      </c>
      <c r="E337" s="57" t="s">
        <v>309</v>
      </c>
      <c r="F337" s="54" t="s">
        <v>250</v>
      </c>
      <c r="G337" s="66">
        <v>54562.341582882385</v>
      </c>
      <c r="H337" s="66">
        <v>15760.327072150554</v>
      </c>
      <c r="I337" s="66">
        <v>36671.090619396768</v>
      </c>
      <c r="J337" s="66">
        <v>8166.6322595813281</v>
      </c>
      <c r="K337" s="66">
        <v>6128.6273926024151</v>
      </c>
      <c r="L337" s="66">
        <v>1380.3516644615738</v>
      </c>
      <c r="M337" s="66">
        <v>87330.629408924957</v>
      </c>
      <c r="N337" s="55">
        <f>SUBTOTAL(9,G337:M337)</f>
        <v>209999.99999999997</v>
      </c>
      <c r="O337" s="110">
        <f>IFERROR(N337/$N$18*100,"0.00")</f>
        <v>2.5389828375730547E-2</v>
      </c>
    </row>
    <row r="338" spans="1:15" ht="12.75" x14ac:dyDescent="0.2">
      <c r="A338" s="64">
        <v>2</v>
      </c>
      <c r="B338" s="65">
        <v>3</v>
      </c>
      <c r="C338" s="65">
        <v>9</v>
      </c>
      <c r="D338" s="65">
        <v>6</v>
      </c>
      <c r="E338" s="65"/>
      <c r="F338" s="61" t="s">
        <v>251</v>
      </c>
      <c r="G338" s="66">
        <f t="shared" ref="G338:O338" si="152">+G339</f>
        <v>51195.065645195929</v>
      </c>
      <c r="H338" s="66">
        <f t="shared" si="152"/>
        <v>14787.689744269263</v>
      </c>
      <c r="I338" s="66">
        <f t="shared" si="152"/>
        <v>34407.960455456858</v>
      </c>
      <c r="J338" s="66">
        <f t="shared" si="152"/>
        <v>7662.6343829900234</v>
      </c>
      <c r="K338" s="66">
        <f t="shared" si="152"/>
        <v>5750.4035306589521</v>
      </c>
      <c r="L338" s="66">
        <f t="shared" si="152"/>
        <v>1295.1642474548025</v>
      </c>
      <c r="M338" s="66">
        <f t="shared" si="152"/>
        <v>81941.081993974163</v>
      </c>
      <c r="N338" s="66">
        <f t="shared" si="152"/>
        <v>197040</v>
      </c>
      <c r="O338" s="121">
        <f t="shared" si="152"/>
        <v>2.3822913253114041E-2</v>
      </c>
    </row>
    <row r="339" spans="1:15" ht="12.75" x14ac:dyDescent="0.2">
      <c r="A339" s="62">
        <v>2</v>
      </c>
      <c r="B339" s="57">
        <v>3</v>
      </c>
      <c r="C339" s="57">
        <v>9</v>
      </c>
      <c r="D339" s="57">
        <v>6</v>
      </c>
      <c r="E339" s="57" t="s">
        <v>309</v>
      </c>
      <c r="F339" s="54" t="s">
        <v>251</v>
      </c>
      <c r="G339" s="55">
        <v>51195.065645195929</v>
      </c>
      <c r="H339" s="55">
        <v>14787.689744269263</v>
      </c>
      <c r="I339" s="55">
        <v>34407.960455456858</v>
      </c>
      <c r="J339" s="55">
        <v>7662.6343829900234</v>
      </c>
      <c r="K339" s="55">
        <v>5750.4035306589521</v>
      </c>
      <c r="L339" s="55">
        <v>1295.1642474548025</v>
      </c>
      <c r="M339" s="55">
        <v>81941.081993974163</v>
      </c>
      <c r="N339" s="55">
        <f>SUBTOTAL(9,G339:M339)</f>
        <v>197040</v>
      </c>
      <c r="O339" s="110">
        <f>IFERROR(N339/$N$18*100,"0.00")</f>
        <v>2.3822913253114041E-2</v>
      </c>
    </row>
    <row r="340" spans="1:15" ht="12.75" x14ac:dyDescent="0.2">
      <c r="A340" s="64">
        <v>2</v>
      </c>
      <c r="B340" s="65">
        <v>3</v>
      </c>
      <c r="C340" s="65">
        <v>9</v>
      </c>
      <c r="D340" s="65">
        <v>7</v>
      </c>
      <c r="E340" s="65"/>
      <c r="F340" s="61" t="s">
        <v>393</v>
      </c>
      <c r="G340" s="66">
        <f t="shared" ref="G340:O340" si="153">+G341</f>
        <v>0</v>
      </c>
      <c r="H340" s="66">
        <f t="shared" si="153"/>
        <v>0</v>
      </c>
      <c r="I340" s="66">
        <f t="shared" si="153"/>
        <v>0</v>
      </c>
      <c r="J340" s="66">
        <f t="shared" si="153"/>
        <v>0</v>
      </c>
      <c r="K340" s="66">
        <f t="shared" si="153"/>
        <v>0</v>
      </c>
      <c r="L340" s="66">
        <f t="shared" si="153"/>
        <v>0</v>
      </c>
      <c r="M340" s="66">
        <f t="shared" si="153"/>
        <v>0</v>
      </c>
      <c r="N340" s="66">
        <f t="shared" si="153"/>
        <v>0</v>
      </c>
      <c r="O340" s="121">
        <f t="shared" si="153"/>
        <v>0</v>
      </c>
    </row>
    <row r="341" spans="1:15" ht="12.75" x14ac:dyDescent="0.2">
      <c r="A341" s="62">
        <v>2</v>
      </c>
      <c r="B341" s="57">
        <v>3</v>
      </c>
      <c r="C341" s="57">
        <v>9</v>
      </c>
      <c r="D341" s="57">
        <v>7</v>
      </c>
      <c r="E341" s="57" t="s">
        <v>309</v>
      </c>
      <c r="F341" s="54" t="s">
        <v>393</v>
      </c>
      <c r="G341" s="66"/>
      <c r="H341" s="66"/>
      <c r="I341" s="66"/>
      <c r="J341" s="66"/>
      <c r="K341" s="66"/>
      <c r="L341" s="66"/>
      <c r="M341" s="66"/>
      <c r="N341" s="55">
        <f>SUBTOTAL(9,G341:M341)</f>
        <v>0</v>
      </c>
      <c r="O341" s="110">
        <f>IFERROR(N341/$N$18*100,"0.00")</f>
        <v>0</v>
      </c>
    </row>
    <row r="342" spans="1:15" ht="12.75" x14ac:dyDescent="0.2">
      <c r="A342" s="64">
        <v>2</v>
      </c>
      <c r="B342" s="65">
        <v>3</v>
      </c>
      <c r="C342" s="65">
        <v>9</v>
      </c>
      <c r="D342" s="65">
        <v>8</v>
      </c>
      <c r="E342" s="65"/>
      <c r="F342" s="61" t="s">
        <v>252</v>
      </c>
      <c r="G342" s="66">
        <f t="shared" ref="G342:O342" si="154">+G343</f>
        <v>0</v>
      </c>
      <c r="H342" s="66">
        <f t="shared" si="154"/>
        <v>0</v>
      </c>
      <c r="I342" s="66">
        <f t="shared" si="154"/>
        <v>0</v>
      </c>
      <c r="J342" s="66">
        <f t="shared" si="154"/>
        <v>0</v>
      </c>
      <c r="K342" s="66">
        <f t="shared" si="154"/>
        <v>0</v>
      </c>
      <c r="L342" s="66">
        <f t="shared" si="154"/>
        <v>0</v>
      </c>
      <c r="M342" s="66">
        <f t="shared" si="154"/>
        <v>600000</v>
      </c>
      <c r="N342" s="66">
        <f t="shared" si="154"/>
        <v>600000</v>
      </c>
      <c r="O342" s="121">
        <f t="shared" si="154"/>
        <v>7.2542366787801585E-2</v>
      </c>
    </row>
    <row r="343" spans="1:15" ht="12.75" x14ac:dyDescent="0.2">
      <c r="A343" s="62">
        <v>2</v>
      </c>
      <c r="B343" s="57">
        <v>3</v>
      </c>
      <c r="C343" s="57">
        <v>9</v>
      </c>
      <c r="D343" s="57">
        <v>8</v>
      </c>
      <c r="E343" s="57" t="s">
        <v>309</v>
      </c>
      <c r="F343" s="54" t="s">
        <v>252</v>
      </c>
      <c r="G343" s="66"/>
      <c r="H343" s="66"/>
      <c r="I343" s="66"/>
      <c r="J343" s="66"/>
      <c r="K343" s="66"/>
      <c r="L343" s="66"/>
      <c r="M343" s="66">
        <v>600000</v>
      </c>
      <c r="N343" s="55">
        <f>SUBTOTAL(9,G343:M343)</f>
        <v>600000</v>
      </c>
      <c r="O343" s="110">
        <f>IFERROR(N343/$N$18*100,"0.00")</f>
        <v>7.2542366787801585E-2</v>
      </c>
    </row>
    <row r="344" spans="1:15" ht="12.75" x14ac:dyDescent="0.2">
      <c r="A344" s="64">
        <v>2</v>
      </c>
      <c r="B344" s="65">
        <v>3</v>
      </c>
      <c r="C344" s="65">
        <v>9</v>
      </c>
      <c r="D344" s="65">
        <v>9</v>
      </c>
      <c r="E344" s="65"/>
      <c r="F344" s="61" t="s">
        <v>253</v>
      </c>
      <c r="G344" s="66">
        <f>+SUM(G345:G348)</f>
        <v>222926.13846720519</v>
      </c>
      <c r="H344" s="66">
        <f t="shared" ref="H344:O344" si="155">+SUM(H345:H348)</f>
        <v>64392.193466215125</v>
      </c>
      <c r="I344" s="66">
        <f t="shared" si="155"/>
        <v>149827.59881639254</v>
      </c>
      <c r="J344" s="66">
        <f t="shared" si="155"/>
        <v>33366.526089146566</v>
      </c>
      <c r="K344" s="66">
        <f t="shared" si="155"/>
        <v>25039.820489775582</v>
      </c>
      <c r="L344" s="66">
        <f t="shared" si="155"/>
        <v>5639.7225148001453</v>
      </c>
      <c r="M344" s="66">
        <f t="shared" si="155"/>
        <v>356808.00015646487</v>
      </c>
      <c r="N344" s="66">
        <f>+SUM(N345:N348)</f>
        <v>858000</v>
      </c>
      <c r="O344" s="121">
        <f t="shared" si="155"/>
        <v>2.4664404707852541E-2</v>
      </c>
    </row>
    <row r="345" spans="1:15" ht="12.75" x14ac:dyDescent="0.2">
      <c r="A345" s="62">
        <v>2</v>
      </c>
      <c r="B345" s="57">
        <v>3</v>
      </c>
      <c r="C345" s="57">
        <v>9</v>
      </c>
      <c r="D345" s="57">
        <v>9</v>
      </c>
      <c r="E345" s="57" t="s">
        <v>309</v>
      </c>
      <c r="F345" s="54" t="s">
        <v>253</v>
      </c>
      <c r="G345" s="55">
        <v>53003.41753765718</v>
      </c>
      <c r="H345" s="55">
        <v>15310.032012946253</v>
      </c>
      <c r="I345" s="55">
        <v>35623.345173128291</v>
      </c>
      <c r="J345" s="55">
        <v>7933.2999093075759</v>
      </c>
      <c r="K345" s="55">
        <v>5953.523752813775</v>
      </c>
      <c r="L345" s="55">
        <v>1340.9130454769574</v>
      </c>
      <c r="M345" s="55">
        <v>84835.468568669967</v>
      </c>
      <c r="N345" s="55">
        <f>SUBTOTAL(9,G345:M345)</f>
        <v>204000</v>
      </c>
      <c r="O345" s="110">
        <f>IFERROR(N345/$N$18*100,"0.00")</f>
        <v>2.4664404707852541E-2</v>
      </c>
    </row>
    <row r="346" spans="1:15" ht="12.75" x14ac:dyDescent="0.2">
      <c r="A346" s="62">
        <v>2</v>
      </c>
      <c r="B346" s="57">
        <v>3</v>
      </c>
      <c r="C346" s="57">
        <v>9</v>
      </c>
      <c r="D346" s="57">
        <v>9</v>
      </c>
      <c r="E346" s="57" t="s">
        <v>310</v>
      </c>
      <c r="F346" s="54" t="s">
        <v>1201</v>
      </c>
      <c r="G346" s="55">
        <v>38973.101130630275</v>
      </c>
      <c r="H346" s="55">
        <v>11257.376480107539</v>
      </c>
      <c r="I346" s="55">
        <v>26193.636156711978</v>
      </c>
      <c r="J346" s="55">
        <v>5833.3087568438059</v>
      </c>
      <c r="K346" s="55">
        <v>4377.5909947160108</v>
      </c>
      <c r="L346" s="55">
        <v>985.9654746154099</v>
      </c>
      <c r="M346" s="55">
        <v>62379.021006374976</v>
      </c>
      <c r="N346" s="55">
        <f t="shared" ref="N346:N348" si="156">SUBTOTAL(9,G346:M346)</f>
        <v>150000</v>
      </c>
      <c r="O346" s="110"/>
    </row>
    <row r="347" spans="1:15" ht="12.75" x14ac:dyDescent="0.2">
      <c r="A347" s="62">
        <v>2</v>
      </c>
      <c r="B347" s="57">
        <v>3</v>
      </c>
      <c r="C347" s="57">
        <v>9</v>
      </c>
      <c r="D347" s="57">
        <v>9</v>
      </c>
      <c r="E347" s="57" t="s">
        <v>311</v>
      </c>
      <c r="F347" s="54" t="s">
        <v>1202</v>
      </c>
      <c r="G347" s="55">
        <v>37414.17708540507</v>
      </c>
      <c r="H347" s="55">
        <v>10807.081420903238</v>
      </c>
      <c r="I347" s="55">
        <v>25145.890710443498</v>
      </c>
      <c r="J347" s="55">
        <v>5599.9764065700538</v>
      </c>
      <c r="K347" s="55">
        <v>4202.4873549273707</v>
      </c>
      <c r="L347" s="55">
        <v>946.52685563079353</v>
      </c>
      <c r="M347" s="55">
        <v>59883.860166119972</v>
      </c>
      <c r="N347" s="55">
        <f t="shared" si="156"/>
        <v>144000</v>
      </c>
      <c r="O347" s="110"/>
    </row>
    <row r="348" spans="1:15" ht="12.75" x14ac:dyDescent="0.2">
      <c r="A348" s="62">
        <v>2</v>
      </c>
      <c r="B348" s="57">
        <v>3</v>
      </c>
      <c r="C348" s="57">
        <v>9</v>
      </c>
      <c r="D348" s="57">
        <v>9</v>
      </c>
      <c r="E348" s="57" t="s">
        <v>1193</v>
      </c>
      <c r="F348" s="54" t="s">
        <v>1203</v>
      </c>
      <c r="G348" s="55">
        <v>93535.442713512661</v>
      </c>
      <c r="H348" s="55">
        <v>27017.703552258092</v>
      </c>
      <c r="I348" s="55">
        <v>62864.72677610875</v>
      </c>
      <c r="J348" s="55">
        <v>13999.941016425133</v>
      </c>
      <c r="K348" s="55">
        <v>10506.218387318426</v>
      </c>
      <c r="L348" s="55">
        <v>2366.3171390769835</v>
      </c>
      <c r="M348" s="55">
        <v>149709.65041529993</v>
      </c>
      <c r="N348" s="55">
        <f t="shared" si="156"/>
        <v>360000</v>
      </c>
      <c r="O348" s="110"/>
    </row>
    <row r="349" spans="1:15" ht="12.75" x14ac:dyDescent="0.2">
      <c r="A349" s="88">
        <v>2</v>
      </c>
      <c r="B349" s="89">
        <v>4</v>
      </c>
      <c r="C349" s="90"/>
      <c r="D349" s="90"/>
      <c r="E349" s="90"/>
      <c r="F349" s="91" t="s">
        <v>394</v>
      </c>
      <c r="G349" s="342">
        <f>+G350+G366+G377+G382+G391+G398</f>
        <v>0</v>
      </c>
      <c r="H349" s="342">
        <f t="shared" ref="H349:N349" si="157">+H350+H366+H377+H382+H391+H398</f>
        <v>0</v>
      </c>
      <c r="I349" s="342">
        <f t="shared" si="157"/>
        <v>0</v>
      </c>
      <c r="J349" s="342">
        <f t="shared" si="157"/>
        <v>0</v>
      </c>
      <c r="K349" s="342">
        <f t="shared" si="157"/>
        <v>0</v>
      </c>
      <c r="L349" s="342">
        <f t="shared" si="157"/>
        <v>0</v>
      </c>
      <c r="M349" s="342">
        <f t="shared" si="157"/>
        <v>0</v>
      </c>
      <c r="N349" s="342">
        <f t="shared" si="157"/>
        <v>0</v>
      </c>
      <c r="O349" s="118">
        <f>+O350+O366+O377+O382+O391+O398</f>
        <v>0</v>
      </c>
    </row>
    <row r="350" spans="1:15" ht="12.75" x14ac:dyDescent="0.2">
      <c r="A350" s="86">
        <v>2</v>
      </c>
      <c r="B350" s="84">
        <v>4</v>
      </c>
      <c r="C350" s="84">
        <v>1</v>
      </c>
      <c r="D350" s="84"/>
      <c r="E350" s="84"/>
      <c r="F350" s="87" t="s">
        <v>395</v>
      </c>
      <c r="G350" s="341">
        <f t="shared" ref="G350:N350" si="158">+G351+G355+G359+G362+G364</f>
        <v>0</v>
      </c>
      <c r="H350" s="341">
        <f t="shared" si="158"/>
        <v>0</v>
      </c>
      <c r="I350" s="341">
        <f t="shared" si="158"/>
        <v>0</v>
      </c>
      <c r="J350" s="341">
        <f t="shared" si="158"/>
        <v>0</v>
      </c>
      <c r="K350" s="341">
        <f t="shared" si="158"/>
        <v>0</v>
      </c>
      <c r="L350" s="341">
        <f t="shared" si="158"/>
        <v>0</v>
      </c>
      <c r="M350" s="341">
        <f t="shared" si="158"/>
        <v>0</v>
      </c>
      <c r="N350" s="341">
        <f t="shared" si="158"/>
        <v>0</v>
      </c>
      <c r="O350" s="119">
        <f>+O351+O355+O359+O362+O364</f>
        <v>0</v>
      </c>
    </row>
    <row r="351" spans="1:15" ht="12.75" x14ac:dyDescent="0.2">
      <c r="A351" s="64">
        <v>2</v>
      </c>
      <c r="B351" s="65">
        <v>4</v>
      </c>
      <c r="C351" s="65">
        <v>1</v>
      </c>
      <c r="D351" s="65">
        <v>1</v>
      </c>
      <c r="E351" s="65"/>
      <c r="F351" s="61" t="s">
        <v>396</v>
      </c>
      <c r="G351" s="66">
        <f t="shared" ref="G351:N351" si="159">+G352+G353+G354</f>
        <v>0</v>
      </c>
      <c r="H351" s="66">
        <f t="shared" si="159"/>
        <v>0</v>
      </c>
      <c r="I351" s="66">
        <f t="shared" si="159"/>
        <v>0</v>
      </c>
      <c r="J351" s="66">
        <f t="shared" si="159"/>
        <v>0</v>
      </c>
      <c r="K351" s="66">
        <f t="shared" si="159"/>
        <v>0</v>
      </c>
      <c r="L351" s="66">
        <f t="shared" si="159"/>
        <v>0</v>
      </c>
      <c r="M351" s="66">
        <f t="shared" si="159"/>
        <v>0</v>
      </c>
      <c r="N351" s="66">
        <f t="shared" si="159"/>
        <v>0</v>
      </c>
      <c r="O351" s="121">
        <f>+O352+O353+O354</f>
        <v>0</v>
      </c>
    </row>
    <row r="352" spans="1:15" ht="12.75" x14ac:dyDescent="0.2">
      <c r="A352" s="62">
        <v>2</v>
      </c>
      <c r="B352" s="57">
        <v>4</v>
      </c>
      <c r="C352" s="57">
        <v>1</v>
      </c>
      <c r="D352" s="57">
        <v>1</v>
      </c>
      <c r="E352" s="57" t="s">
        <v>309</v>
      </c>
      <c r="F352" s="60" t="s">
        <v>397</v>
      </c>
      <c r="G352" s="55"/>
      <c r="H352" s="55"/>
      <c r="I352" s="55"/>
      <c r="J352" s="55"/>
      <c r="K352" s="55"/>
      <c r="L352" s="55"/>
      <c r="M352" s="55"/>
      <c r="N352" s="55">
        <f>SUBTOTAL(9,G352:M352)</f>
        <v>0</v>
      </c>
      <c r="O352" s="110">
        <f>IFERROR(N352/$N$18*100,"0.00")</f>
        <v>0</v>
      </c>
    </row>
    <row r="353" spans="1:15" ht="12.75" x14ac:dyDescent="0.2">
      <c r="A353" s="62">
        <v>2</v>
      </c>
      <c r="B353" s="57">
        <v>4</v>
      </c>
      <c r="C353" s="57">
        <v>1</v>
      </c>
      <c r="D353" s="57">
        <v>1</v>
      </c>
      <c r="E353" s="57" t="s">
        <v>310</v>
      </c>
      <c r="F353" s="60" t="s">
        <v>398</v>
      </c>
      <c r="G353" s="55"/>
      <c r="H353" s="55"/>
      <c r="I353" s="55"/>
      <c r="J353" s="55"/>
      <c r="K353" s="55"/>
      <c r="L353" s="55"/>
      <c r="M353" s="55"/>
      <c r="N353" s="55">
        <f>SUBTOTAL(9,G353:M353)</f>
        <v>0</v>
      </c>
      <c r="O353" s="110">
        <f>IFERROR(N353/$N$18*100,"0.00")</f>
        <v>0</v>
      </c>
    </row>
    <row r="354" spans="1:15" ht="12.75" x14ac:dyDescent="0.2">
      <c r="A354" s="62">
        <v>2</v>
      </c>
      <c r="B354" s="57">
        <v>4</v>
      </c>
      <c r="C354" s="57">
        <v>1</v>
      </c>
      <c r="D354" s="57">
        <v>1</v>
      </c>
      <c r="E354" s="57" t="s">
        <v>311</v>
      </c>
      <c r="F354" s="60" t="s">
        <v>399</v>
      </c>
      <c r="G354" s="66"/>
      <c r="H354" s="66"/>
      <c r="I354" s="66"/>
      <c r="J354" s="66"/>
      <c r="K354" s="66"/>
      <c r="L354" s="66"/>
      <c r="M354" s="66"/>
      <c r="N354" s="55">
        <f>SUBTOTAL(9,G354:M354)</f>
        <v>0</v>
      </c>
      <c r="O354" s="110">
        <f>IFERROR(N354/$N$18*100,"0.00")</f>
        <v>0</v>
      </c>
    </row>
    <row r="355" spans="1:15" ht="12.75" x14ac:dyDescent="0.2">
      <c r="A355" s="64">
        <v>2</v>
      </c>
      <c r="B355" s="65">
        <v>4</v>
      </c>
      <c r="C355" s="65">
        <v>1</v>
      </c>
      <c r="D355" s="65">
        <v>2</v>
      </c>
      <c r="E355" s="65"/>
      <c r="F355" s="61" t="s">
        <v>400</v>
      </c>
      <c r="G355" s="66">
        <f t="shared" ref="G355:N355" si="160">+G356+G357+G358</f>
        <v>0</v>
      </c>
      <c r="H355" s="66">
        <f t="shared" si="160"/>
        <v>0</v>
      </c>
      <c r="I355" s="66">
        <f t="shared" si="160"/>
        <v>0</v>
      </c>
      <c r="J355" s="66">
        <f t="shared" si="160"/>
        <v>0</v>
      </c>
      <c r="K355" s="66">
        <f t="shared" si="160"/>
        <v>0</v>
      </c>
      <c r="L355" s="66">
        <f t="shared" si="160"/>
        <v>0</v>
      </c>
      <c r="M355" s="66">
        <f t="shared" si="160"/>
        <v>0</v>
      </c>
      <c r="N355" s="66">
        <f t="shared" si="160"/>
        <v>0</v>
      </c>
      <c r="O355" s="121">
        <f>+O356+O357+O358</f>
        <v>0</v>
      </c>
    </row>
    <row r="356" spans="1:15" ht="12.75" x14ac:dyDescent="0.2">
      <c r="A356" s="123">
        <v>2</v>
      </c>
      <c r="B356" s="57">
        <v>4</v>
      </c>
      <c r="C356" s="57">
        <v>1</v>
      </c>
      <c r="D356" s="57">
        <v>2</v>
      </c>
      <c r="E356" s="57" t="s">
        <v>309</v>
      </c>
      <c r="F356" s="60" t="s">
        <v>401</v>
      </c>
      <c r="G356" s="55"/>
      <c r="H356" s="55"/>
      <c r="I356" s="55"/>
      <c r="J356" s="55"/>
      <c r="K356" s="55"/>
      <c r="L356" s="55"/>
      <c r="M356" s="55"/>
      <c r="N356" s="55">
        <f>SUBTOTAL(9,G356:M356)</f>
        <v>0</v>
      </c>
      <c r="O356" s="110">
        <f>IFERROR(N356/$N$18*100,"0.00")</f>
        <v>0</v>
      </c>
    </row>
    <row r="357" spans="1:15" ht="12.75" x14ac:dyDescent="0.2">
      <c r="A357" s="62">
        <v>2</v>
      </c>
      <c r="B357" s="57">
        <v>4</v>
      </c>
      <c r="C357" s="57">
        <v>1</v>
      </c>
      <c r="D357" s="57">
        <v>2</v>
      </c>
      <c r="E357" s="57" t="s">
        <v>310</v>
      </c>
      <c r="F357" s="60" t="s">
        <v>402</v>
      </c>
      <c r="G357" s="55"/>
      <c r="H357" s="55"/>
      <c r="I357" s="55"/>
      <c r="J357" s="55"/>
      <c r="K357" s="55"/>
      <c r="L357" s="55"/>
      <c r="M357" s="55"/>
      <c r="N357" s="55">
        <f>SUBTOTAL(9,G357:M357)</f>
        <v>0</v>
      </c>
      <c r="O357" s="110">
        <f>IFERROR(N357/$N$18*100,"0.00")</f>
        <v>0</v>
      </c>
    </row>
    <row r="358" spans="1:15" ht="12.75" x14ac:dyDescent="0.2">
      <c r="A358" s="62">
        <v>2</v>
      </c>
      <c r="B358" s="57">
        <v>4</v>
      </c>
      <c r="C358" s="57">
        <v>1</v>
      </c>
      <c r="D358" s="57">
        <v>2</v>
      </c>
      <c r="E358" s="57" t="s">
        <v>311</v>
      </c>
      <c r="F358" s="60" t="s">
        <v>403</v>
      </c>
      <c r="G358" s="66"/>
      <c r="H358" s="66"/>
      <c r="I358" s="66"/>
      <c r="J358" s="66"/>
      <c r="K358" s="66"/>
      <c r="L358" s="66"/>
      <c r="M358" s="66"/>
      <c r="N358" s="55">
        <f>SUBTOTAL(9,G358:M358)</f>
        <v>0</v>
      </c>
      <c r="O358" s="110">
        <f>IFERROR(N358/$N$18*100,"0.00")</f>
        <v>0</v>
      </c>
    </row>
    <row r="359" spans="1:15" ht="12.75" x14ac:dyDescent="0.2">
      <c r="A359" s="64">
        <v>2</v>
      </c>
      <c r="B359" s="65">
        <v>4</v>
      </c>
      <c r="C359" s="65">
        <v>1</v>
      </c>
      <c r="D359" s="65">
        <v>4</v>
      </c>
      <c r="E359" s="57"/>
      <c r="F359" s="75" t="s">
        <v>404</v>
      </c>
      <c r="G359" s="66">
        <f t="shared" ref="G359:N359" si="161">+G360+G361</f>
        <v>0</v>
      </c>
      <c r="H359" s="66">
        <f t="shared" si="161"/>
        <v>0</v>
      </c>
      <c r="I359" s="66">
        <f t="shared" si="161"/>
        <v>0</v>
      </c>
      <c r="J359" s="66">
        <f t="shared" si="161"/>
        <v>0</v>
      </c>
      <c r="K359" s="66">
        <f t="shared" si="161"/>
        <v>0</v>
      </c>
      <c r="L359" s="66">
        <f t="shared" si="161"/>
        <v>0</v>
      </c>
      <c r="M359" s="66">
        <f t="shared" si="161"/>
        <v>0</v>
      </c>
      <c r="N359" s="66">
        <f t="shared" si="161"/>
        <v>0</v>
      </c>
      <c r="O359" s="121">
        <f>+O360+O361</f>
        <v>0</v>
      </c>
    </row>
    <row r="360" spans="1:15" ht="12.75" x14ac:dyDescent="0.2">
      <c r="A360" s="76">
        <v>2</v>
      </c>
      <c r="B360" s="77">
        <v>4</v>
      </c>
      <c r="C360" s="77">
        <v>1</v>
      </c>
      <c r="D360" s="77">
        <v>4</v>
      </c>
      <c r="E360" s="57" t="s">
        <v>309</v>
      </c>
      <c r="F360" s="78" t="s">
        <v>405</v>
      </c>
      <c r="G360" s="55"/>
      <c r="H360" s="55"/>
      <c r="I360" s="55"/>
      <c r="J360" s="55"/>
      <c r="K360" s="55"/>
      <c r="L360" s="55"/>
      <c r="M360" s="55"/>
      <c r="N360" s="55">
        <f>SUBTOTAL(9,G360:M360)</f>
        <v>0</v>
      </c>
      <c r="O360" s="110">
        <f>IFERROR(N360/$N$18*100,"0.00")</f>
        <v>0</v>
      </c>
    </row>
    <row r="361" spans="1:15" ht="12.75" x14ac:dyDescent="0.2">
      <c r="A361" s="62">
        <v>2</v>
      </c>
      <c r="B361" s="57">
        <v>4</v>
      </c>
      <c r="C361" s="57">
        <v>1</v>
      </c>
      <c r="D361" s="57">
        <v>4</v>
      </c>
      <c r="E361" s="57" t="s">
        <v>310</v>
      </c>
      <c r="F361" s="60" t="s">
        <v>406</v>
      </c>
      <c r="G361" s="66"/>
      <c r="H361" s="66"/>
      <c r="I361" s="66"/>
      <c r="J361" s="66"/>
      <c r="K361" s="66"/>
      <c r="L361" s="66"/>
      <c r="M361" s="66"/>
      <c r="N361" s="55">
        <f>SUBTOTAL(9,G361:M361)</f>
        <v>0</v>
      </c>
      <c r="O361" s="110">
        <f>IFERROR(N361/$N$18*100,"0.00")</f>
        <v>0</v>
      </c>
    </row>
    <row r="362" spans="1:15" ht="12.75" x14ac:dyDescent="0.2">
      <c r="A362" s="67">
        <v>2</v>
      </c>
      <c r="B362" s="65">
        <v>4</v>
      </c>
      <c r="C362" s="65">
        <v>1</v>
      </c>
      <c r="D362" s="65">
        <v>5</v>
      </c>
      <c r="E362" s="65"/>
      <c r="F362" s="75" t="s">
        <v>407</v>
      </c>
      <c r="G362" s="66">
        <f t="shared" ref="G362:O362" si="162">+G363</f>
        <v>0</v>
      </c>
      <c r="H362" s="66">
        <f t="shared" si="162"/>
        <v>0</v>
      </c>
      <c r="I362" s="66">
        <f t="shared" si="162"/>
        <v>0</v>
      </c>
      <c r="J362" s="66">
        <f t="shared" si="162"/>
        <v>0</v>
      </c>
      <c r="K362" s="66">
        <f t="shared" si="162"/>
        <v>0</v>
      </c>
      <c r="L362" s="66">
        <f t="shared" si="162"/>
        <v>0</v>
      </c>
      <c r="M362" s="66">
        <f t="shared" si="162"/>
        <v>0</v>
      </c>
      <c r="N362" s="66">
        <f t="shared" si="162"/>
        <v>0</v>
      </c>
      <c r="O362" s="120">
        <f t="shared" si="162"/>
        <v>0</v>
      </c>
    </row>
    <row r="363" spans="1:15" ht="12.75" x14ac:dyDescent="0.2">
      <c r="A363" s="62">
        <v>2</v>
      </c>
      <c r="B363" s="57">
        <v>4</v>
      </c>
      <c r="C363" s="57">
        <v>1</v>
      </c>
      <c r="D363" s="57">
        <v>5</v>
      </c>
      <c r="E363" s="57" t="s">
        <v>309</v>
      </c>
      <c r="F363" s="60" t="s">
        <v>407</v>
      </c>
      <c r="G363" s="66"/>
      <c r="H363" s="66"/>
      <c r="I363" s="66"/>
      <c r="J363" s="66"/>
      <c r="K363" s="66"/>
      <c r="L363" s="66"/>
      <c r="M363" s="66"/>
      <c r="N363" s="55">
        <f>SUBTOTAL(9,G363:M363)</f>
        <v>0</v>
      </c>
      <c r="O363" s="110">
        <f>IFERROR(N363/$N$18*100,"0.00")</f>
        <v>0</v>
      </c>
    </row>
    <row r="364" spans="1:15" ht="12.75" x14ac:dyDescent="0.2">
      <c r="A364" s="64">
        <v>2</v>
      </c>
      <c r="B364" s="65">
        <v>4</v>
      </c>
      <c r="C364" s="65">
        <v>1</v>
      </c>
      <c r="D364" s="65">
        <v>6</v>
      </c>
      <c r="E364" s="57"/>
      <c r="F364" s="75" t="s">
        <v>408</v>
      </c>
      <c r="G364" s="66">
        <f t="shared" ref="G364:O364" si="163">+G365</f>
        <v>0</v>
      </c>
      <c r="H364" s="66">
        <f t="shared" si="163"/>
        <v>0</v>
      </c>
      <c r="I364" s="66">
        <f t="shared" si="163"/>
        <v>0</v>
      </c>
      <c r="J364" s="66">
        <f t="shared" si="163"/>
        <v>0</v>
      </c>
      <c r="K364" s="66">
        <f t="shared" si="163"/>
        <v>0</v>
      </c>
      <c r="L364" s="66">
        <f t="shared" si="163"/>
        <v>0</v>
      </c>
      <c r="M364" s="66">
        <f t="shared" si="163"/>
        <v>0</v>
      </c>
      <c r="N364" s="66">
        <f t="shared" si="163"/>
        <v>0</v>
      </c>
      <c r="O364" s="121">
        <f t="shared" si="163"/>
        <v>0</v>
      </c>
    </row>
    <row r="365" spans="1:15" ht="12.75" x14ac:dyDescent="0.2">
      <c r="A365" s="62">
        <v>2</v>
      </c>
      <c r="B365" s="57">
        <v>4</v>
      </c>
      <c r="C365" s="57">
        <v>1</v>
      </c>
      <c r="D365" s="57">
        <v>6</v>
      </c>
      <c r="E365" s="57" t="s">
        <v>309</v>
      </c>
      <c r="F365" s="60" t="s">
        <v>409</v>
      </c>
      <c r="G365" s="66"/>
      <c r="H365" s="66"/>
      <c r="I365" s="66"/>
      <c r="J365" s="66"/>
      <c r="K365" s="66"/>
      <c r="L365" s="66"/>
      <c r="M365" s="66"/>
      <c r="N365" s="55">
        <f>SUBTOTAL(9,G365:M365)</f>
        <v>0</v>
      </c>
      <c r="O365" s="110">
        <f>IFERROR(N365/$N$18*100,"0.00")</f>
        <v>0</v>
      </c>
    </row>
    <row r="366" spans="1:15" ht="12.75" x14ac:dyDescent="0.2">
      <c r="A366" s="86">
        <v>2</v>
      </c>
      <c r="B366" s="84">
        <v>4</v>
      </c>
      <c r="C366" s="84">
        <v>2</v>
      </c>
      <c r="D366" s="84"/>
      <c r="E366" s="84"/>
      <c r="F366" s="87" t="s">
        <v>410</v>
      </c>
      <c r="G366" s="341">
        <f>+G367+G369+G373</f>
        <v>0</v>
      </c>
      <c r="H366" s="341">
        <f t="shared" ref="H366:N366" si="164">+H367+H369+H373</f>
        <v>0</v>
      </c>
      <c r="I366" s="341">
        <f t="shared" si="164"/>
        <v>0</v>
      </c>
      <c r="J366" s="341">
        <f t="shared" si="164"/>
        <v>0</v>
      </c>
      <c r="K366" s="341">
        <f t="shared" si="164"/>
        <v>0</v>
      </c>
      <c r="L366" s="341">
        <f t="shared" si="164"/>
        <v>0</v>
      </c>
      <c r="M366" s="341">
        <f t="shared" si="164"/>
        <v>0</v>
      </c>
      <c r="N366" s="341">
        <f t="shared" si="164"/>
        <v>0</v>
      </c>
      <c r="O366" s="119">
        <f>+O367+O369+O373</f>
        <v>0</v>
      </c>
    </row>
    <row r="367" spans="1:15" ht="12.75" x14ac:dyDescent="0.2">
      <c r="A367" s="64">
        <v>2</v>
      </c>
      <c r="B367" s="65">
        <v>4</v>
      </c>
      <c r="C367" s="65">
        <v>2</v>
      </c>
      <c r="D367" s="65">
        <v>1</v>
      </c>
      <c r="E367" s="57"/>
      <c r="F367" s="61" t="s">
        <v>411</v>
      </c>
      <c r="G367" s="66">
        <f t="shared" ref="G367:O367" si="165">+G368</f>
        <v>0</v>
      </c>
      <c r="H367" s="66">
        <f t="shared" si="165"/>
        <v>0</v>
      </c>
      <c r="I367" s="66">
        <f t="shared" si="165"/>
        <v>0</v>
      </c>
      <c r="J367" s="66">
        <f t="shared" si="165"/>
        <v>0</v>
      </c>
      <c r="K367" s="66">
        <f t="shared" si="165"/>
        <v>0</v>
      </c>
      <c r="L367" s="66">
        <f t="shared" si="165"/>
        <v>0</v>
      </c>
      <c r="M367" s="66">
        <f t="shared" si="165"/>
        <v>0</v>
      </c>
      <c r="N367" s="66">
        <f t="shared" si="165"/>
        <v>0</v>
      </c>
      <c r="O367" s="121">
        <f t="shared" si="165"/>
        <v>0</v>
      </c>
    </row>
    <row r="368" spans="1:15" ht="12.75" x14ac:dyDescent="0.2">
      <c r="A368" s="56">
        <v>2</v>
      </c>
      <c r="B368" s="57">
        <v>4</v>
      </c>
      <c r="C368" s="57">
        <v>2</v>
      </c>
      <c r="D368" s="57">
        <v>1</v>
      </c>
      <c r="E368" s="57" t="s">
        <v>309</v>
      </c>
      <c r="F368" s="60" t="s">
        <v>412</v>
      </c>
      <c r="G368" s="66"/>
      <c r="H368" s="66"/>
      <c r="I368" s="66"/>
      <c r="J368" s="66"/>
      <c r="K368" s="66"/>
      <c r="L368" s="66"/>
      <c r="M368" s="66"/>
      <c r="N368" s="55">
        <f>SUBTOTAL(9,G368:M368)</f>
        <v>0</v>
      </c>
      <c r="O368" s="110">
        <f>IFERROR(N368/$N$18*100,"0.00")</f>
        <v>0</v>
      </c>
    </row>
    <row r="369" spans="1:15" ht="12.75" x14ac:dyDescent="0.2">
      <c r="A369" s="64">
        <v>2</v>
      </c>
      <c r="B369" s="65">
        <v>4</v>
      </c>
      <c r="C369" s="65">
        <v>2</v>
      </c>
      <c r="D369" s="65">
        <v>2</v>
      </c>
      <c r="E369" s="57"/>
      <c r="F369" s="75" t="s">
        <v>413</v>
      </c>
      <c r="G369" s="66">
        <f t="shared" ref="G369:N369" si="166">+G370+G371+G372</f>
        <v>0</v>
      </c>
      <c r="H369" s="66">
        <f t="shared" si="166"/>
        <v>0</v>
      </c>
      <c r="I369" s="66">
        <f t="shared" si="166"/>
        <v>0</v>
      </c>
      <c r="J369" s="66">
        <f t="shared" si="166"/>
        <v>0</v>
      </c>
      <c r="K369" s="66">
        <f t="shared" si="166"/>
        <v>0</v>
      </c>
      <c r="L369" s="66">
        <f t="shared" si="166"/>
        <v>0</v>
      </c>
      <c r="M369" s="66">
        <f t="shared" si="166"/>
        <v>0</v>
      </c>
      <c r="N369" s="66">
        <f t="shared" si="166"/>
        <v>0</v>
      </c>
      <c r="O369" s="120">
        <f>+O370+O371+O372</f>
        <v>0</v>
      </c>
    </row>
    <row r="370" spans="1:15" ht="22.5" x14ac:dyDescent="0.2">
      <c r="A370" s="56">
        <v>2</v>
      </c>
      <c r="B370" s="57">
        <v>4</v>
      </c>
      <c r="C370" s="57">
        <v>2</v>
      </c>
      <c r="D370" s="57">
        <v>2</v>
      </c>
      <c r="E370" s="57" t="s">
        <v>309</v>
      </c>
      <c r="F370" s="60" t="s">
        <v>414</v>
      </c>
      <c r="G370" s="66"/>
      <c r="H370" s="66"/>
      <c r="I370" s="66"/>
      <c r="J370" s="66"/>
      <c r="K370" s="66"/>
      <c r="L370" s="66"/>
      <c r="M370" s="66"/>
      <c r="N370" s="55">
        <f>SUBTOTAL(9,G370:M370)</f>
        <v>0</v>
      </c>
      <c r="O370" s="110">
        <f>IFERROR(N370/$N$18*100,"0.00")</f>
        <v>0</v>
      </c>
    </row>
    <row r="371" spans="1:15" ht="22.5" x14ac:dyDescent="0.2">
      <c r="A371" s="56">
        <v>2</v>
      </c>
      <c r="B371" s="57">
        <v>4</v>
      </c>
      <c r="C371" s="57">
        <v>2</v>
      </c>
      <c r="D371" s="57">
        <v>2</v>
      </c>
      <c r="E371" s="57" t="s">
        <v>310</v>
      </c>
      <c r="F371" s="60" t="s">
        <v>415</v>
      </c>
      <c r="G371" s="66"/>
      <c r="H371" s="66"/>
      <c r="I371" s="66"/>
      <c r="J371" s="66"/>
      <c r="K371" s="66"/>
      <c r="L371" s="66"/>
      <c r="M371" s="66"/>
      <c r="N371" s="55">
        <f>SUBTOTAL(9,G371:M371)</f>
        <v>0</v>
      </c>
      <c r="O371" s="110">
        <f>IFERROR(N371/$N$18*100,"0.00")</f>
        <v>0</v>
      </c>
    </row>
    <row r="372" spans="1:15" ht="22.5" x14ac:dyDescent="0.2">
      <c r="A372" s="56">
        <v>2</v>
      </c>
      <c r="B372" s="57">
        <v>4</v>
      </c>
      <c r="C372" s="57">
        <v>2</v>
      </c>
      <c r="D372" s="57">
        <v>2</v>
      </c>
      <c r="E372" s="57" t="s">
        <v>311</v>
      </c>
      <c r="F372" s="60" t="s">
        <v>416</v>
      </c>
      <c r="G372" s="66"/>
      <c r="H372" s="66"/>
      <c r="I372" s="66"/>
      <c r="J372" s="66"/>
      <c r="K372" s="66"/>
      <c r="L372" s="66"/>
      <c r="M372" s="66"/>
      <c r="N372" s="55">
        <f>SUBTOTAL(9,G372:M372)</f>
        <v>0</v>
      </c>
      <c r="O372" s="110">
        <f>IFERROR(N372/$N$18*100,"0.00")</f>
        <v>0</v>
      </c>
    </row>
    <row r="373" spans="1:15" ht="12.75" x14ac:dyDescent="0.2">
      <c r="A373" s="61">
        <v>2</v>
      </c>
      <c r="B373" s="65">
        <v>4</v>
      </c>
      <c r="C373" s="65">
        <v>2</v>
      </c>
      <c r="D373" s="65">
        <v>3</v>
      </c>
      <c r="E373" s="65"/>
      <c r="F373" s="75" t="s">
        <v>417</v>
      </c>
      <c r="G373" s="66">
        <f>G374+G375+G376</f>
        <v>0</v>
      </c>
      <c r="H373" s="66">
        <f t="shared" ref="H373:N373" si="167">H374+H375+H376</f>
        <v>0</v>
      </c>
      <c r="I373" s="66">
        <f t="shared" si="167"/>
        <v>0</v>
      </c>
      <c r="J373" s="66">
        <f t="shared" si="167"/>
        <v>0</v>
      </c>
      <c r="K373" s="66">
        <f t="shared" si="167"/>
        <v>0</v>
      </c>
      <c r="L373" s="66">
        <f t="shared" si="167"/>
        <v>0</v>
      </c>
      <c r="M373" s="66">
        <f t="shared" si="167"/>
        <v>0</v>
      </c>
      <c r="N373" s="66">
        <f t="shared" si="167"/>
        <v>0</v>
      </c>
      <c r="O373" s="122">
        <f>O374+O375+O376</f>
        <v>0</v>
      </c>
    </row>
    <row r="374" spans="1:15" ht="22.5" x14ac:dyDescent="0.2">
      <c r="A374" s="54">
        <v>2</v>
      </c>
      <c r="B374" s="57">
        <v>4</v>
      </c>
      <c r="C374" s="57">
        <v>2</v>
      </c>
      <c r="D374" s="57">
        <v>3</v>
      </c>
      <c r="E374" s="57" t="s">
        <v>309</v>
      </c>
      <c r="F374" s="60" t="s">
        <v>418</v>
      </c>
      <c r="G374" s="55"/>
      <c r="H374" s="55"/>
      <c r="I374" s="55"/>
      <c r="J374" s="55"/>
      <c r="K374" s="55"/>
      <c r="L374" s="55"/>
      <c r="M374" s="55"/>
      <c r="N374" s="55">
        <f>SUBTOTAL(9,G374:M374)</f>
        <v>0</v>
      </c>
      <c r="O374" s="110">
        <f>IFERROR(N374/$N$18*100,"0.00")</f>
        <v>0</v>
      </c>
    </row>
    <row r="375" spans="1:15" ht="12.75" x14ac:dyDescent="0.2">
      <c r="A375" s="54">
        <v>2</v>
      </c>
      <c r="B375" s="57">
        <v>4</v>
      </c>
      <c r="C375" s="57">
        <v>2</v>
      </c>
      <c r="D375" s="57">
        <v>3</v>
      </c>
      <c r="E375" s="57" t="s">
        <v>310</v>
      </c>
      <c r="F375" s="60" t="s">
        <v>419</v>
      </c>
      <c r="G375" s="55"/>
      <c r="H375" s="55"/>
      <c r="I375" s="55"/>
      <c r="J375" s="55"/>
      <c r="K375" s="55"/>
      <c r="L375" s="55"/>
      <c r="M375" s="55"/>
      <c r="N375" s="55">
        <f>SUBTOTAL(9,G375:M375)</f>
        <v>0</v>
      </c>
      <c r="O375" s="110">
        <f>IFERROR(N375/$N$18*100,"0.00")</f>
        <v>0</v>
      </c>
    </row>
    <row r="376" spans="1:15" ht="22.5" x14ac:dyDescent="0.2">
      <c r="A376" s="54">
        <v>2</v>
      </c>
      <c r="B376" s="57">
        <v>4</v>
      </c>
      <c r="C376" s="57">
        <v>2</v>
      </c>
      <c r="D376" s="57">
        <v>3</v>
      </c>
      <c r="E376" s="57" t="s">
        <v>311</v>
      </c>
      <c r="F376" s="60" t="s">
        <v>420</v>
      </c>
      <c r="G376" s="55"/>
      <c r="H376" s="55"/>
      <c r="I376" s="55"/>
      <c r="J376" s="55"/>
      <c r="K376" s="55"/>
      <c r="L376" s="55"/>
      <c r="M376" s="55"/>
      <c r="N376" s="55">
        <f>SUBTOTAL(9,G376:M376)</f>
        <v>0</v>
      </c>
      <c r="O376" s="110">
        <f>IFERROR(N376/$N$18*100,"0.00")</f>
        <v>0</v>
      </c>
    </row>
    <row r="377" spans="1:15" ht="12.75" x14ac:dyDescent="0.2">
      <c r="A377" s="86">
        <v>2</v>
      </c>
      <c r="B377" s="84">
        <v>4</v>
      </c>
      <c r="C377" s="84">
        <v>4</v>
      </c>
      <c r="D377" s="84"/>
      <c r="E377" s="84"/>
      <c r="F377" s="87" t="s">
        <v>421</v>
      </c>
      <c r="G377" s="341">
        <f>+G378</f>
        <v>0</v>
      </c>
      <c r="H377" s="341">
        <f t="shared" ref="H377:N377" si="168">+H378</f>
        <v>0</v>
      </c>
      <c r="I377" s="341">
        <f t="shared" si="168"/>
        <v>0</v>
      </c>
      <c r="J377" s="341">
        <f t="shared" si="168"/>
        <v>0</v>
      </c>
      <c r="K377" s="341">
        <f t="shared" si="168"/>
        <v>0</v>
      </c>
      <c r="L377" s="341">
        <f t="shared" si="168"/>
        <v>0</v>
      </c>
      <c r="M377" s="341">
        <f t="shared" si="168"/>
        <v>0</v>
      </c>
      <c r="N377" s="341">
        <f t="shared" si="168"/>
        <v>0</v>
      </c>
      <c r="O377" s="119">
        <f>+O378</f>
        <v>0</v>
      </c>
    </row>
    <row r="378" spans="1:15" ht="12.75" x14ac:dyDescent="0.2">
      <c r="A378" s="61">
        <v>2</v>
      </c>
      <c r="B378" s="65">
        <v>4</v>
      </c>
      <c r="C378" s="65">
        <v>4</v>
      </c>
      <c r="D378" s="65">
        <v>1</v>
      </c>
      <c r="E378" s="65"/>
      <c r="F378" s="75" t="s">
        <v>422</v>
      </c>
      <c r="G378" s="66">
        <f>+G379+G380+G381</f>
        <v>0</v>
      </c>
      <c r="H378" s="66">
        <f t="shared" ref="H378:N378" si="169">+H379+H380+H381</f>
        <v>0</v>
      </c>
      <c r="I378" s="66">
        <f t="shared" si="169"/>
        <v>0</v>
      </c>
      <c r="J378" s="66">
        <f t="shared" si="169"/>
        <v>0</v>
      </c>
      <c r="K378" s="66">
        <f t="shared" si="169"/>
        <v>0</v>
      </c>
      <c r="L378" s="66">
        <f t="shared" si="169"/>
        <v>0</v>
      </c>
      <c r="M378" s="66">
        <f t="shared" si="169"/>
        <v>0</v>
      </c>
      <c r="N378" s="66">
        <f t="shared" si="169"/>
        <v>0</v>
      </c>
      <c r="O378" s="122">
        <f>+O379+O380+O381</f>
        <v>0</v>
      </c>
    </row>
    <row r="379" spans="1:15" ht="22.5" x14ac:dyDescent="0.2">
      <c r="A379" s="54">
        <v>2</v>
      </c>
      <c r="B379" s="57">
        <v>4</v>
      </c>
      <c r="C379" s="57">
        <v>4</v>
      </c>
      <c r="D379" s="57">
        <v>1</v>
      </c>
      <c r="E379" s="57" t="s">
        <v>309</v>
      </c>
      <c r="F379" s="60" t="s">
        <v>423</v>
      </c>
      <c r="G379" s="55"/>
      <c r="H379" s="55"/>
      <c r="I379" s="55"/>
      <c r="J379" s="55"/>
      <c r="K379" s="55"/>
      <c r="L379" s="55"/>
      <c r="M379" s="55"/>
      <c r="N379" s="55">
        <f>SUBTOTAL(9,G379:M379)</f>
        <v>0</v>
      </c>
      <c r="O379" s="110">
        <f>IFERROR(N379/$N$18*100,"0.00")</f>
        <v>0</v>
      </c>
    </row>
    <row r="380" spans="1:15" ht="12.75" x14ac:dyDescent="0.2">
      <c r="A380" s="54">
        <v>2</v>
      </c>
      <c r="B380" s="57">
        <v>4</v>
      </c>
      <c r="C380" s="57">
        <v>4</v>
      </c>
      <c r="D380" s="57">
        <v>1</v>
      </c>
      <c r="E380" s="57" t="s">
        <v>310</v>
      </c>
      <c r="F380" s="60" t="s">
        <v>424</v>
      </c>
      <c r="G380" s="55"/>
      <c r="H380" s="55"/>
      <c r="I380" s="55"/>
      <c r="J380" s="55"/>
      <c r="K380" s="55"/>
      <c r="L380" s="55"/>
      <c r="M380" s="55"/>
      <c r="N380" s="55">
        <f>SUBTOTAL(9,G380:M380)</f>
        <v>0</v>
      </c>
      <c r="O380" s="110">
        <f>IFERROR(N380/$N$18*100,"0.00")</f>
        <v>0</v>
      </c>
    </row>
    <row r="381" spans="1:15" ht="22.5" x14ac:dyDescent="0.2">
      <c r="A381" s="54">
        <v>2</v>
      </c>
      <c r="B381" s="57">
        <v>4</v>
      </c>
      <c r="C381" s="57">
        <v>4</v>
      </c>
      <c r="D381" s="57">
        <v>1</v>
      </c>
      <c r="E381" s="57" t="s">
        <v>311</v>
      </c>
      <c r="F381" s="60" t="s">
        <v>425</v>
      </c>
      <c r="G381" s="55"/>
      <c r="H381" s="55"/>
      <c r="I381" s="55"/>
      <c r="J381" s="55"/>
      <c r="K381" s="55"/>
      <c r="L381" s="55"/>
      <c r="M381" s="55"/>
      <c r="N381" s="55">
        <f>SUBTOTAL(9,G381:M381)</f>
        <v>0</v>
      </c>
      <c r="O381" s="110">
        <f>IFERROR(N381/$N$18*100,"0.00")</f>
        <v>0</v>
      </c>
    </row>
    <row r="382" spans="1:15" ht="12.75" x14ac:dyDescent="0.2">
      <c r="A382" s="86">
        <v>2</v>
      </c>
      <c r="B382" s="84">
        <v>4</v>
      </c>
      <c r="C382" s="84">
        <v>6</v>
      </c>
      <c r="D382" s="84"/>
      <c r="E382" s="84"/>
      <c r="F382" s="87" t="s">
        <v>426</v>
      </c>
      <c r="G382" s="341">
        <f t="shared" ref="G382:N382" si="170">+G383+G385+G387+G389</f>
        <v>0</v>
      </c>
      <c r="H382" s="341">
        <f t="shared" si="170"/>
        <v>0</v>
      </c>
      <c r="I382" s="341">
        <f t="shared" si="170"/>
        <v>0</v>
      </c>
      <c r="J382" s="341">
        <f t="shared" si="170"/>
        <v>0</v>
      </c>
      <c r="K382" s="341">
        <f t="shared" si="170"/>
        <v>0</v>
      </c>
      <c r="L382" s="341">
        <f t="shared" si="170"/>
        <v>0</v>
      </c>
      <c r="M382" s="341">
        <f t="shared" si="170"/>
        <v>0</v>
      </c>
      <c r="N382" s="341">
        <f t="shared" si="170"/>
        <v>0</v>
      </c>
      <c r="O382" s="119">
        <f>+O383+O385+O387+O389</f>
        <v>0</v>
      </c>
    </row>
    <row r="383" spans="1:15" ht="12.75" x14ac:dyDescent="0.2">
      <c r="A383" s="67">
        <v>2</v>
      </c>
      <c r="B383" s="65">
        <v>4</v>
      </c>
      <c r="C383" s="65">
        <v>6</v>
      </c>
      <c r="D383" s="65">
        <v>1</v>
      </c>
      <c r="E383" s="65"/>
      <c r="F383" s="75" t="s">
        <v>427</v>
      </c>
      <c r="G383" s="66">
        <f t="shared" ref="G383:O383" si="171">+G384</f>
        <v>0</v>
      </c>
      <c r="H383" s="66">
        <f t="shared" si="171"/>
        <v>0</v>
      </c>
      <c r="I383" s="66">
        <f t="shared" si="171"/>
        <v>0</v>
      </c>
      <c r="J383" s="66">
        <f t="shared" si="171"/>
        <v>0</v>
      </c>
      <c r="K383" s="66">
        <f t="shared" si="171"/>
        <v>0</v>
      </c>
      <c r="L383" s="66">
        <f t="shared" si="171"/>
        <v>0</v>
      </c>
      <c r="M383" s="66">
        <f t="shared" si="171"/>
        <v>0</v>
      </c>
      <c r="N383" s="66">
        <f t="shared" si="171"/>
        <v>0</v>
      </c>
      <c r="O383" s="121">
        <f t="shared" si="171"/>
        <v>0</v>
      </c>
    </row>
    <row r="384" spans="1:15" ht="12.75" x14ac:dyDescent="0.2">
      <c r="A384" s="62">
        <v>2</v>
      </c>
      <c r="B384" s="57">
        <v>4</v>
      </c>
      <c r="C384" s="57">
        <v>6</v>
      </c>
      <c r="D384" s="57">
        <v>1</v>
      </c>
      <c r="E384" s="57" t="s">
        <v>309</v>
      </c>
      <c r="F384" s="60" t="s">
        <v>427</v>
      </c>
      <c r="G384" s="66"/>
      <c r="H384" s="66"/>
      <c r="I384" s="66"/>
      <c r="J384" s="66"/>
      <c r="K384" s="66"/>
      <c r="L384" s="66"/>
      <c r="M384" s="66"/>
      <c r="N384" s="55">
        <f>SUBTOTAL(9,G384:M384)</f>
        <v>0</v>
      </c>
      <c r="O384" s="110">
        <f>IFERROR(N384/$N$18*100,"0.00")</f>
        <v>0</v>
      </c>
    </row>
    <row r="385" spans="1:15" ht="12.75" x14ac:dyDescent="0.2">
      <c r="A385" s="131">
        <v>2</v>
      </c>
      <c r="B385" s="127">
        <v>4</v>
      </c>
      <c r="C385" s="127">
        <v>6</v>
      </c>
      <c r="D385" s="127">
        <v>2</v>
      </c>
      <c r="E385" s="127"/>
      <c r="F385" s="128" t="s">
        <v>428</v>
      </c>
      <c r="G385" s="343">
        <f t="shared" ref="G385:O385" si="172">+G386</f>
        <v>0</v>
      </c>
      <c r="H385" s="343">
        <f t="shared" si="172"/>
        <v>0</v>
      </c>
      <c r="I385" s="343">
        <f t="shared" si="172"/>
        <v>0</v>
      </c>
      <c r="J385" s="343">
        <f t="shared" si="172"/>
        <v>0</v>
      </c>
      <c r="K385" s="343">
        <f t="shared" si="172"/>
        <v>0</v>
      </c>
      <c r="L385" s="343">
        <f t="shared" si="172"/>
        <v>0</v>
      </c>
      <c r="M385" s="343">
        <f t="shared" si="172"/>
        <v>0</v>
      </c>
      <c r="N385" s="343">
        <f t="shared" si="172"/>
        <v>0</v>
      </c>
      <c r="O385" s="133">
        <f t="shared" si="172"/>
        <v>0</v>
      </c>
    </row>
    <row r="386" spans="1:15" ht="12.75" x14ac:dyDescent="0.2">
      <c r="A386" s="62">
        <v>2</v>
      </c>
      <c r="B386" s="57">
        <v>4</v>
      </c>
      <c r="C386" s="57">
        <v>6</v>
      </c>
      <c r="D386" s="57">
        <v>2</v>
      </c>
      <c r="E386" s="57" t="s">
        <v>309</v>
      </c>
      <c r="F386" s="60" t="s">
        <v>428</v>
      </c>
      <c r="G386" s="66"/>
      <c r="H386" s="66"/>
      <c r="I386" s="66"/>
      <c r="J386" s="66"/>
      <c r="K386" s="66"/>
      <c r="L386" s="66"/>
      <c r="M386" s="66"/>
      <c r="N386" s="55">
        <f>SUBTOTAL(9,G386:M386)</f>
        <v>0</v>
      </c>
      <c r="O386" s="110">
        <f>IFERROR(N386/$N$18*100,"0.00")</f>
        <v>0</v>
      </c>
    </row>
    <row r="387" spans="1:15" ht="12.75" x14ac:dyDescent="0.2">
      <c r="A387" s="67">
        <v>2</v>
      </c>
      <c r="B387" s="65">
        <v>4</v>
      </c>
      <c r="C387" s="65">
        <v>6</v>
      </c>
      <c r="D387" s="65">
        <v>3</v>
      </c>
      <c r="E387" s="57"/>
      <c r="F387" s="75" t="s">
        <v>429</v>
      </c>
      <c r="G387" s="66">
        <f t="shared" ref="G387:O387" si="173">+G388</f>
        <v>0</v>
      </c>
      <c r="H387" s="66">
        <f t="shared" si="173"/>
        <v>0</v>
      </c>
      <c r="I387" s="66">
        <f t="shared" si="173"/>
        <v>0</v>
      </c>
      <c r="J387" s="66">
        <f t="shared" si="173"/>
        <v>0</v>
      </c>
      <c r="K387" s="66">
        <f t="shared" si="173"/>
        <v>0</v>
      </c>
      <c r="L387" s="66">
        <f t="shared" si="173"/>
        <v>0</v>
      </c>
      <c r="M387" s="66">
        <f t="shared" si="173"/>
        <v>0</v>
      </c>
      <c r="N387" s="66">
        <f t="shared" si="173"/>
        <v>0</v>
      </c>
      <c r="O387" s="120">
        <f t="shared" si="173"/>
        <v>0</v>
      </c>
    </row>
    <row r="388" spans="1:15" ht="12.75" x14ac:dyDescent="0.2">
      <c r="A388" s="62">
        <v>2</v>
      </c>
      <c r="B388" s="57">
        <v>4</v>
      </c>
      <c r="C388" s="57">
        <v>6</v>
      </c>
      <c r="D388" s="57">
        <v>3</v>
      </c>
      <c r="E388" s="57" t="s">
        <v>309</v>
      </c>
      <c r="F388" s="60" t="s">
        <v>429</v>
      </c>
      <c r="G388" s="66"/>
      <c r="H388" s="66"/>
      <c r="I388" s="66"/>
      <c r="J388" s="66"/>
      <c r="K388" s="66"/>
      <c r="L388" s="66"/>
      <c r="M388" s="66"/>
      <c r="N388" s="55">
        <f>SUBTOTAL(9,G388:M388)</f>
        <v>0</v>
      </c>
      <c r="O388" s="110">
        <f>IFERROR(N388/$N$18*100,"0.00")</f>
        <v>0</v>
      </c>
    </row>
    <row r="389" spans="1:15" ht="12.75" x14ac:dyDescent="0.2">
      <c r="A389" s="67">
        <v>2</v>
      </c>
      <c r="B389" s="65">
        <v>4</v>
      </c>
      <c r="C389" s="65">
        <v>6</v>
      </c>
      <c r="D389" s="65">
        <v>4</v>
      </c>
      <c r="E389" s="65"/>
      <c r="F389" s="75" t="s">
        <v>430</v>
      </c>
      <c r="G389" s="66">
        <f t="shared" ref="G389:O389" si="174">+G390</f>
        <v>0</v>
      </c>
      <c r="H389" s="66">
        <f t="shared" si="174"/>
        <v>0</v>
      </c>
      <c r="I389" s="66">
        <f t="shared" si="174"/>
        <v>0</v>
      </c>
      <c r="J389" s="66">
        <f t="shared" si="174"/>
        <v>0</v>
      </c>
      <c r="K389" s="66">
        <f t="shared" si="174"/>
        <v>0</v>
      </c>
      <c r="L389" s="66">
        <f t="shared" si="174"/>
        <v>0</v>
      </c>
      <c r="M389" s="66">
        <f t="shared" si="174"/>
        <v>0</v>
      </c>
      <c r="N389" s="66">
        <f t="shared" si="174"/>
        <v>0</v>
      </c>
      <c r="O389" s="120">
        <f t="shared" si="174"/>
        <v>0</v>
      </c>
    </row>
    <row r="390" spans="1:15" ht="12.75" x14ac:dyDescent="0.2">
      <c r="A390" s="62">
        <v>2</v>
      </c>
      <c r="B390" s="57">
        <v>4</v>
      </c>
      <c r="C390" s="57">
        <v>6</v>
      </c>
      <c r="D390" s="57">
        <v>4</v>
      </c>
      <c r="E390" s="57" t="s">
        <v>309</v>
      </c>
      <c r="F390" s="60" t="s">
        <v>430</v>
      </c>
      <c r="G390" s="66"/>
      <c r="H390" s="66"/>
      <c r="I390" s="66"/>
      <c r="J390" s="66"/>
      <c r="K390" s="66"/>
      <c r="L390" s="66"/>
      <c r="M390" s="66"/>
      <c r="N390" s="55">
        <f>SUBTOTAL(9,G390:M390)</f>
        <v>0</v>
      </c>
      <c r="O390" s="110">
        <f>IFERROR(N390/$N$18*100,"0.00")</f>
        <v>0</v>
      </c>
    </row>
    <row r="391" spans="1:15" ht="12.75" x14ac:dyDescent="0.2">
      <c r="A391" s="86">
        <v>2</v>
      </c>
      <c r="B391" s="84">
        <v>4</v>
      </c>
      <c r="C391" s="84">
        <v>7</v>
      </c>
      <c r="D391" s="84"/>
      <c r="E391" s="84"/>
      <c r="F391" s="87" t="s">
        <v>431</v>
      </c>
      <c r="G391" s="341">
        <f t="shared" ref="G391:N391" si="175">+G392+G394+G396</f>
        <v>0</v>
      </c>
      <c r="H391" s="341">
        <f t="shared" si="175"/>
        <v>0</v>
      </c>
      <c r="I391" s="341">
        <f t="shared" si="175"/>
        <v>0</v>
      </c>
      <c r="J391" s="341">
        <f t="shared" si="175"/>
        <v>0</v>
      </c>
      <c r="K391" s="341">
        <f t="shared" si="175"/>
        <v>0</v>
      </c>
      <c r="L391" s="341">
        <f t="shared" si="175"/>
        <v>0</v>
      </c>
      <c r="M391" s="341">
        <f t="shared" si="175"/>
        <v>0</v>
      </c>
      <c r="N391" s="341">
        <f t="shared" si="175"/>
        <v>0</v>
      </c>
      <c r="O391" s="119">
        <f>+O392+O394+O396</f>
        <v>0</v>
      </c>
    </row>
    <row r="392" spans="1:15" ht="22.5" x14ac:dyDescent="0.2">
      <c r="A392" s="64">
        <v>2</v>
      </c>
      <c r="B392" s="65">
        <v>4</v>
      </c>
      <c r="C392" s="65">
        <v>7</v>
      </c>
      <c r="D392" s="65">
        <v>1</v>
      </c>
      <c r="E392" s="65"/>
      <c r="F392" s="75" t="s">
        <v>432</v>
      </c>
      <c r="G392" s="66">
        <f t="shared" ref="G392:O392" si="176">+G393</f>
        <v>0</v>
      </c>
      <c r="H392" s="66">
        <f t="shared" si="176"/>
        <v>0</v>
      </c>
      <c r="I392" s="66">
        <f t="shared" si="176"/>
        <v>0</v>
      </c>
      <c r="J392" s="66">
        <f t="shared" si="176"/>
        <v>0</v>
      </c>
      <c r="K392" s="66">
        <f t="shared" si="176"/>
        <v>0</v>
      </c>
      <c r="L392" s="66">
        <f t="shared" si="176"/>
        <v>0</v>
      </c>
      <c r="M392" s="66">
        <f t="shared" si="176"/>
        <v>0</v>
      </c>
      <c r="N392" s="66">
        <f t="shared" si="176"/>
        <v>0</v>
      </c>
      <c r="O392" s="121">
        <f t="shared" si="176"/>
        <v>0</v>
      </c>
    </row>
    <row r="393" spans="1:15" ht="12.75" x14ac:dyDescent="0.2">
      <c r="A393" s="62">
        <v>2</v>
      </c>
      <c r="B393" s="57">
        <v>4</v>
      </c>
      <c r="C393" s="57">
        <v>7</v>
      </c>
      <c r="D393" s="57">
        <v>1</v>
      </c>
      <c r="E393" s="57" t="s">
        <v>309</v>
      </c>
      <c r="F393" s="60" t="s">
        <v>433</v>
      </c>
      <c r="G393" s="66"/>
      <c r="H393" s="66"/>
      <c r="I393" s="66"/>
      <c r="J393" s="66"/>
      <c r="K393" s="66"/>
      <c r="L393" s="66"/>
      <c r="M393" s="66"/>
      <c r="N393" s="55">
        <f>SUBTOTAL(9,G393:M393)</f>
        <v>0</v>
      </c>
      <c r="O393" s="110">
        <f>IFERROR(N393/$N$18*100,"0.00")</f>
        <v>0</v>
      </c>
    </row>
    <row r="394" spans="1:15" ht="12.75" x14ac:dyDescent="0.2">
      <c r="A394" s="67">
        <v>2</v>
      </c>
      <c r="B394" s="65">
        <v>4</v>
      </c>
      <c r="C394" s="65">
        <v>7</v>
      </c>
      <c r="D394" s="65">
        <v>2</v>
      </c>
      <c r="E394" s="65"/>
      <c r="F394" s="75" t="s">
        <v>434</v>
      </c>
      <c r="G394" s="66">
        <f t="shared" ref="G394:O394" si="177">+G395</f>
        <v>0</v>
      </c>
      <c r="H394" s="66">
        <f t="shared" si="177"/>
        <v>0</v>
      </c>
      <c r="I394" s="66">
        <f t="shared" si="177"/>
        <v>0</v>
      </c>
      <c r="J394" s="66">
        <f t="shared" si="177"/>
        <v>0</v>
      </c>
      <c r="K394" s="66">
        <f t="shared" si="177"/>
        <v>0</v>
      </c>
      <c r="L394" s="66">
        <f t="shared" si="177"/>
        <v>0</v>
      </c>
      <c r="M394" s="66">
        <f t="shared" si="177"/>
        <v>0</v>
      </c>
      <c r="N394" s="66">
        <f t="shared" si="177"/>
        <v>0</v>
      </c>
      <c r="O394" s="120">
        <f t="shared" si="177"/>
        <v>0</v>
      </c>
    </row>
    <row r="395" spans="1:15" ht="12.75" x14ac:dyDescent="0.2">
      <c r="A395" s="62">
        <v>2</v>
      </c>
      <c r="B395" s="57">
        <v>4</v>
      </c>
      <c r="C395" s="57">
        <v>7</v>
      </c>
      <c r="D395" s="57">
        <v>2</v>
      </c>
      <c r="E395" s="57" t="s">
        <v>309</v>
      </c>
      <c r="F395" s="60" t="s">
        <v>435</v>
      </c>
      <c r="G395" s="66"/>
      <c r="H395" s="66"/>
      <c r="I395" s="66"/>
      <c r="J395" s="66"/>
      <c r="K395" s="66"/>
      <c r="L395" s="66"/>
      <c r="M395" s="66"/>
      <c r="N395" s="55">
        <f>SUBTOTAL(9,G395:M395)</f>
        <v>0</v>
      </c>
      <c r="O395" s="110">
        <f>IFERROR(N395/$N$18*100,"0.00")</f>
        <v>0</v>
      </c>
    </row>
    <row r="396" spans="1:15" ht="12.75" x14ac:dyDescent="0.2">
      <c r="A396" s="67">
        <v>2</v>
      </c>
      <c r="B396" s="65">
        <v>4</v>
      </c>
      <c r="C396" s="65">
        <v>7</v>
      </c>
      <c r="D396" s="65">
        <v>3</v>
      </c>
      <c r="E396" s="65"/>
      <c r="F396" s="75" t="s">
        <v>436</v>
      </c>
      <c r="G396" s="66">
        <f t="shared" ref="G396:O396" si="178">+G397</f>
        <v>0</v>
      </c>
      <c r="H396" s="66">
        <f t="shared" si="178"/>
        <v>0</v>
      </c>
      <c r="I396" s="66">
        <f t="shared" si="178"/>
        <v>0</v>
      </c>
      <c r="J396" s="66">
        <f t="shared" si="178"/>
        <v>0</v>
      </c>
      <c r="K396" s="66">
        <f t="shared" si="178"/>
        <v>0</v>
      </c>
      <c r="L396" s="66">
        <f t="shared" si="178"/>
        <v>0</v>
      </c>
      <c r="M396" s="66">
        <f t="shared" si="178"/>
        <v>0</v>
      </c>
      <c r="N396" s="66">
        <f t="shared" si="178"/>
        <v>0</v>
      </c>
      <c r="O396" s="120">
        <f t="shared" si="178"/>
        <v>0</v>
      </c>
    </row>
    <row r="397" spans="1:15" ht="12.75" x14ac:dyDescent="0.2">
      <c r="A397" s="62">
        <v>2</v>
      </c>
      <c r="B397" s="57">
        <v>4</v>
      </c>
      <c r="C397" s="57">
        <v>7</v>
      </c>
      <c r="D397" s="57">
        <v>3</v>
      </c>
      <c r="E397" s="57" t="s">
        <v>309</v>
      </c>
      <c r="F397" s="60" t="s">
        <v>436</v>
      </c>
      <c r="G397" s="66"/>
      <c r="H397" s="66"/>
      <c r="I397" s="66"/>
      <c r="J397" s="66"/>
      <c r="K397" s="66"/>
      <c r="L397" s="66"/>
      <c r="M397" s="66"/>
      <c r="N397" s="55">
        <f>SUBTOTAL(9,G397:M397)</f>
        <v>0</v>
      </c>
      <c r="O397" s="110">
        <f>IFERROR(N397/$N$18*100,"0.00")</f>
        <v>0</v>
      </c>
    </row>
    <row r="398" spans="1:15" ht="12.75" x14ac:dyDescent="0.2">
      <c r="A398" s="86">
        <v>2</v>
      </c>
      <c r="B398" s="84">
        <v>4</v>
      </c>
      <c r="C398" s="84">
        <v>9</v>
      </c>
      <c r="D398" s="84"/>
      <c r="E398" s="84"/>
      <c r="F398" s="87" t="s">
        <v>437</v>
      </c>
      <c r="G398" s="341">
        <f t="shared" ref="G398:N398" si="179">+G399+G401+G403+G405</f>
        <v>0</v>
      </c>
      <c r="H398" s="341">
        <f t="shared" si="179"/>
        <v>0</v>
      </c>
      <c r="I398" s="341">
        <f t="shared" si="179"/>
        <v>0</v>
      </c>
      <c r="J398" s="341">
        <f t="shared" si="179"/>
        <v>0</v>
      </c>
      <c r="K398" s="341">
        <f t="shared" si="179"/>
        <v>0</v>
      </c>
      <c r="L398" s="341">
        <f t="shared" si="179"/>
        <v>0</v>
      </c>
      <c r="M398" s="341">
        <f t="shared" si="179"/>
        <v>0</v>
      </c>
      <c r="N398" s="341">
        <f t="shared" si="179"/>
        <v>0</v>
      </c>
      <c r="O398" s="119">
        <f>+O399+O401+O403+O405</f>
        <v>0</v>
      </c>
    </row>
    <row r="399" spans="1:15" ht="12.75" x14ac:dyDescent="0.2">
      <c r="A399" s="67">
        <v>2</v>
      </c>
      <c r="B399" s="65">
        <v>4</v>
      </c>
      <c r="C399" s="65">
        <v>9</v>
      </c>
      <c r="D399" s="65">
        <v>1</v>
      </c>
      <c r="E399" s="65"/>
      <c r="F399" s="75" t="s">
        <v>437</v>
      </c>
      <c r="G399" s="66">
        <f t="shared" ref="G399:O399" si="180">+G400</f>
        <v>0</v>
      </c>
      <c r="H399" s="66">
        <f t="shared" si="180"/>
        <v>0</v>
      </c>
      <c r="I399" s="66">
        <f t="shared" si="180"/>
        <v>0</v>
      </c>
      <c r="J399" s="66">
        <f t="shared" si="180"/>
        <v>0</v>
      </c>
      <c r="K399" s="66">
        <f t="shared" si="180"/>
        <v>0</v>
      </c>
      <c r="L399" s="66">
        <f t="shared" si="180"/>
        <v>0</v>
      </c>
      <c r="M399" s="66">
        <f t="shared" si="180"/>
        <v>0</v>
      </c>
      <c r="N399" s="66">
        <f t="shared" si="180"/>
        <v>0</v>
      </c>
      <c r="O399" s="121">
        <f t="shared" si="180"/>
        <v>0</v>
      </c>
    </row>
    <row r="400" spans="1:15" ht="12.75" x14ac:dyDescent="0.2">
      <c r="A400" s="62">
        <v>2</v>
      </c>
      <c r="B400" s="57">
        <v>4</v>
      </c>
      <c r="C400" s="57">
        <v>9</v>
      </c>
      <c r="D400" s="57">
        <v>1</v>
      </c>
      <c r="E400" s="57" t="s">
        <v>309</v>
      </c>
      <c r="F400" s="60" t="s">
        <v>437</v>
      </c>
      <c r="G400" s="66"/>
      <c r="H400" s="66"/>
      <c r="I400" s="66"/>
      <c r="J400" s="66"/>
      <c r="K400" s="66"/>
      <c r="L400" s="66"/>
      <c r="M400" s="66"/>
      <c r="N400" s="55">
        <f>SUBTOTAL(9,G400:M400)</f>
        <v>0</v>
      </c>
      <c r="O400" s="110">
        <f>IFERROR(N400/$N$18*100,"0.00")</f>
        <v>0</v>
      </c>
    </row>
    <row r="401" spans="1:15" ht="12.75" x14ac:dyDescent="0.2">
      <c r="A401" s="67">
        <v>2</v>
      </c>
      <c r="B401" s="65">
        <v>4</v>
      </c>
      <c r="C401" s="65">
        <v>9</v>
      </c>
      <c r="D401" s="65">
        <v>2</v>
      </c>
      <c r="E401" s="65"/>
      <c r="F401" s="75" t="s">
        <v>438</v>
      </c>
      <c r="G401" s="66">
        <f t="shared" ref="G401:O401" si="181">+G402</f>
        <v>0</v>
      </c>
      <c r="H401" s="66">
        <f t="shared" si="181"/>
        <v>0</v>
      </c>
      <c r="I401" s="66">
        <f t="shared" si="181"/>
        <v>0</v>
      </c>
      <c r="J401" s="66">
        <f t="shared" si="181"/>
        <v>0</v>
      </c>
      <c r="K401" s="66">
        <f t="shared" si="181"/>
        <v>0</v>
      </c>
      <c r="L401" s="66">
        <f t="shared" si="181"/>
        <v>0</v>
      </c>
      <c r="M401" s="66">
        <f t="shared" si="181"/>
        <v>0</v>
      </c>
      <c r="N401" s="66">
        <f t="shared" si="181"/>
        <v>0</v>
      </c>
      <c r="O401" s="121">
        <f t="shared" si="181"/>
        <v>0</v>
      </c>
    </row>
    <row r="402" spans="1:15" ht="12.75" x14ac:dyDescent="0.2">
      <c r="A402" s="62">
        <v>2</v>
      </c>
      <c r="B402" s="57">
        <v>4</v>
      </c>
      <c r="C402" s="57">
        <v>9</v>
      </c>
      <c r="D402" s="57">
        <v>2</v>
      </c>
      <c r="E402" s="57" t="s">
        <v>309</v>
      </c>
      <c r="F402" s="60" t="s">
        <v>438</v>
      </c>
      <c r="G402" s="66"/>
      <c r="H402" s="66"/>
      <c r="I402" s="66"/>
      <c r="J402" s="66"/>
      <c r="K402" s="66"/>
      <c r="L402" s="66"/>
      <c r="M402" s="66"/>
      <c r="N402" s="55">
        <f>SUBTOTAL(9,G402:M402)</f>
        <v>0</v>
      </c>
      <c r="O402" s="110">
        <f>IFERROR(N402/$N$18*100,"0.00")</f>
        <v>0</v>
      </c>
    </row>
    <row r="403" spans="1:15" ht="12.75" x14ac:dyDescent="0.2">
      <c r="A403" s="67">
        <v>2</v>
      </c>
      <c r="B403" s="65">
        <v>4</v>
      </c>
      <c r="C403" s="65">
        <v>9</v>
      </c>
      <c r="D403" s="65">
        <v>3</v>
      </c>
      <c r="E403" s="65"/>
      <c r="F403" s="75" t="s">
        <v>439</v>
      </c>
      <c r="G403" s="66">
        <f t="shared" ref="G403:O403" si="182">+G404</f>
        <v>0</v>
      </c>
      <c r="H403" s="66">
        <f t="shared" si="182"/>
        <v>0</v>
      </c>
      <c r="I403" s="66">
        <f t="shared" si="182"/>
        <v>0</v>
      </c>
      <c r="J403" s="66">
        <f t="shared" si="182"/>
        <v>0</v>
      </c>
      <c r="K403" s="66">
        <f t="shared" si="182"/>
        <v>0</v>
      </c>
      <c r="L403" s="66">
        <f t="shared" si="182"/>
        <v>0</v>
      </c>
      <c r="M403" s="66">
        <f t="shared" si="182"/>
        <v>0</v>
      </c>
      <c r="N403" s="66">
        <f t="shared" si="182"/>
        <v>0</v>
      </c>
      <c r="O403" s="121">
        <f t="shared" si="182"/>
        <v>0</v>
      </c>
    </row>
    <row r="404" spans="1:15" ht="12.75" x14ac:dyDescent="0.2">
      <c r="A404" s="62">
        <v>2</v>
      </c>
      <c r="B404" s="57">
        <v>4</v>
      </c>
      <c r="C404" s="57">
        <v>9</v>
      </c>
      <c r="D404" s="57">
        <v>3</v>
      </c>
      <c r="E404" s="57" t="s">
        <v>309</v>
      </c>
      <c r="F404" s="60" t="s">
        <v>439</v>
      </c>
      <c r="G404" s="66"/>
      <c r="H404" s="66"/>
      <c r="I404" s="66"/>
      <c r="J404" s="66"/>
      <c r="K404" s="66"/>
      <c r="L404" s="66"/>
      <c r="M404" s="66"/>
      <c r="N404" s="55">
        <f>SUBTOTAL(9,G404:M404)</f>
        <v>0</v>
      </c>
      <c r="O404" s="110">
        <f>IFERROR(N404/$N$18*100,"0.00")</f>
        <v>0</v>
      </c>
    </row>
    <row r="405" spans="1:15" ht="12.75" x14ac:dyDescent="0.2">
      <c r="A405" s="67">
        <v>2</v>
      </c>
      <c r="B405" s="65">
        <v>4</v>
      </c>
      <c r="C405" s="65">
        <v>9</v>
      </c>
      <c r="D405" s="65">
        <v>4</v>
      </c>
      <c r="E405" s="65"/>
      <c r="F405" s="75" t="s">
        <v>440</v>
      </c>
      <c r="G405" s="66">
        <f t="shared" ref="G405:O405" si="183">+G406</f>
        <v>0</v>
      </c>
      <c r="H405" s="66">
        <f t="shared" si="183"/>
        <v>0</v>
      </c>
      <c r="I405" s="66">
        <f t="shared" si="183"/>
        <v>0</v>
      </c>
      <c r="J405" s="66">
        <f t="shared" si="183"/>
        <v>0</v>
      </c>
      <c r="K405" s="66">
        <f t="shared" si="183"/>
        <v>0</v>
      </c>
      <c r="L405" s="66">
        <f t="shared" si="183"/>
        <v>0</v>
      </c>
      <c r="M405" s="66">
        <f t="shared" si="183"/>
        <v>0</v>
      </c>
      <c r="N405" s="66">
        <f t="shared" si="183"/>
        <v>0</v>
      </c>
      <c r="O405" s="121">
        <f t="shared" si="183"/>
        <v>0</v>
      </c>
    </row>
    <row r="406" spans="1:15" ht="12.75" x14ac:dyDescent="0.2">
      <c r="A406" s="56">
        <v>2</v>
      </c>
      <c r="B406" s="57">
        <v>4</v>
      </c>
      <c r="C406" s="57">
        <v>9</v>
      </c>
      <c r="D406" s="57">
        <v>4</v>
      </c>
      <c r="E406" s="57" t="s">
        <v>309</v>
      </c>
      <c r="F406" s="60" t="s">
        <v>440</v>
      </c>
      <c r="G406" s="66"/>
      <c r="H406" s="66"/>
      <c r="I406" s="66"/>
      <c r="J406" s="66"/>
      <c r="K406" s="66"/>
      <c r="L406" s="66"/>
      <c r="M406" s="66"/>
      <c r="N406" s="55">
        <f>SUBTOTAL(9,G406:M406)</f>
        <v>0</v>
      </c>
      <c r="O406" s="110">
        <f>IFERROR(N406/$N$18*100,"0.00")</f>
        <v>0</v>
      </c>
    </row>
    <row r="407" spans="1:15" ht="12.75" x14ac:dyDescent="0.2">
      <c r="A407" s="88">
        <v>2</v>
      </c>
      <c r="B407" s="89">
        <v>5</v>
      </c>
      <c r="C407" s="90"/>
      <c r="D407" s="90"/>
      <c r="E407" s="90"/>
      <c r="F407" s="91" t="s">
        <v>441</v>
      </c>
      <c r="G407" s="342">
        <f t="shared" ref="G407:N407" si="184">+G408+G410+G412</f>
        <v>0</v>
      </c>
      <c r="H407" s="342">
        <f t="shared" si="184"/>
        <v>0</v>
      </c>
      <c r="I407" s="342">
        <f t="shared" si="184"/>
        <v>0</v>
      </c>
      <c r="J407" s="342">
        <f t="shared" si="184"/>
        <v>0</v>
      </c>
      <c r="K407" s="342">
        <f t="shared" si="184"/>
        <v>0</v>
      </c>
      <c r="L407" s="342">
        <f t="shared" si="184"/>
        <v>0</v>
      </c>
      <c r="M407" s="342">
        <f t="shared" si="184"/>
        <v>0</v>
      </c>
      <c r="N407" s="342">
        <f t="shared" si="184"/>
        <v>0</v>
      </c>
      <c r="O407" s="118">
        <f>+O408+O410+O412</f>
        <v>0</v>
      </c>
    </row>
    <row r="408" spans="1:15" ht="12.75" x14ac:dyDescent="0.2">
      <c r="A408" s="86">
        <v>2</v>
      </c>
      <c r="B408" s="84">
        <v>5</v>
      </c>
      <c r="C408" s="84">
        <v>1</v>
      </c>
      <c r="D408" s="84"/>
      <c r="E408" s="84"/>
      <c r="F408" s="87" t="s">
        <v>442</v>
      </c>
      <c r="G408" s="341">
        <f t="shared" ref="G408:O408" si="185">+G409</f>
        <v>0</v>
      </c>
      <c r="H408" s="341">
        <f t="shared" si="185"/>
        <v>0</v>
      </c>
      <c r="I408" s="341">
        <f t="shared" si="185"/>
        <v>0</v>
      </c>
      <c r="J408" s="341">
        <f t="shared" si="185"/>
        <v>0</v>
      </c>
      <c r="K408" s="341">
        <f t="shared" si="185"/>
        <v>0</v>
      </c>
      <c r="L408" s="341">
        <f t="shared" si="185"/>
        <v>0</v>
      </c>
      <c r="M408" s="341">
        <f t="shared" si="185"/>
        <v>0</v>
      </c>
      <c r="N408" s="341">
        <f t="shared" si="185"/>
        <v>0</v>
      </c>
      <c r="O408" s="119">
        <f t="shared" si="185"/>
        <v>0</v>
      </c>
    </row>
    <row r="409" spans="1:15" ht="12.75" x14ac:dyDescent="0.2">
      <c r="A409" s="76">
        <v>2</v>
      </c>
      <c r="B409" s="77">
        <v>5</v>
      </c>
      <c r="C409" s="77">
        <v>1</v>
      </c>
      <c r="D409" s="77">
        <v>1</v>
      </c>
      <c r="E409" s="77" t="s">
        <v>309</v>
      </c>
      <c r="F409" s="78" t="s">
        <v>443</v>
      </c>
      <c r="G409" s="66"/>
      <c r="H409" s="66"/>
      <c r="I409" s="66"/>
      <c r="J409" s="66"/>
      <c r="K409" s="66"/>
      <c r="L409" s="66"/>
      <c r="M409" s="66"/>
      <c r="N409" s="55">
        <f>SUBTOTAL(9,G409:M409)</f>
        <v>0</v>
      </c>
      <c r="O409" s="110">
        <f>IFERROR(N409/$N$18*100,"0.00")</f>
        <v>0</v>
      </c>
    </row>
    <row r="410" spans="1:15" ht="12.75" x14ac:dyDescent="0.2">
      <c r="A410" s="64">
        <v>2</v>
      </c>
      <c r="B410" s="65">
        <v>5</v>
      </c>
      <c r="C410" s="65">
        <v>1</v>
      </c>
      <c r="D410" s="65">
        <v>2</v>
      </c>
      <c r="E410" s="65"/>
      <c r="F410" s="75" t="s">
        <v>444</v>
      </c>
      <c r="G410" s="66">
        <f t="shared" ref="G410:O410" si="186">+G411</f>
        <v>0</v>
      </c>
      <c r="H410" s="66">
        <f t="shared" si="186"/>
        <v>0</v>
      </c>
      <c r="I410" s="66">
        <f t="shared" si="186"/>
        <v>0</v>
      </c>
      <c r="J410" s="66">
        <f t="shared" si="186"/>
        <v>0</v>
      </c>
      <c r="K410" s="66">
        <f t="shared" si="186"/>
        <v>0</v>
      </c>
      <c r="L410" s="66">
        <f t="shared" si="186"/>
        <v>0</v>
      </c>
      <c r="M410" s="66">
        <f t="shared" si="186"/>
        <v>0</v>
      </c>
      <c r="N410" s="66">
        <f t="shared" si="186"/>
        <v>0</v>
      </c>
      <c r="O410" s="121">
        <f t="shared" si="186"/>
        <v>0</v>
      </c>
    </row>
    <row r="411" spans="1:15" ht="12.75" x14ac:dyDescent="0.2">
      <c r="A411" s="56">
        <v>2</v>
      </c>
      <c r="B411" s="57">
        <v>5</v>
      </c>
      <c r="C411" s="57">
        <v>1</v>
      </c>
      <c r="D411" s="57">
        <v>2</v>
      </c>
      <c r="E411" s="57" t="s">
        <v>309</v>
      </c>
      <c r="F411" s="60" t="s">
        <v>444</v>
      </c>
      <c r="G411" s="66"/>
      <c r="H411" s="66"/>
      <c r="I411" s="66"/>
      <c r="J411" s="66"/>
      <c r="K411" s="66"/>
      <c r="L411" s="66"/>
      <c r="M411" s="66"/>
      <c r="N411" s="55">
        <f>SUBTOTAL(9,G411:M411)</f>
        <v>0</v>
      </c>
      <c r="O411" s="110">
        <f>IFERROR(N411/$N$18*100,"0.00")</f>
        <v>0</v>
      </c>
    </row>
    <row r="412" spans="1:15" ht="12.75" x14ac:dyDescent="0.2">
      <c r="A412" s="64">
        <v>2</v>
      </c>
      <c r="B412" s="65">
        <v>5</v>
      </c>
      <c r="C412" s="65">
        <v>1</v>
      </c>
      <c r="D412" s="65">
        <v>3</v>
      </c>
      <c r="E412" s="65"/>
      <c r="F412" s="75" t="s">
        <v>445</v>
      </c>
      <c r="G412" s="66">
        <f t="shared" ref="G412:O412" si="187">+G413</f>
        <v>0</v>
      </c>
      <c r="H412" s="66">
        <f t="shared" si="187"/>
        <v>0</v>
      </c>
      <c r="I412" s="66">
        <f t="shared" si="187"/>
        <v>0</v>
      </c>
      <c r="J412" s="66">
        <f t="shared" si="187"/>
        <v>0</v>
      </c>
      <c r="K412" s="66">
        <f t="shared" si="187"/>
        <v>0</v>
      </c>
      <c r="L412" s="66">
        <f t="shared" si="187"/>
        <v>0</v>
      </c>
      <c r="M412" s="66">
        <f t="shared" si="187"/>
        <v>0</v>
      </c>
      <c r="N412" s="66">
        <f t="shared" si="187"/>
        <v>0</v>
      </c>
      <c r="O412" s="120">
        <f t="shared" si="187"/>
        <v>0</v>
      </c>
    </row>
    <row r="413" spans="1:15" ht="12.75" x14ac:dyDescent="0.2">
      <c r="A413" s="56">
        <v>2</v>
      </c>
      <c r="B413" s="57">
        <v>5</v>
      </c>
      <c r="C413" s="57">
        <v>1</v>
      </c>
      <c r="D413" s="57">
        <v>3</v>
      </c>
      <c r="E413" s="57" t="s">
        <v>309</v>
      </c>
      <c r="F413" s="60" t="s">
        <v>445</v>
      </c>
      <c r="G413" s="66"/>
      <c r="H413" s="66"/>
      <c r="I413" s="66"/>
      <c r="J413" s="66"/>
      <c r="K413" s="66"/>
      <c r="L413" s="66"/>
      <c r="M413" s="66"/>
      <c r="N413" s="55">
        <f>SUBTOTAL(9,G413:M413)</f>
        <v>0</v>
      </c>
      <c r="O413" s="110">
        <f>IFERROR(N413/$N$18*100,"0.00")</f>
        <v>0</v>
      </c>
    </row>
    <row r="414" spans="1:15" ht="12.75" x14ac:dyDescent="0.2">
      <c r="A414" s="88">
        <v>2</v>
      </c>
      <c r="B414" s="89">
        <v>6</v>
      </c>
      <c r="C414" s="90"/>
      <c r="D414" s="90"/>
      <c r="E414" s="90"/>
      <c r="F414" s="91" t="s">
        <v>255</v>
      </c>
      <c r="G414" s="342">
        <f t="shared" ref="G414:N414" si="188">+G415+G426+G435+G444+G451+G466+G471+G490</f>
        <v>4233317.7197563183</v>
      </c>
      <c r="H414" s="342">
        <f t="shared" si="188"/>
        <v>3270905.6920421449</v>
      </c>
      <c r="I414" s="342">
        <f t="shared" si="188"/>
        <v>3789558.4115031599</v>
      </c>
      <c r="J414" s="342">
        <f t="shared" si="188"/>
        <v>3082558.1715703402</v>
      </c>
      <c r="K414" s="342">
        <f t="shared" si="188"/>
        <v>3032009.2394787329</v>
      </c>
      <c r="L414" s="342">
        <f t="shared" si="188"/>
        <v>34237.063747957465</v>
      </c>
      <c r="M414" s="342">
        <f t="shared" si="188"/>
        <v>2286074.3440975845</v>
      </c>
      <c r="N414" s="342">
        <f t="shared" si="188"/>
        <v>19728660.642196238</v>
      </c>
      <c r="O414" s="118">
        <f>+O415+O426+O435+O444+O451+O466+O471+O490</f>
        <v>2.3852728942304409</v>
      </c>
    </row>
    <row r="415" spans="1:15" ht="12.75" x14ac:dyDescent="0.2">
      <c r="A415" s="86">
        <v>2</v>
      </c>
      <c r="B415" s="84">
        <v>6</v>
      </c>
      <c r="C415" s="84">
        <v>1</v>
      </c>
      <c r="D415" s="84"/>
      <c r="E415" s="84"/>
      <c r="F415" s="87" t="s">
        <v>256</v>
      </c>
      <c r="G415" s="341">
        <f t="shared" ref="G415:N415" si="189">+G416+G418+G420+G422+G424</f>
        <v>280606.32814053801</v>
      </c>
      <c r="H415" s="341">
        <f t="shared" si="189"/>
        <v>81053.110656774283</v>
      </c>
      <c r="I415" s="341">
        <f t="shared" si="189"/>
        <v>188594.18032832624</v>
      </c>
      <c r="J415" s="341">
        <f t="shared" si="189"/>
        <v>41999.823049275401</v>
      </c>
      <c r="K415" s="341">
        <f t="shared" si="189"/>
        <v>31518.655161955277</v>
      </c>
      <c r="L415" s="341">
        <f t="shared" si="189"/>
        <v>7098.9514172309509</v>
      </c>
      <c r="M415" s="341">
        <f t="shared" si="189"/>
        <v>569128.95124589978</v>
      </c>
      <c r="N415" s="341">
        <f t="shared" si="189"/>
        <v>1200000</v>
      </c>
      <c r="O415" s="119">
        <f>+O416+O418+O420+O422+O424</f>
        <v>0.14508473357560317</v>
      </c>
    </row>
    <row r="416" spans="1:15" ht="12.75" x14ac:dyDescent="0.2">
      <c r="A416" s="64">
        <v>2</v>
      </c>
      <c r="B416" s="65">
        <v>6</v>
      </c>
      <c r="C416" s="65">
        <v>1</v>
      </c>
      <c r="D416" s="65">
        <v>1</v>
      </c>
      <c r="E416" s="65"/>
      <c r="F416" s="61" t="s">
        <v>257</v>
      </c>
      <c r="G416" s="66">
        <f t="shared" ref="G416:O416" si="190">+G417</f>
        <v>6235.6961809008444</v>
      </c>
      <c r="H416" s="66">
        <f t="shared" si="190"/>
        <v>1801.1802368172062</v>
      </c>
      <c r="I416" s="66">
        <f t="shared" si="190"/>
        <v>4190.9817850739164</v>
      </c>
      <c r="J416" s="66">
        <f t="shared" si="190"/>
        <v>933.32940109500885</v>
      </c>
      <c r="K416" s="66">
        <f t="shared" si="190"/>
        <v>700.41455915456174</v>
      </c>
      <c r="L416" s="66">
        <f t="shared" si="190"/>
        <v>157.75447593846559</v>
      </c>
      <c r="M416" s="66">
        <f t="shared" si="190"/>
        <v>9980.6433610199965</v>
      </c>
      <c r="N416" s="66">
        <f t="shared" si="190"/>
        <v>24000</v>
      </c>
      <c r="O416" s="121">
        <f t="shared" si="190"/>
        <v>2.9016946715120632E-3</v>
      </c>
    </row>
    <row r="417" spans="1:15" ht="12.75" x14ac:dyDescent="0.2">
      <c r="A417" s="56">
        <v>2</v>
      </c>
      <c r="B417" s="57">
        <v>6</v>
      </c>
      <c r="C417" s="57">
        <v>1</v>
      </c>
      <c r="D417" s="57">
        <v>1</v>
      </c>
      <c r="E417" s="57" t="s">
        <v>309</v>
      </c>
      <c r="F417" s="60" t="s">
        <v>257</v>
      </c>
      <c r="G417" s="66">
        <v>6235.6961809008444</v>
      </c>
      <c r="H417" s="66">
        <v>1801.1802368172062</v>
      </c>
      <c r="I417" s="66">
        <v>4190.9817850739164</v>
      </c>
      <c r="J417" s="66">
        <v>933.32940109500885</v>
      </c>
      <c r="K417" s="66">
        <v>700.41455915456174</v>
      </c>
      <c r="L417" s="66">
        <v>157.75447593846559</v>
      </c>
      <c r="M417" s="66">
        <v>9980.6433610199965</v>
      </c>
      <c r="N417" s="55">
        <f>SUBTOTAL(9,G417:M417)</f>
        <v>24000</v>
      </c>
      <c r="O417" s="110">
        <f>IFERROR(N417/$N$18*100,"0.00")</f>
        <v>2.9016946715120632E-3</v>
      </c>
    </row>
    <row r="418" spans="1:15" ht="12.75" x14ac:dyDescent="0.2">
      <c r="A418" s="64">
        <v>2</v>
      </c>
      <c r="B418" s="65">
        <v>6</v>
      </c>
      <c r="C418" s="65">
        <v>1</v>
      </c>
      <c r="D418" s="65">
        <v>2</v>
      </c>
      <c r="E418" s="65"/>
      <c r="F418" s="61" t="s">
        <v>446</v>
      </c>
      <c r="G418" s="66">
        <f t="shared" ref="G418:O418" si="191">+G419</f>
        <v>62356.961809008448</v>
      </c>
      <c r="H418" s="66">
        <f t="shared" si="191"/>
        <v>18011.802368172062</v>
      </c>
      <c r="I418" s="66">
        <f t="shared" si="191"/>
        <v>41909.817850739164</v>
      </c>
      <c r="J418" s="66">
        <f t="shared" si="191"/>
        <v>9333.2940109500887</v>
      </c>
      <c r="K418" s="66">
        <f t="shared" si="191"/>
        <v>7004.1455915456172</v>
      </c>
      <c r="L418" s="66">
        <f t="shared" si="191"/>
        <v>1577.5447593846559</v>
      </c>
      <c r="M418" s="66">
        <f t="shared" si="191"/>
        <v>99806.433610199965</v>
      </c>
      <c r="N418" s="66">
        <f t="shared" si="191"/>
        <v>240000</v>
      </c>
      <c r="O418" s="121">
        <f t="shared" si="191"/>
        <v>2.9016946715120635E-2</v>
      </c>
    </row>
    <row r="419" spans="1:15" ht="12.75" x14ac:dyDescent="0.2">
      <c r="A419" s="111">
        <v>2</v>
      </c>
      <c r="B419" s="57">
        <v>6</v>
      </c>
      <c r="C419" s="57">
        <v>1</v>
      </c>
      <c r="D419" s="57">
        <v>2</v>
      </c>
      <c r="E419" s="57" t="s">
        <v>309</v>
      </c>
      <c r="F419" s="60" t="s">
        <v>446</v>
      </c>
      <c r="G419" s="66">
        <v>62356.961809008448</v>
      </c>
      <c r="H419" s="66">
        <v>18011.802368172062</v>
      </c>
      <c r="I419" s="66">
        <v>41909.817850739164</v>
      </c>
      <c r="J419" s="66">
        <v>9333.2940109500887</v>
      </c>
      <c r="K419" s="66">
        <v>7004.1455915456172</v>
      </c>
      <c r="L419" s="66">
        <v>1577.5447593846559</v>
      </c>
      <c r="M419" s="66">
        <v>99806.433610199965</v>
      </c>
      <c r="N419" s="55">
        <f>SUBTOTAL(9,G419:M419)</f>
        <v>240000</v>
      </c>
      <c r="O419" s="110">
        <f>IFERROR(N419/$N$18*100,"0.00")</f>
        <v>2.9016946715120635E-2</v>
      </c>
    </row>
    <row r="420" spans="1:15" ht="12.75" x14ac:dyDescent="0.2">
      <c r="A420" s="64">
        <v>2</v>
      </c>
      <c r="B420" s="65">
        <v>6</v>
      </c>
      <c r="C420" s="65">
        <v>1</v>
      </c>
      <c r="D420" s="65">
        <v>3</v>
      </c>
      <c r="E420" s="65"/>
      <c r="F420" s="75" t="s">
        <v>447</v>
      </c>
      <c r="G420" s="66">
        <f t="shared" ref="G420:O420" si="192">+G421</f>
        <v>155892.4045225211</v>
      </c>
      <c r="H420" s="66">
        <f t="shared" si="192"/>
        <v>45029.505920430158</v>
      </c>
      <c r="I420" s="66">
        <f t="shared" si="192"/>
        <v>104774.54462684791</v>
      </c>
      <c r="J420" s="66">
        <f t="shared" si="192"/>
        <v>23333.235027375224</v>
      </c>
      <c r="K420" s="66">
        <f t="shared" si="192"/>
        <v>17510.363978864043</v>
      </c>
      <c r="L420" s="66">
        <f t="shared" si="192"/>
        <v>3943.8618984616396</v>
      </c>
      <c r="M420" s="66">
        <f t="shared" si="192"/>
        <v>249516.08402549991</v>
      </c>
      <c r="N420" s="66">
        <f t="shared" si="192"/>
        <v>600000</v>
      </c>
      <c r="O420" s="121">
        <f t="shared" si="192"/>
        <v>7.2542366787801585E-2</v>
      </c>
    </row>
    <row r="421" spans="1:15" ht="12.75" x14ac:dyDescent="0.2">
      <c r="A421" s="56">
        <v>2</v>
      </c>
      <c r="B421" s="57">
        <v>6</v>
      </c>
      <c r="C421" s="57">
        <v>1</v>
      </c>
      <c r="D421" s="57">
        <v>3</v>
      </c>
      <c r="E421" s="57" t="s">
        <v>309</v>
      </c>
      <c r="F421" s="60" t="s">
        <v>447</v>
      </c>
      <c r="G421" s="66">
        <v>155892.4045225211</v>
      </c>
      <c r="H421" s="66">
        <v>45029.505920430158</v>
      </c>
      <c r="I421" s="66">
        <v>104774.54462684791</v>
      </c>
      <c r="J421" s="66">
        <v>23333.235027375224</v>
      </c>
      <c r="K421" s="66">
        <v>17510.363978864043</v>
      </c>
      <c r="L421" s="66">
        <v>3943.8618984616396</v>
      </c>
      <c r="M421" s="66">
        <v>249516.08402549991</v>
      </c>
      <c r="N421" s="55">
        <f>SUBTOTAL(9,G421:M421)</f>
        <v>600000</v>
      </c>
      <c r="O421" s="110">
        <f>IFERROR(N421/$N$18*100,"0.00")</f>
        <v>7.2542366787801585E-2</v>
      </c>
    </row>
    <row r="422" spans="1:15" ht="12.75" x14ac:dyDescent="0.2">
      <c r="A422" s="64">
        <v>2</v>
      </c>
      <c r="B422" s="65">
        <v>6</v>
      </c>
      <c r="C422" s="65">
        <v>1</v>
      </c>
      <c r="D422" s="65">
        <v>4</v>
      </c>
      <c r="E422" s="65"/>
      <c r="F422" s="61" t="s">
        <v>448</v>
      </c>
      <c r="G422" s="66">
        <f t="shared" ref="G422:O422" si="193">+G423</f>
        <v>0</v>
      </c>
      <c r="H422" s="66">
        <f t="shared" si="193"/>
        <v>0</v>
      </c>
      <c r="I422" s="66">
        <f t="shared" si="193"/>
        <v>0</v>
      </c>
      <c r="J422" s="66">
        <f t="shared" si="193"/>
        <v>0</v>
      </c>
      <c r="K422" s="66">
        <f t="shared" si="193"/>
        <v>0</v>
      </c>
      <c r="L422" s="66">
        <f t="shared" si="193"/>
        <v>0</v>
      </c>
      <c r="M422" s="66">
        <f t="shared" si="193"/>
        <v>120000</v>
      </c>
      <c r="N422" s="66">
        <f t="shared" si="193"/>
        <v>120000</v>
      </c>
      <c r="O422" s="121">
        <f t="shared" si="193"/>
        <v>1.4508473357560317E-2</v>
      </c>
    </row>
    <row r="423" spans="1:15" ht="12.75" x14ac:dyDescent="0.2">
      <c r="A423" s="56">
        <v>2</v>
      </c>
      <c r="B423" s="57">
        <v>6</v>
      </c>
      <c r="C423" s="57">
        <v>1</v>
      </c>
      <c r="D423" s="57">
        <v>4</v>
      </c>
      <c r="E423" s="57" t="s">
        <v>309</v>
      </c>
      <c r="F423" s="60" t="s">
        <v>448</v>
      </c>
      <c r="G423" s="66"/>
      <c r="H423" s="66"/>
      <c r="I423" s="66"/>
      <c r="J423" s="66"/>
      <c r="K423" s="66"/>
      <c r="L423" s="66"/>
      <c r="M423" s="66">
        <v>120000</v>
      </c>
      <c r="N423" s="55">
        <f>SUBTOTAL(9,G423:M423)</f>
        <v>120000</v>
      </c>
      <c r="O423" s="110">
        <f>IFERROR(N423/$N$18*100,"0.00")</f>
        <v>1.4508473357560317E-2</v>
      </c>
    </row>
    <row r="424" spans="1:15" ht="12.75" x14ac:dyDescent="0.2">
      <c r="A424" s="64">
        <v>2</v>
      </c>
      <c r="B424" s="65">
        <v>6</v>
      </c>
      <c r="C424" s="65">
        <v>1</v>
      </c>
      <c r="D424" s="65">
        <v>9</v>
      </c>
      <c r="E424" s="65"/>
      <c r="F424" s="61" t="s">
        <v>258</v>
      </c>
      <c r="G424" s="66">
        <f t="shared" ref="G424:O424" si="194">+G425</f>
        <v>56121.265628107598</v>
      </c>
      <c r="H424" s="66">
        <f t="shared" si="194"/>
        <v>16210.622131354856</v>
      </c>
      <c r="I424" s="66">
        <f t="shared" si="194"/>
        <v>37718.836065665251</v>
      </c>
      <c r="J424" s="66">
        <f t="shared" si="194"/>
        <v>8399.9646098550802</v>
      </c>
      <c r="K424" s="66">
        <f t="shared" si="194"/>
        <v>6303.731032391056</v>
      </c>
      <c r="L424" s="66">
        <f t="shared" si="194"/>
        <v>1419.7902834461902</v>
      </c>
      <c r="M424" s="66">
        <f t="shared" si="194"/>
        <v>89825.790249179961</v>
      </c>
      <c r="N424" s="66">
        <f t="shared" si="194"/>
        <v>216000</v>
      </c>
      <c r="O424" s="121">
        <f t="shared" si="194"/>
        <v>2.6115252043608567E-2</v>
      </c>
    </row>
    <row r="425" spans="1:15" ht="12.75" x14ac:dyDescent="0.2">
      <c r="A425" s="56">
        <v>2</v>
      </c>
      <c r="B425" s="57">
        <v>6</v>
      </c>
      <c r="C425" s="57">
        <v>1</v>
      </c>
      <c r="D425" s="57">
        <v>9</v>
      </c>
      <c r="E425" s="57" t="s">
        <v>309</v>
      </c>
      <c r="F425" s="60" t="s">
        <v>258</v>
      </c>
      <c r="G425" s="66">
        <v>56121.265628107598</v>
      </c>
      <c r="H425" s="66">
        <v>16210.622131354856</v>
      </c>
      <c r="I425" s="66">
        <v>37718.836065665251</v>
      </c>
      <c r="J425" s="66">
        <v>8399.9646098550802</v>
      </c>
      <c r="K425" s="66">
        <v>6303.731032391056</v>
      </c>
      <c r="L425" s="66">
        <v>1419.7902834461902</v>
      </c>
      <c r="M425" s="66">
        <v>89825.790249179961</v>
      </c>
      <c r="N425" s="55">
        <f>SUBTOTAL(9,G425:M425)</f>
        <v>216000</v>
      </c>
      <c r="O425" s="110">
        <f>IFERROR(N425/$N$18*100,"0.00")</f>
        <v>2.6115252043608567E-2</v>
      </c>
    </row>
    <row r="426" spans="1:15" ht="12.75" x14ac:dyDescent="0.2">
      <c r="A426" s="86">
        <v>2</v>
      </c>
      <c r="B426" s="84">
        <v>6</v>
      </c>
      <c r="C426" s="84">
        <v>2</v>
      </c>
      <c r="D426" s="84"/>
      <c r="E426" s="84"/>
      <c r="F426" s="87" t="s">
        <v>259</v>
      </c>
      <c r="G426" s="341">
        <f t="shared" ref="G426:N426" si="195">+G427+G429+G431+G433</f>
        <v>93535.442713512661</v>
      </c>
      <c r="H426" s="341">
        <f t="shared" si="195"/>
        <v>27017.703552258092</v>
      </c>
      <c r="I426" s="341">
        <f t="shared" si="195"/>
        <v>62864.72677610875</v>
      </c>
      <c r="J426" s="341">
        <f t="shared" si="195"/>
        <v>13999.941016425133</v>
      </c>
      <c r="K426" s="341">
        <f t="shared" si="195"/>
        <v>10506.218387318426</v>
      </c>
      <c r="L426" s="341">
        <f t="shared" si="195"/>
        <v>2366.3171390769835</v>
      </c>
      <c r="M426" s="341">
        <f t="shared" si="195"/>
        <v>149709.65041529993</v>
      </c>
      <c r="N426" s="341">
        <f t="shared" si="195"/>
        <v>360000</v>
      </c>
      <c r="O426" s="119">
        <f>+O427+O429+O431+O433</f>
        <v>4.3525420072680954E-2</v>
      </c>
    </row>
    <row r="427" spans="1:15" ht="12.75" x14ac:dyDescent="0.2">
      <c r="A427" s="64">
        <v>2</v>
      </c>
      <c r="B427" s="65">
        <v>6</v>
      </c>
      <c r="C427" s="65">
        <v>2</v>
      </c>
      <c r="D427" s="65">
        <v>1</v>
      </c>
      <c r="E427" s="65"/>
      <c r="F427" s="61" t="s">
        <v>449</v>
      </c>
      <c r="G427" s="66">
        <f t="shared" ref="G427:O427" si="196">+G428</f>
        <v>93535.442713512661</v>
      </c>
      <c r="H427" s="66">
        <f t="shared" si="196"/>
        <v>27017.703552258092</v>
      </c>
      <c r="I427" s="66">
        <f t="shared" si="196"/>
        <v>62864.72677610875</v>
      </c>
      <c r="J427" s="66">
        <f t="shared" si="196"/>
        <v>13999.941016425133</v>
      </c>
      <c r="K427" s="66">
        <f t="shared" si="196"/>
        <v>10506.218387318426</v>
      </c>
      <c r="L427" s="66">
        <f t="shared" si="196"/>
        <v>2366.3171390769835</v>
      </c>
      <c r="M427" s="66">
        <f t="shared" si="196"/>
        <v>149709.65041529993</v>
      </c>
      <c r="N427" s="66">
        <f t="shared" si="196"/>
        <v>360000</v>
      </c>
      <c r="O427" s="121">
        <f t="shared" si="196"/>
        <v>4.3525420072680954E-2</v>
      </c>
    </row>
    <row r="428" spans="1:15" ht="12.75" x14ac:dyDescent="0.2">
      <c r="A428" s="62">
        <v>2</v>
      </c>
      <c r="B428" s="57">
        <v>6</v>
      </c>
      <c r="C428" s="57">
        <v>2</v>
      </c>
      <c r="D428" s="57">
        <v>1</v>
      </c>
      <c r="E428" s="57" t="s">
        <v>309</v>
      </c>
      <c r="F428" s="60" t="s">
        <v>449</v>
      </c>
      <c r="G428" s="66">
        <v>93535.442713512661</v>
      </c>
      <c r="H428" s="66">
        <v>27017.703552258092</v>
      </c>
      <c r="I428" s="66">
        <v>62864.72677610875</v>
      </c>
      <c r="J428" s="66">
        <v>13999.941016425133</v>
      </c>
      <c r="K428" s="66">
        <v>10506.218387318426</v>
      </c>
      <c r="L428" s="66">
        <v>2366.3171390769835</v>
      </c>
      <c r="M428" s="66">
        <v>149709.65041529993</v>
      </c>
      <c r="N428" s="55">
        <f>SUBTOTAL(9,G428:M428)</f>
        <v>360000</v>
      </c>
      <c r="O428" s="110">
        <f>IFERROR(N428/$N$18*100,"0.00")</f>
        <v>4.3525420072680954E-2</v>
      </c>
    </row>
    <row r="429" spans="1:15" ht="12.75" x14ac:dyDescent="0.2">
      <c r="A429" s="67">
        <v>2</v>
      </c>
      <c r="B429" s="65">
        <v>6</v>
      </c>
      <c r="C429" s="65">
        <v>2</v>
      </c>
      <c r="D429" s="65">
        <v>2</v>
      </c>
      <c r="E429" s="65"/>
      <c r="F429" s="75" t="s">
        <v>260</v>
      </c>
      <c r="G429" s="66">
        <f t="shared" ref="G429:O429" si="197">+G430</f>
        <v>0</v>
      </c>
      <c r="H429" s="66">
        <f t="shared" si="197"/>
        <v>0</v>
      </c>
      <c r="I429" s="66">
        <f t="shared" si="197"/>
        <v>0</v>
      </c>
      <c r="J429" s="66">
        <f t="shared" si="197"/>
        <v>0</v>
      </c>
      <c r="K429" s="66">
        <f t="shared" si="197"/>
        <v>0</v>
      </c>
      <c r="L429" s="66">
        <f t="shared" si="197"/>
        <v>0</v>
      </c>
      <c r="M429" s="66">
        <f t="shared" si="197"/>
        <v>0</v>
      </c>
      <c r="N429" s="66">
        <f t="shared" si="197"/>
        <v>0</v>
      </c>
      <c r="O429" s="120">
        <f t="shared" si="197"/>
        <v>0</v>
      </c>
    </row>
    <row r="430" spans="1:15" ht="12.75" x14ac:dyDescent="0.2">
      <c r="A430" s="62">
        <v>2</v>
      </c>
      <c r="B430" s="57">
        <v>6</v>
      </c>
      <c r="C430" s="57">
        <v>2</v>
      </c>
      <c r="D430" s="57">
        <v>2</v>
      </c>
      <c r="E430" s="57" t="s">
        <v>309</v>
      </c>
      <c r="F430" s="60" t="s">
        <v>260</v>
      </c>
      <c r="G430" s="66"/>
      <c r="H430" s="66"/>
      <c r="I430" s="66"/>
      <c r="J430" s="66"/>
      <c r="K430" s="66"/>
      <c r="L430" s="66"/>
      <c r="M430" s="66"/>
      <c r="N430" s="55">
        <f>SUBTOTAL(9,G430:M430)</f>
        <v>0</v>
      </c>
      <c r="O430" s="110">
        <f>IFERROR(N430/$N$18*100,"0.00")</f>
        <v>0</v>
      </c>
    </row>
    <row r="431" spans="1:15" ht="12.75" x14ac:dyDescent="0.2">
      <c r="A431" s="64">
        <v>2</v>
      </c>
      <c r="B431" s="65">
        <v>6</v>
      </c>
      <c r="C431" s="65">
        <v>2</v>
      </c>
      <c r="D431" s="65">
        <v>3</v>
      </c>
      <c r="E431" s="65"/>
      <c r="F431" s="61" t="s">
        <v>261</v>
      </c>
      <c r="G431" s="66">
        <f t="shared" ref="G431:O431" si="198">+G432</f>
        <v>0</v>
      </c>
      <c r="H431" s="66">
        <f t="shared" si="198"/>
        <v>0</v>
      </c>
      <c r="I431" s="66">
        <f t="shared" si="198"/>
        <v>0</v>
      </c>
      <c r="J431" s="66">
        <f t="shared" si="198"/>
        <v>0</v>
      </c>
      <c r="K431" s="66">
        <f t="shared" si="198"/>
        <v>0</v>
      </c>
      <c r="L431" s="66">
        <f t="shared" si="198"/>
        <v>0</v>
      </c>
      <c r="M431" s="66">
        <f t="shared" si="198"/>
        <v>0</v>
      </c>
      <c r="N431" s="66">
        <f t="shared" si="198"/>
        <v>0</v>
      </c>
      <c r="O431" s="121">
        <f t="shared" si="198"/>
        <v>0</v>
      </c>
    </row>
    <row r="432" spans="1:15" ht="12.75" x14ac:dyDescent="0.2">
      <c r="A432" s="62">
        <v>2</v>
      </c>
      <c r="B432" s="57">
        <v>6</v>
      </c>
      <c r="C432" s="57">
        <v>2</v>
      </c>
      <c r="D432" s="57">
        <v>3</v>
      </c>
      <c r="E432" s="57" t="s">
        <v>309</v>
      </c>
      <c r="F432" s="60" t="s">
        <v>261</v>
      </c>
      <c r="G432" s="66"/>
      <c r="H432" s="66"/>
      <c r="I432" s="66"/>
      <c r="J432" s="66"/>
      <c r="K432" s="66"/>
      <c r="L432" s="66"/>
      <c r="M432" s="66"/>
      <c r="N432" s="55">
        <f>SUBTOTAL(9,G432:M432)</f>
        <v>0</v>
      </c>
      <c r="O432" s="110">
        <f>IFERROR(N432/$N$18*100,"0.00")</f>
        <v>0</v>
      </c>
    </row>
    <row r="433" spans="1:15" ht="12.75" x14ac:dyDescent="0.2">
      <c r="A433" s="64">
        <v>2</v>
      </c>
      <c r="B433" s="65">
        <v>6</v>
      </c>
      <c r="C433" s="65">
        <v>2</v>
      </c>
      <c r="D433" s="65">
        <v>4</v>
      </c>
      <c r="E433" s="65"/>
      <c r="F433" s="61" t="s">
        <v>262</v>
      </c>
      <c r="G433" s="66">
        <f t="shared" ref="G433:O433" si="199">+G434</f>
        <v>0</v>
      </c>
      <c r="H433" s="66">
        <f t="shared" si="199"/>
        <v>0</v>
      </c>
      <c r="I433" s="66">
        <f t="shared" si="199"/>
        <v>0</v>
      </c>
      <c r="J433" s="66">
        <f t="shared" si="199"/>
        <v>0</v>
      </c>
      <c r="K433" s="66">
        <f t="shared" si="199"/>
        <v>0</v>
      </c>
      <c r="L433" s="66">
        <f t="shared" si="199"/>
        <v>0</v>
      </c>
      <c r="M433" s="66">
        <f t="shared" si="199"/>
        <v>0</v>
      </c>
      <c r="N433" s="66">
        <f t="shared" si="199"/>
        <v>0</v>
      </c>
      <c r="O433" s="121">
        <f t="shared" si="199"/>
        <v>0</v>
      </c>
    </row>
    <row r="434" spans="1:15" ht="12.75" x14ac:dyDescent="0.2">
      <c r="A434" s="62">
        <v>2</v>
      </c>
      <c r="B434" s="57">
        <v>6</v>
      </c>
      <c r="C434" s="57">
        <v>2</v>
      </c>
      <c r="D434" s="57">
        <v>4</v>
      </c>
      <c r="E434" s="57" t="s">
        <v>309</v>
      </c>
      <c r="F434" s="60" t="s">
        <v>262</v>
      </c>
      <c r="G434" s="66"/>
      <c r="H434" s="66"/>
      <c r="I434" s="66"/>
      <c r="J434" s="66"/>
      <c r="K434" s="66"/>
      <c r="L434" s="66"/>
      <c r="M434" s="66"/>
      <c r="N434" s="55">
        <f>SUBTOTAL(9,G434:M434)</f>
        <v>0</v>
      </c>
      <c r="O434" s="110">
        <f>IFERROR(N434/$N$18*100,"0.00")</f>
        <v>0</v>
      </c>
    </row>
    <row r="435" spans="1:15" ht="12.75" x14ac:dyDescent="0.2">
      <c r="A435" s="86">
        <v>2</v>
      </c>
      <c r="B435" s="84">
        <v>6</v>
      </c>
      <c r="C435" s="84">
        <v>3</v>
      </c>
      <c r="D435" s="84"/>
      <c r="E435" s="84"/>
      <c r="F435" s="87" t="s">
        <v>263</v>
      </c>
      <c r="G435" s="341">
        <f t="shared" ref="G435:N435" si="200">+G436+G438+G440+G442</f>
        <v>2880000</v>
      </c>
      <c r="H435" s="341">
        <f t="shared" si="200"/>
        <v>2880000</v>
      </c>
      <c r="I435" s="341">
        <f t="shared" si="200"/>
        <v>2880000</v>
      </c>
      <c r="J435" s="341">
        <f t="shared" si="200"/>
        <v>2880000</v>
      </c>
      <c r="K435" s="341">
        <f t="shared" si="200"/>
        <v>2880000</v>
      </c>
      <c r="L435" s="341">
        <f t="shared" si="200"/>
        <v>0</v>
      </c>
      <c r="M435" s="341">
        <f t="shared" si="200"/>
        <v>0</v>
      </c>
      <c r="N435" s="341">
        <f t="shared" si="200"/>
        <v>14400000</v>
      </c>
      <c r="O435" s="119">
        <f>+O436+O438+O440+O442</f>
        <v>1.7410168029072379</v>
      </c>
    </row>
    <row r="436" spans="1:15" ht="12.75" x14ac:dyDescent="0.2">
      <c r="A436" s="67">
        <v>2</v>
      </c>
      <c r="B436" s="65">
        <v>6</v>
      </c>
      <c r="C436" s="65">
        <v>3</v>
      </c>
      <c r="D436" s="65">
        <v>1</v>
      </c>
      <c r="E436" s="65"/>
      <c r="F436" s="75" t="s">
        <v>264</v>
      </c>
      <c r="G436" s="66">
        <f t="shared" ref="G436:O436" si="201">+G437</f>
        <v>2400000</v>
      </c>
      <c r="H436" s="66">
        <f t="shared" si="201"/>
        <v>2400000</v>
      </c>
      <c r="I436" s="66">
        <f t="shared" si="201"/>
        <v>2400000</v>
      </c>
      <c r="J436" s="66">
        <f t="shared" si="201"/>
        <v>2400000</v>
      </c>
      <c r="K436" s="66">
        <f t="shared" si="201"/>
        <v>2400000</v>
      </c>
      <c r="L436" s="66">
        <f t="shared" si="201"/>
        <v>0</v>
      </c>
      <c r="M436" s="66">
        <f t="shared" si="201"/>
        <v>0</v>
      </c>
      <c r="N436" s="66">
        <f t="shared" si="201"/>
        <v>12000000</v>
      </c>
      <c r="O436" s="121">
        <f t="shared" si="201"/>
        <v>1.4508473357560316</v>
      </c>
    </row>
    <row r="437" spans="1:15" ht="12.75" x14ac:dyDescent="0.2">
      <c r="A437" s="56">
        <v>2</v>
      </c>
      <c r="B437" s="57">
        <v>6</v>
      </c>
      <c r="C437" s="57">
        <v>3</v>
      </c>
      <c r="D437" s="57">
        <v>1</v>
      </c>
      <c r="E437" s="57" t="s">
        <v>309</v>
      </c>
      <c r="F437" s="54" t="s">
        <v>264</v>
      </c>
      <c r="G437" s="66">
        <v>2400000</v>
      </c>
      <c r="H437" s="66">
        <v>2400000</v>
      </c>
      <c r="I437" s="66">
        <v>2400000</v>
      </c>
      <c r="J437" s="66">
        <v>2400000</v>
      </c>
      <c r="K437" s="66">
        <v>2400000</v>
      </c>
      <c r="L437" s="66"/>
      <c r="M437" s="66"/>
      <c r="N437" s="55">
        <f>SUBTOTAL(9,G437:M437)</f>
        <v>12000000</v>
      </c>
      <c r="O437" s="110">
        <f>IFERROR(N437/$N$18*100,"0.00")</f>
        <v>1.4508473357560316</v>
      </c>
    </row>
    <row r="438" spans="1:15" ht="12.75" x14ac:dyDescent="0.2">
      <c r="A438" s="64">
        <v>2</v>
      </c>
      <c r="B438" s="65">
        <v>6</v>
      </c>
      <c r="C438" s="65">
        <v>3</v>
      </c>
      <c r="D438" s="65">
        <v>2</v>
      </c>
      <c r="E438" s="65"/>
      <c r="F438" s="61" t="s">
        <v>265</v>
      </c>
      <c r="G438" s="66">
        <f t="shared" ref="G438:O438" si="202">+G439</f>
        <v>480000</v>
      </c>
      <c r="H438" s="66">
        <f t="shared" si="202"/>
        <v>480000</v>
      </c>
      <c r="I438" s="66">
        <f t="shared" si="202"/>
        <v>480000</v>
      </c>
      <c r="J438" s="66">
        <f t="shared" si="202"/>
        <v>480000</v>
      </c>
      <c r="K438" s="66">
        <f t="shared" si="202"/>
        <v>480000</v>
      </c>
      <c r="L438" s="66">
        <f t="shared" si="202"/>
        <v>0</v>
      </c>
      <c r="M438" s="66">
        <f t="shared" si="202"/>
        <v>0</v>
      </c>
      <c r="N438" s="66">
        <f t="shared" si="202"/>
        <v>2400000</v>
      </c>
      <c r="O438" s="121">
        <f t="shared" si="202"/>
        <v>0.29016946715120634</v>
      </c>
    </row>
    <row r="439" spans="1:15" ht="12.75" x14ac:dyDescent="0.2">
      <c r="A439" s="62">
        <v>2</v>
      </c>
      <c r="B439" s="57">
        <v>6</v>
      </c>
      <c r="C439" s="57">
        <v>3</v>
      </c>
      <c r="D439" s="57">
        <v>2</v>
      </c>
      <c r="E439" s="57" t="s">
        <v>309</v>
      </c>
      <c r="F439" s="60" t="s">
        <v>265</v>
      </c>
      <c r="G439" s="66">
        <v>480000</v>
      </c>
      <c r="H439" s="66">
        <v>480000</v>
      </c>
      <c r="I439" s="66">
        <v>480000</v>
      </c>
      <c r="J439" s="66">
        <v>480000</v>
      </c>
      <c r="K439" s="66">
        <v>480000</v>
      </c>
      <c r="L439" s="66"/>
      <c r="M439" s="66"/>
      <c r="N439" s="55">
        <f>SUBTOTAL(9,G439:M439)</f>
        <v>2400000</v>
      </c>
      <c r="O439" s="110">
        <f>IFERROR(N439/$N$18*100,"0.00")</f>
        <v>0.29016946715120634</v>
      </c>
    </row>
    <row r="440" spans="1:15" ht="12.75" x14ac:dyDescent="0.2">
      <c r="A440" s="64">
        <v>2</v>
      </c>
      <c r="B440" s="65">
        <v>6</v>
      </c>
      <c r="C440" s="65">
        <v>3</v>
      </c>
      <c r="D440" s="65">
        <v>3</v>
      </c>
      <c r="E440" s="65"/>
      <c r="F440" s="61" t="s">
        <v>266</v>
      </c>
      <c r="G440" s="66">
        <f t="shared" ref="G440:O440" si="203">+G441</f>
        <v>0</v>
      </c>
      <c r="H440" s="66">
        <f t="shared" si="203"/>
        <v>0</v>
      </c>
      <c r="I440" s="66">
        <f t="shared" si="203"/>
        <v>0</v>
      </c>
      <c r="J440" s="66">
        <f t="shared" si="203"/>
        <v>0</v>
      </c>
      <c r="K440" s="66">
        <f t="shared" si="203"/>
        <v>0</v>
      </c>
      <c r="L440" s="66">
        <f t="shared" si="203"/>
        <v>0</v>
      </c>
      <c r="M440" s="66">
        <f t="shared" si="203"/>
        <v>0</v>
      </c>
      <c r="N440" s="66">
        <f t="shared" si="203"/>
        <v>0</v>
      </c>
      <c r="O440" s="121">
        <f t="shared" si="203"/>
        <v>0</v>
      </c>
    </row>
    <row r="441" spans="1:15" ht="12.75" x14ac:dyDescent="0.2">
      <c r="A441" s="62">
        <v>2</v>
      </c>
      <c r="B441" s="57">
        <v>6</v>
      </c>
      <c r="C441" s="57">
        <v>3</v>
      </c>
      <c r="D441" s="57">
        <v>3</v>
      </c>
      <c r="E441" s="57" t="s">
        <v>309</v>
      </c>
      <c r="F441" s="60" t="s">
        <v>266</v>
      </c>
      <c r="G441" s="66"/>
      <c r="H441" s="66"/>
      <c r="I441" s="66"/>
      <c r="J441" s="66"/>
      <c r="K441" s="66"/>
      <c r="L441" s="66"/>
      <c r="M441" s="66"/>
      <c r="N441" s="55">
        <f>SUBTOTAL(9,G441:M441)</f>
        <v>0</v>
      </c>
      <c r="O441" s="110">
        <f>IFERROR(N441/$N$18*100,"0.00")</f>
        <v>0</v>
      </c>
    </row>
    <row r="442" spans="1:15" ht="12.75" x14ac:dyDescent="0.2">
      <c r="A442" s="64">
        <v>2</v>
      </c>
      <c r="B442" s="65">
        <v>6</v>
      </c>
      <c r="C442" s="65">
        <v>3</v>
      </c>
      <c r="D442" s="65">
        <v>4</v>
      </c>
      <c r="E442" s="65"/>
      <c r="F442" s="61" t="s">
        <v>267</v>
      </c>
      <c r="G442" s="66">
        <f t="shared" ref="G442:O442" si="204">+G443</f>
        <v>0</v>
      </c>
      <c r="H442" s="66">
        <f t="shared" si="204"/>
        <v>0</v>
      </c>
      <c r="I442" s="66">
        <f t="shared" si="204"/>
        <v>0</v>
      </c>
      <c r="J442" s="66">
        <f t="shared" si="204"/>
        <v>0</v>
      </c>
      <c r="K442" s="66">
        <f t="shared" si="204"/>
        <v>0</v>
      </c>
      <c r="L442" s="66">
        <f t="shared" si="204"/>
        <v>0</v>
      </c>
      <c r="M442" s="66">
        <f t="shared" si="204"/>
        <v>0</v>
      </c>
      <c r="N442" s="66">
        <f t="shared" si="204"/>
        <v>0</v>
      </c>
      <c r="O442" s="121">
        <f t="shared" si="204"/>
        <v>0</v>
      </c>
    </row>
    <row r="443" spans="1:15" ht="12.75" x14ac:dyDescent="0.2">
      <c r="A443" s="62">
        <v>2</v>
      </c>
      <c r="B443" s="57">
        <v>6</v>
      </c>
      <c r="C443" s="57">
        <v>3</v>
      </c>
      <c r="D443" s="57">
        <v>4</v>
      </c>
      <c r="E443" s="57" t="s">
        <v>309</v>
      </c>
      <c r="F443" s="60" t="s">
        <v>267</v>
      </c>
      <c r="G443" s="66"/>
      <c r="H443" s="66"/>
      <c r="I443" s="66"/>
      <c r="J443" s="66"/>
      <c r="K443" s="66"/>
      <c r="L443" s="66"/>
      <c r="M443" s="66"/>
      <c r="N443" s="55">
        <f>SUBTOTAL(9,G443:M443)</f>
        <v>0</v>
      </c>
      <c r="O443" s="110">
        <f>IFERROR(N443/$N$18*100,"0.00")</f>
        <v>0</v>
      </c>
    </row>
    <row r="444" spans="1:15" ht="12.75" x14ac:dyDescent="0.2">
      <c r="A444" s="86">
        <v>2</v>
      </c>
      <c r="B444" s="84">
        <v>6</v>
      </c>
      <c r="C444" s="84">
        <v>4</v>
      </c>
      <c r="D444" s="84"/>
      <c r="E444" s="84"/>
      <c r="F444" s="87" t="s">
        <v>268</v>
      </c>
      <c r="G444" s="341">
        <f t="shared" ref="G444:N444" si="205">+G445+G447+G449</f>
        <v>0</v>
      </c>
      <c r="H444" s="341">
        <f t="shared" si="205"/>
        <v>0</v>
      </c>
      <c r="I444" s="341">
        <f t="shared" si="205"/>
        <v>0</v>
      </c>
      <c r="J444" s="341">
        <f t="shared" si="205"/>
        <v>0</v>
      </c>
      <c r="K444" s="341">
        <f t="shared" si="205"/>
        <v>0</v>
      </c>
      <c r="L444" s="341">
        <f t="shared" si="205"/>
        <v>0</v>
      </c>
      <c r="M444" s="341">
        <f t="shared" si="205"/>
        <v>0</v>
      </c>
      <c r="N444" s="341">
        <f t="shared" si="205"/>
        <v>0</v>
      </c>
      <c r="O444" s="119">
        <f>+O445+O447+O449</f>
        <v>0</v>
      </c>
    </row>
    <row r="445" spans="1:15" ht="12.75" x14ac:dyDescent="0.2">
      <c r="A445" s="64">
        <v>2</v>
      </c>
      <c r="B445" s="65">
        <v>6</v>
      </c>
      <c r="C445" s="65">
        <v>4</v>
      </c>
      <c r="D445" s="65">
        <v>1</v>
      </c>
      <c r="E445" s="65"/>
      <c r="F445" s="61" t="s">
        <v>269</v>
      </c>
      <c r="G445" s="66">
        <f t="shared" ref="G445:O445" si="206">+G446</f>
        <v>0</v>
      </c>
      <c r="H445" s="66">
        <f t="shared" si="206"/>
        <v>0</v>
      </c>
      <c r="I445" s="66">
        <f t="shared" si="206"/>
        <v>0</v>
      </c>
      <c r="J445" s="66">
        <f t="shared" si="206"/>
        <v>0</v>
      </c>
      <c r="K445" s="66">
        <f t="shared" si="206"/>
        <v>0</v>
      </c>
      <c r="L445" s="66">
        <f t="shared" si="206"/>
        <v>0</v>
      </c>
      <c r="M445" s="66">
        <f t="shared" si="206"/>
        <v>0</v>
      </c>
      <c r="N445" s="66">
        <f t="shared" si="206"/>
        <v>0</v>
      </c>
      <c r="O445" s="121">
        <f t="shared" si="206"/>
        <v>0</v>
      </c>
    </row>
    <row r="446" spans="1:15" ht="12.75" x14ac:dyDescent="0.2">
      <c r="A446" s="62">
        <v>2</v>
      </c>
      <c r="B446" s="57">
        <v>6</v>
      </c>
      <c r="C446" s="57">
        <v>4</v>
      </c>
      <c r="D446" s="57">
        <v>1</v>
      </c>
      <c r="E446" s="57" t="s">
        <v>309</v>
      </c>
      <c r="F446" s="60" t="s">
        <v>269</v>
      </c>
      <c r="G446" s="66"/>
      <c r="H446" s="66"/>
      <c r="I446" s="66"/>
      <c r="J446" s="66"/>
      <c r="K446" s="66"/>
      <c r="L446" s="66"/>
      <c r="M446" s="66"/>
      <c r="N446" s="55">
        <f>SUBTOTAL(9,G446:M446)</f>
        <v>0</v>
      </c>
      <c r="O446" s="110">
        <f>IFERROR(N446/$N$18*100,"0.00")</f>
        <v>0</v>
      </c>
    </row>
    <row r="447" spans="1:15" ht="12.75" x14ac:dyDescent="0.2">
      <c r="A447" s="64">
        <v>2</v>
      </c>
      <c r="B447" s="65">
        <v>6</v>
      </c>
      <c r="C447" s="65">
        <v>4</v>
      </c>
      <c r="D447" s="65">
        <v>2</v>
      </c>
      <c r="E447" s="65"/>
      <c r="F447" s="61" t="s">
        <v>270</v>
      </c>
      <c r="G447" s="66">
        <f t="shared" ref="G447:O447" si="207">+G448</f>
        <v>0</v>
      </c>
      <c r="H447" s="66">
        <f t="shared" si="207"/>
        <v>0</v>
      </c>
      <c r="I447" s="66">
        <f t="shared" si="207"/>
        <v>0</v>
      </c>
      <c r="J447" s="66">
        <f t="shared" si="207"/>
        <v>0</v>
      </c>
      <c r="K447" s="66">
        <f t="shared" si="207"/>
        <v>0</v>
      </c>
      <c r="L447" s="66">
        <f t="shared" si="207"/>
        <v>0</v>
      </c>
      <c r="M447" s="66">
        <f t="shared" si="207"/>
        <v>0</v>
      </c>
      <c r="N447" s="66">
        <f t="shared" si="207"/>
        <v>0</v>
      </c>
      <c r="O447" s="121">
        <f t="shared" si="207"/>
        <v>0</v>
      </c>
    </row>
    <row r="448" spans="1:15" ht="12.75" x14ac:dyDescent="0.2">
      <c r="A448" s="62">
        <v>2</v>
      </c>
      <c r="B448" s="57">
        <v>6</v>
      </c>
      <c r="C448" s="57">
        <v>4</v>
      </c>
      <c r="D448" s="57">
        <v>2</v>
      </c>
      <c r="E448" s="57" t="s">
        <v>309</v>
      </c>
      <c r="F448" s="60" t="s">
        <v>270</v>
      </c>
      <c r="G448" s="66"/>
      <c r="H448" s="66"/>
      <c r="I448" s="66"/>
      <c r="J448" s="66"/>
      <c r="K448" s="66"/>
      <c r="L448" s="66"/>
      <c r="M448" s="66"/>
      <c r="N448" s="55">
        <f>SUBTOTAL(9,G448:M448)</f>
        <v>0</v>
      </c>
      <c r="O448" s="110">
        <f>IFERROR(N448/$N$18*100,"0.00")</f>
        <v>0</v>
      </c>
    </row>
    <row r="449" spans="1:15" ht="12.75" x14ac:dyDescent="0.2">
      <c r="A449" s="64">
        <v>2</v>
      </c>
      <c r="B449" s="65">
        <v>6</v>
      </c>
      <c r="C449" s="65">
        <v>4</v>
      </c>
      <c r="D449" s="65">
        <v>8</v>
      </c>
      <c r="E449" s="65"/>
      <c r="F449" s="61" t="s">
        <v>271</v>
      </c>
      <c r="G449" s="66">
        <f t="shared" ref="G449:O449" si="208">+G450</f>
        <v>0</v>
      </c>
      <c r="H449" s="66">
        <f t="shared" si="208"/>
        <v>0</v>
      </c>
      <c r="I449" s="66">
        <f t="shared" si="208"/>
        <v>0</v>
      </c>
      <c r="J449" s="66">
        <f t="shared" si="208"/>
        <v>0</v>
      </c>
      <c r="K449" s="66">
        <f t="shared" si="208"/>
        <v>0</v>
      </c>
      <c r="L449" s="66">
        <f t="shared" si="208"/>
        <v>0</v>
      </c>
      <c r="M449" s="66">
        <f t="shared" si="208"/>
        <v>0</v>
      </c>
      <c r="N449" s="66">
        <f t="shared" si="208"/>
        <v>0</v>
      </c>
      <c r="O449" s="121">
        <f t="shared" si="208"/>
        <v>0</v>
      </c>
    </row>
    <row r="450" spans="1:15" ht="12.75" x14ac:dyDescent="0.2">
      <c r="A450" s="62">
        <v>2</v>
      </c>
      <c r="B450" s="57">
        <v>6</v>
      </c>
      <c r="C450" s="57">
        <v>4</v>
      </c>
      <c r="D450" s="57">
        <v>8</v>
      </c>
      <c r="E450" s="57" t="s">
        <v>309</v>
      </c>
      <c r="F450" s="60" t="s">
        <v>271</v>
      </c>
      <c r="G450" s="66"/>
      <c r="H450" s="66"/>
      <c r="I450" s="66"/>
      <c r="J450" s="66"/>
      <c r="K450" s="66"/>
      <c r="L450" s="66"/>
      <c r="M450" s="66"/>
      <c r="N450" s="55">
        <f>SUBTOTAL(9,G450:M450)</f>
        <v>0</v>
      </c>
      <c r="O450" s="110">
        <f>IFERROR(N450/$N$18*100,"0.00")</f>
        <v>0</v>
      </c>
    </row>
    <row r="451" spans="1:15" ht="12.75" x14ac:dyDescent="0.2">
      <c r="A451" s="86">
        <v>2</v>
      </c>
      <c r="B451" s="84">
        <v>6</v>
      </c>
      <c r="C451" s="84">
        <v>5</v>
      </c>
      <c r="D451" s="84"/>
      <c r="E451" s="84"/>
      <c r="F451" s="87" t="s">
        <v>272</v>
      </c>
      <c r="G451" s="341">
        <f t="shared" ref="G451:N451" si="209">+G452+G454+G456+G458+G460+G462+G464</f>
        <v>963067.06710160628</v>
      </c>
      <c r="H451" s="341">
        <f t="shared" si="209"/>
        <v>278181.82888800162</v>
      </c>
      <c r="I451" s="341">
        <f t="shared" si="209"/>
        <v>647272.80145395093</v>
      </c>
      <c r="J451" s="341">
        <f t="shared" si="209"/>
        <v>144147.30655181065</v>
      </c>
      <c r="K451" s="341">
        <f t="shared" si="209"/>
        <v>108174.96165164345</v>
      </c>
      <c r="L451" s="341">
        <f t="shared" si="209"/>
        <v>24364.262795475162</v>
      </c>
      <c r="M451" s="341">
        <f t="shared" si="209"/>
        <v>1541452.41375375</v>
      </c>
      <c r="N451" s="341">
        <f t="shared" si="209"/>
        <v>3706660.642196238</v>
      </c>
      <c r="O451" s="119">
        <f>+O452+O454+O456+O458+O460+O462+O464</f>
        <v>0.44814989310684616</v>
      </c>
    </row>
    <row r="452" spans="1:15" ht="12.75" x14ac:dyDescent="0.2">
      <c r="A452" s="64">
        <v>2</v>
      </c>
      <c r="B452" s="65">
        <v>6</v>
      </c>
      <c r="C452" s="65">
        <v>5</v>
      </c>
      <c r="D452" s="65">
        <v>2</v>
      </c>
      <c r="E452" s="65"/>
      <c r="F452" s="61" t="s">
        <v>273</v>
      </c>
      <c r="G452" s="66">
        <f t="shared" ref="G452:O452" si="210">+G453</f>
        <v>0</v>
      </c>
      <c r="H452" s="66">
        <f t="shared" si="210"/>
        <v>0</v>
      </c>
      <c r="I452" s="66">
        <f t="shared" si="210"/>
        <v>0</v>
      </c>
      <c r="J452" s="66">
        <f t="shared" si="210"/>
        <v>0</v>
      </c>
      <c r="K452" s="66">
        <f t="shared" si="210"/>
        <v>0</v>
      </c>
      <c r="L452" s="66">
        <f t="shared" si="210"/>
        <v>0</v>
      </c>
      <c r="M452" s="66">
        <f t="shared" si="210"/>
        <v>0</v>
      </c>
      <c r="N452" s="66">
        <f t="shared" si="210"/>
        <v>0</v>
      </c>
      <c r="O452" s="121">
        <f t="shared" si="210"/>
        <v>0</v>
      </c>
    </row>
    <row r="453" spans="1:15" ht="12.75" x14ac:dyDescent="0.2">
      <c r="A453" s="56">
        <v>2</v>
      </c>
      <c r="B453" s="57">
        <v>6</v>
      </c>
      <c r="C453" s="57">
        <v>5</v>
      </c>
      <c r="D453" s="57">
        <v>2</v>
      </c>
      <c r="E453" s="57" t="s">
        <v>309</v>
      </c>
      <c r="F453" s="60" t="s">
        <v>273</v>
      </c>
      <c r="G453" s="66"/>
      <c r="H453" s="66"/>
      <c r="I453" s="66"/>
      <c r="J453" s="66"/>
      <c r="K453" s="66"/>
      <c r="L453" s="66"/>
      <c r="M453" s="66"/>
      <c r="N453" s="55">
        <f>SUBTOTAL(9,G453:M453)</f>
        <v>0</v>
      </c>
      <c r="O453" s="110">
        <f>IFERROR(N453/$N$18*100,"0.00")</f>
        <v>0</v>
      </c>
    </row>
    <row r="454" spans="1:15" ht="12.75" x14ac:dyDescent="0.2">
      <c r="A454" s="64">
        <v>2</v>
      </c>
      <c r="B454" s="65">
        <v>6</v>
      </c>
      <c r="C454" s="65">
        <v>5</v>
      </c>
      <c r="D454" s="65">
        <v>3</v>
      </c>
      <c r="E454" s="65"/>
      <c r="F454" s="61" t="s">
        <v>274</v>
      </c>
      <c r="G454" s="66">
        <f t="shared" ref="G454:O454" si="211">+G455</f>
        <v>0</v>
      </c>
      <c r="H454" s="66">
        <f t="shared" si="211"/>
        <v>0</v>
      </c>
      <c r="I454" s="66">
        <f t="shared" si="211"/>
        <v>0</v>
      </c>
      <c r="J454" s="66">
        <f t="shared" si="211"/>
        <v>0</v>
      </c>
      <c r="K454" s="66">
        <f t="shared" si="211"/>
        <v>0</v>
      </c>
      <c r="L454" s="66">
        <f t="shared" si="211"/>
        <v>0</v>
      </c>
      <c r="M454" s="66">
        <f t="shared" si="211"/>
        <v>0</v>
      </c>
      <c r="N454" s="66">
        <f t="shared" si="211"/>
        <v>0</v>
      </c>
      <c r="O454" s="121">
        <f t="shared" si="211"/>
        <v>0</v>
      </c>
    </row>
    <row r="455" spans="1:15" ht="12.75" x14ac:dyDescent="0.2">
      <c r="A455" s="56">
        <v>2</v>
      </c>
      <c r="B455" s="57">
        <v>6</v>
      </c>
      <c r="C455" s="57">
        <v>5</v>
      </c>
      <c r="D455" s="57">
        <v>3</v>
      </c>
      <c r="E455" s="57" t="s">
        <v>309</v>
      </c>
      <c r="F455" s="60" t="s">
        <v>274</v>
      </c>
      <c r="G455" s="66"/>
      <c r="H455" s="66"/>
      <c r="I455" s="66"/>
      <c r="J455" s="66"/>
      <c r="K455" s="66"/>
      <c r="L455" s="66"/>
      <c r="M455" s="66"/>
      <c r="N455" s="55">
        <f>SUBTOTAL(9,G455:M455)</f>
        <v>0</v>
      </c>
      <c r="O455" s="110">
        <f>IFERROR(N455/$N$18*100,"0.00")</f>
        <v>0</v>
      </c>
    </row>
    <row r="456" spans="1:15" ht="12.75" x14ac:dyDescent="0.2">
      <c r="A456" s="64">
        <v>2</v>
      </c>
      <c r="B456" s="65">
        <v>6</v>
      </c>
      <c r="C456" s="65">
        <v>5</v>
      </c>
      <c r="D456" s="65">
        <v>4</v>
      </c>
      <c r="E456" s="65"/>
      <c r="F456" s="61" t="s">
        <v>275</v>
      </c>
      <c r="G456" s="66">
        <f t="shared" ref="G456:O456" si="212">+G457</f>
        <v>749494.47290575248</v>
      </c>
      <c r="H456" s="66">
        <f t="shared" si="212"/>
        <v>216491.40577701226</v>
      </c>
      <c r="I456" s="66">
        <f t="shared" si="212"/>
        <v>503731.67531516921</v>
      </c>
      <c r="J456" s="66">
        <f t="shared" si="212"/>
        <v>112180.7745643066</v>
      </c>
      <c r="K456" s="66">
        <f t="shared" si="212"/>
        <v>84185.763000599705</v>
      </c>
      <c r="L456" s="66">
        <f t="shared" si="212"/>
        <v>18961.171994582714</v>
      </c>
      <c r="M456" s="66">
        <f t="shared" si="212"/>
        <v>1199615.3786388151</v>
      </c>
      <c r="N456" s="66">
        <f t="shared" si="212"/>
        <v>2884660.642196238</v>
      </c>
      <c r="O456" s="121">
        <f t="shared" si="212"/>
        <v>0.34876685060755797</v>
      </c>
    </row>
    <row r="457" spans="1:15" ht="12.75" x14ac:dyDescent="0.2">
      <c r="A457" s="56">
        <v>2</v>
      </c>
      <c r="B457" s="57">
        <v>6</v>
      </c>
      <c r="C457" s="57">
        <v>5</v>
      </c>
      <c r="D457" s="57">
        <v>4</v>
      </c>
      <c r="E457" s="57" t="s">
        <v>309</v>
      </c>
      <c r="F457" s="60" t="s">
        <v>275</v>
      </c>
      <c r="G457" s="66">
        <v>749494.47290575248</v>
      </c>
      <c r="H457" s="66">
        <v>216491.40577701226</v>
      </c>
      <c r="I457" s="66">
        <v>503731.67531516921</v>
      </c>
      <c r="J457" s="66">
        <v>112180.7745643066</v>
      </c>
      <c r="K457" s="66">
        <v>84185.763000599705</v>
      </c>
      <c r="L457" s="66">
        <v>18961.171994582714</v>
      </c>
      <c r="M457" s="66">
        <v>1199615.3786388151</v>
      </c>
      <c r="N457" s="55">
        <f>SUBTOTAL(9,G457:M457)</f>
        <v>2884660.642196238</v>
      </c>
      <c r="O457" s="110">
        <f>IFERROR(N457/$N$18*100,"0.00")</f>
        <v>0.34876685060755797</v>
      </c>
    </row>
    <row r="458" spans="1:15" ht="12.75" x14ac:dyDescent="0.2">
      <c r="A458" s="64">
        <v>2</v>
      </c>
      <c r="B458" s="65">
        <v>6</v>
      </c>
      <c r="C458" s="65">
        <v>5</v>
      </c>
      <c r="D458" s="65">
        <v>5</v>
      </c>
      <c r="E458" s="65"/>
      <c r="F458" s="61" t="s">
        <v>276</v>
      </c>
      <c r="G458" s="66">
        <f t="shared" ref="G458:O458" si="213">+G459</f>
        <v>15589.240452252112</v>
      </c>
      <c r="H458" s="66">
        <f t="shared" si="213"/>
        <v>4502.9505920430156</v>
      </c>
      <c r="I458" s="66">
        <f t="shared" si="213"/>
        <v>10477.454462684791</v>
      </c>
      <c r="J458" s="66">
        <f t="shared" si="213"/>
        <v>2333.3235027375222</v>
      </c>
      <c r="K458" s="66">
        <f t="shared" si="213"/>
        <v>1751.0363978864043</v>
      </c>
      <c r="L458" s="66">
        <f t="shared" si="213"/>
        <v>394.38618984616397</v>
      </c>
      <c r="M458" s="66">
        <f t="shared" si="213"/>
        <v>24951.608402549991</v>
      </c>
      <c r="N458" s="66">
        <f t="shared" si="213"/>
        <v>60000</v>
      </c>
      <c r="O458" s="121">
        <f t="shared" si="213"/>
        <v>7.2542366787801587E-3</v>
      </c>
    </row>
    <row r="459" spans="1:15" ht="12.75" x14ac:dyDescent="0.2">
      <c r="A459" s="56">
        <v>2</v>
      </c>
      <c r="B459" s="57">
        <v>6</v>
      </c>
      <c r="C459" s="57">
        <v>5</v>
      </c>
      <c r="D459" s="57">
        <v>5</v>
      </c>
      <c r="E459" s="57" t="s">
        <v>309</v>
      </c>
      <c r="F459" s="60" t="s">
        <v>276</v>
      </c>
      <c r="G459" s="66">
        <v>15589.240452252112</v>
      </c>
      <c r="H459" s="66">
        <v>4502.9505920430156</v>
      </c>
      <c r="I459" s="66">
        <v>10477.454462684791</v>
      </c>
      <c r="J459" s="66">
        <v>2333.3235027375222</v>
      </c>
      <c r="K459" s="66">
        <v>1751.0363978864043</v>
      </c>
      <c r="L459" s="66">
        <v>394.38618984616397</v>
      </c>
      <c r="M459" s="66">
        <v>24951.608402549991</v>
      </c>
      <c r="N459" s="55">
        <f>SUBTOTAL(9,G459:M459)</f>
        <v>60000</v>
      </c>
      <c r="O459" s="110">
        <f>IFERROR(N459/$N$18*100,"0.00")</f>
        <v>7.2542366787801587E-3</v>
      </c>
    </row>
    <row r="460" spans="1:15" ht="12.75" x14ac:dyDescent="0.2">
      <c r="A460" s="126">
        <v>2</v>
      </c>
      <c r="B460" s="127">
        <v>6</v>
      </c>
      <c r="C460" s="127">
        <v>5</v>
      </c>
      <c r="D460" s="127">
        <v>6</v>
      </c>
      <c r="E460" s="127"/>
      <c r="F460" s="134" t="s">
        <v>277</v>
      </c>
      <c r="G460" s="343">
        <f t="shared" ref="G460:O460" si="214">+G461</f>
        <v>155892.4045225211</v>
      </c>
      <c r="H460" s="343">
        <f t="shared" si="214"/>
        <v>45029.505920430158</v>
      </c>
      <c r="I460" s="343">
        <f t="shared" si="214"/>
        <v>104774.54462684791</v>
      </c>
      <c r="J460" s="343">
        <f t="shared" si="214"/>
        <v>23333.235027375224</v>
      </c>
      <c r="K460" s="343">
        <f t="shared" si="214"/>
        <v>17510.363978864043</v>
      </c>
      <c r="L460" s="343">
        <f t="shared" si="214"/>
        <v>3943.8618984616396</v>
      </c>
      <c r="M460" s="343">
        <f t="shared" si="214"/>
        <v>249516.08402549991</v>
      </c>
      <c r="N460" s="343">
        <f t="shared" si="214"/>
        <v>600000</v>
      </c>
      <c r="O460" s="129">
        <f t="shared" si="214"/>
        <v>7.2542366787801585E-2</v>
      </c>
    </row>
    <row r="461" spans="1:15" ht="12.75" x14ac:dyDescent="0.2">
      <c r="A461" s="56">
        <v>2</v>
      </c>
      <c r="B461" s="57">
        <v>6</v>
      </c>
      <c r="C461" s="57">
        <v>5</v>
      </c>
      <c r="D461" s="57">
        <v>6</v>
      </c>
      <c r="E461" s="57" t="s">
        <v>309</v>
      </c>
      <c r="F461" s="60" t="s">
        <v>277</v>
      </c>
      <c r="G461" s="66">
        <v>155892.4045225211</v>
      </c>
      <c r="H461" s="66">
        <v>45029.505920430158</v>
      </c>
      <c r="I461" s="66">
        <v>104774.54462684791</v>
      </c>
      <c r="J461" s="66">
        <v>23333.235027375224</v>
      </c>
      <c r="K461" s="66">
        <v>17510.363978864043</v>
      </c>
      <c r="L461" s="66">
        <v>3943.8618984616396</v>
      </c>
      <c r="M461" s="66">
        <v>249516.08402549991</v>
      </c>
      <c r="N461" s="55">
        <f>SUBTOTAL(9,G461:M461)</f>
        <v>600000</v>
      </c>
      <c r="O461" s="110">
        <f>IFERROR(N461/$N$18*100,"0.00")</f>
        <v>7.2542366787801585E-2</v>
      </c>
    </row>
    <row r="462" spans="1:15" ht="12.75" x14ac:dyDescent="0.2">
      <c r="A462" s="64">
        <v>2</v>
      </c>
      <c r="B462" s="65">
        <v>6</v>
      </c>
      <c r="C462" s="65">
        <v>5</v>
      </c>
      <c r="D462" s="65">
        <v>7</v>
      </c>
      <c r="E462" s="65"/>
      <c r="F462" s="61" t="s">
        <v>278</v>
      </c>
      <c r="G462" s="66">
        <f t="shared" ref="G462:O462" si="215">+G463</f>
        <v>31178.480904504224</v>
      </c>
      <c r="H462" s="66">
        <f t="shared" si="215"/>
        <v>9005.9011840860312</v>
      </c>
      <c r="I462" s="66">
        <f t="shared" si="215"/>
        <v>20954.908925369582</v>
      </c>
      <c r="J462" s="66">
        <f t="shared" si="215"/>
        <v>4666.6470054750444</v>
      </c>
      <c r="K462" s="66">
        <f t="shared" si="215"/>
        <v>3502.0727957728086</v>
      </c>
      <c r="L462" s="66">
        <f t="shared" si="215"/>
        <v>788.77237969232795</v>
      </c>
      <c r="M462" s="66">
        <f t="shared" si="215"/>
        <v>49903.216805099983</v>
      </c>
      <c r="N462" s="66">
        <f t="shared" si="215"/>
        <v>120000</v>
      </c>
      <c r="O462" s="121">
        <f t="shared" si="215"/>
        <v>1.4508473357560317E-2</v>
      </c>
    </row>
    <row r="463" spans="1:15" ht="12.75" x14ac:dyDescent="0.2">
      <c r="A463" s="56">
        <v>2</v>
      </c>
      <c r="B463" s="57">
        <v>6</v>
      </c>
      <c r="C463" s="57">
        <v>5</v>
      </c>
      <c r="D463" s="57">
        <v>7</v>
      </c>
      <c r="E463" s="57" t="s">
        <v>309</v>
      </c>
      <c r="F463" s="60" t="s">
        <v>278</v>
      </c>
      <c r="G463" s="66">
        <v>31178.480904504224</v>
      </c>
      <c r="H463" s="66">
        <v>9005.9011840860312</v>
      </c>
      <c r="I463" s="66">
        <v>20954.908925369582</v>
      </c>
      <c r="J463" s="66">
        <v>4666.6470054750444</v>
      </c>
      <c r="K463" s="66">
        <v>3502.0727957728086</v>
      </c>
      <c r="L463" s="66">
        <v>788.77237969232795</v>
      </c>
      <c r="M463" s="66">
        <v>49903.216805099983</v>
      </c>
      <c r="N463" s="55">
        <f>SUBTOTAL(9,G463:M463)</f>
        <v>120000</v>
      </c>
      <c r="O463" s="110">
        <f>IFERROR(N463/$N$18*100,"0.00")</f>
        <v>1.4508473357560317E-2</v>
      </c>
    </row>
    <row r="464" spans="1:15" ht="12.75" x14ac:dyDescent="0.2">
      <c r="A464" s="64">
        <v>2</v>
      </c>
      <c r="B464" s="65">
        <v>6</v>
      </c>
      <c r="C464" s="65">
        <v>5</v>
      </c>
      <c r="D464" s="65">
        <v>8</v>
      </c>
      <c r="E464" s="65"/>
      <c r="F464" s="61" t="s">
        <v>279</v>
      </c>
      <c r="G464" s="66">
        <f t="shared" ref="G464:O464" si="216">+G465</f>
        <v>10912.468316576478</v>
      </c>
      <c r="H464" s="66">
        <f t="shared" si="216"/>
        <v>3152.0654144301106</v>
      </c>
      <c r="I464" s="66">
        <f t="shared" si="216"/>
        <v>7334.2181238793537</v>
      </c>
      <c r="J464" s="66">
        <f t="shared" si="216"/>
        <v>1633.3264519162656</v>
      </c>
      <c r="K464" s="66">
        <f t="shared" si="216"/>
        <v>1225.725478520483</v>
      </c>
      <c r="L464" s="66">
        <f t="shared" si="216"/>
        <v>276.07033289231475</v>
      </c>
      <c r="M464" s="66">
        <f t="shared" si="216"/>
        <v>17466.125881784992</v>
      </c>
      <c r="N464" s="66">
        <f t="shared" si="216"/>
        <v>42000</v>
      </c>
      <c r="O464" s="121">
        <f t="shared" si="216"/>
        <v>5.0779656751461103E-3</v>
      </c>
    </row>
    <row r="465" spans="1:15" ht="12.75" x14ac:dyDescent="0.2">
      <c r="A465" s="56">
        <v>2</v>
      </c>
      <c r="B465" s="57">
        <v>6</v>
      </c>
      <c r="C465" s="57">
        <v>5</v>
      </c>
      <c r="D465" s="57">
        <v>8</v>
      </c>
      <c r="E465" s="57" t="s">
        <v>309</v>
      </c>
      <c r="F465" s="60" t="s">
        <v>279</v>
      </c>
      <c r="G465" s="66">
        <v>10912.468316576478</v>
      </c>
      <c r="H465" s="66">
        <v>3152.0654144301106</v>
      </c>
      <c r="I465" s="66">
        <v>7334.2181238793537</v>
      </c>
      <c r="J465" s="66">
        <v>1633.3264519162656</v>
      </c>
      <c r="K465" s="66">
        <v>1225.725478520483</v>
      </c>
      <c r="L465" s="66">
        <v>276.07033289231475</v>
      </c>
      <c r="M465" s="66">
        <v>17466.125881784992</v>
      </c>
      <c r="N465" s="55">
        <f>SUBTOTAL(9,G465:M465)</f>
        <v>42000</v>
      </c>
      <c r="O465" s="110">
        <f>IFERROR(N465/$N$18*100,"0.00")</f>
        <v>5.0779656751461103E-3</v>
      </c>
    </row>
    <row r="466" spans="1:15" ht="12.75" x14ac:dyDescent="0.2">
      <c r="A466" s="86">
        <v>2</v>
      </c>
      <c r="B466" s="84">
        <v>6</v>
      </c>
      <c r="C466" s="84">
        <v>6</v>
      </c>
      <c r="D466" s="84"/>
      <c r="E466" s="84"/>
      <c r="F466" s="87" t="s">
        <v>450</v>
      </c>
      <c r="G466" s="341">
        <f t="shared" ref="G466:N466" si="217">+G467+G469</f>
        <v>0</v>
      </c>
      <c r="H466" s="341">
        <f t="shared" si="217"/>
        <v>0</v>
      </c>
      <c r="I466" s="341">
        <f t="shared" si="217"/>
        <v>0</v>
      </c>
      <c r="J466" s="341">
        <f t="shared" si="217"/>
        <v>0</v>
      </c>
      <c r="K466" s="341">
        <f t="shared" si="217"/>
        <v>0</v>
      </c>
      <c r="L466" s="341">
        <f t="shared" si="217"/>
        <v>0</v>
      </c>
      <c r="M466" s="341">
        <f t="shared" si="217"/>
        <v>0</v>
      </c>
      <c r="N466" s="341">
        <f t="shared" si="217"/>
        <v>0</v>
      </c>
      <c r="O466" s="119">
        <f>+O467+O469</f>
        <v>0</v>
      </c>
    </row>
    <row r="467" spans="1:15" ht="12.75" x14ac:dyDescent="0.2">
      <c r="A467" s="64">
        <v>2</v>
      </c>
      <c r="B467" s="65">
        <v>6</v>
      </c>
      <c r="C467" s="65">
        <v>6</v>
      </c>
      <c r="D467" s="65">
        <v>1</v>
      </c>
      <c r="E467" s="65"/>
      <c r="F467" s="75" t="s">
        <v>451</v>
      </c>
      <c r="G467" s="66">
        <f t="shared" ref="G467:O467" si="218">+G468</f>
        <v>0</v>
      </c>
      <c r="H467" s="66">
        <f t="shared" si="218"/>
        <v>0</v>
      </c>
      <c r="I467" s="66">
        <f t="shared" si="218"/>
        <v>0</v>
      </c>
      <c r="J467" s="66">
        <f t="shared" si="218"/>
        <v>0</v>
      </c>
      <c r="K467" s="66">
        <f t="shared" si="218"/>
        <v>0</v>
      </c>
      <c r="L467" s="66">
        <f t="shared" si="218"/>
        <v>0</v>
      </c>
      <c r="M467" s="66">
        <f t="shared" si="218"/>
        <v>0</v>
      </c>
      <c r="N467" s="66">
        <f t="shared" si="218"/>
        <v>0</v>
      </c>
      <c r="O467" s="120">
        <f t="shared" si="218"/>
        <v>0</v>
      </c>
    </row>
    <row r="468" spans="1:15" ht="12.75" x14ac:dyDescent="0.2">
      <c r="A468" s="56">
        <v>2</v>
      </c>
      <c r="B468" s="57">
        <v>6</v>
      </c>
      <c r="C468" s="57">
        <v>6</v>
      </c>
      <c r="D468" s="57">
        <v>1</v>
      </c>
      <c r="E468" s="57" t="s">
        <v>309</v>
      </c>
      <c r="F468" s="60" t="s">
        <v>451</v>
      </c>
      <c r="G468" s="66"/>
      <c r="H468" s="66"/>
      <c r="I468" s="66"/>
      <c r="J468" s="66"/>
      <c r="K468" s="66"/>
      <c r="L468" s="66"/>
      <c r="M468" s="66"/>
      <c r="N468" s="55">
        <f>SUBTOTAL(9,G468:M468)</f>
        <v>0</v>
      </c>
      <c r="O468" s="110">
        <f>IFERROR(N468/$N$18*100,"0.00")</f>
        <v>0</v>
      </c>
    </row>
    <row r="469" spans="1:15" ht="12.75" x14ac:dyDescent="0.2">
      <c r="A469" s="64">
        <v>2</v>
      </c>
      <c r="B469" s="65">
        <v>6</v>
      </c>
      <c r="C469" s="65">
        <v>6</v>
      </c>
      <c r="D469" s="65">
        <v>2</v>
      </c>
      <c r="E469" s="65"/>
      <c r="F469" s="75" t="s">
        <v>452</v>
      </c>
      <c r="G469" s="66">
        <f t="shared" ref="G469:O469" si="219">+G470</f>
        <v>0</v>
      </c>
      <c r="H469" s="66">
        <f t="shared" si="219"/>
        <v>0</v>
      </c>
      <c r="I469" s="66">
        <f t="shared" si="219"/>
        <v>0</v>
      </c>
      <c r="J469" s="66">
        <f t="shared" si="219"/>
        <v>0</v>
      </c>
      <c r="K469" s="66">
        <f t="shared" si="219"/>
        <v>0</v>
      </c>
      <c r="L469" s="66">
        <f t="shared" si="219"/>
        <v>0</v>
      </c>
      <c r="M469" s="66">
        <f t="shared" si="219"/>
        <v>0</v>
      </c>
      <c r="N469" s="66">
        <f t="shared" si="219"/>
        <v>0</v>
      </c>
      <c r="O469" s="121">
        <f t="shared" si="219"/>
        <v>0</v>
      </c>
    </row>
    <row r="470" spans="1:15" ht="12.75" x14ac:dyDescent="0.2">
      <c r="A470" s="56">
        <v>2</v>
      </c>
      <c r="B470" s="57">
        <v>6</v>
      </c>
      <c r="C470" s="57">
        <v>6</v>
      </c>
      <c r="D470" s="57">
        <v>2</v>
      </c>
      <c r="E470" s="57" t="s">
        <v>309</v>
      </c>
      <c r="F470" s="60" t="s">
        <v>452</v>
      </c>
      <c r="G470" s="66"/>
      <c r="H470" s="66"/>
      <c r="I470" s="66"/>
      <c r="J470" s="66"/>
      <c r="K470" s="66"/>
      <c r="L470" s="66"/>
      <c r="M470" s="66"/>
      <c r="N470" s="55">
        <f>SUBTOTAL(9,G470:M470)</f>
        <v>0</v>
      </c>
      <c r="O470" s="110">
        <f>IFERROR(N470/$N$18*100,"0.00")</f>
        <v>0</v>
      </c>
    </row>
    <row r="471" spans="1:15" ht="12.75" x14ac:dyDescent="0.2">
      <c r="A471" s="86">
        <v>2</v>
      </c>
      <c r="B471" s="84">
        <v>6</v>
      </c>
      <c r="C471" s="84">
        <v>8</v>
      </c>
      <c r="D471" s="84"/>
      <c r="E471" s="84"/>
      <c r="F471" s="87" t="s">
        <v>280</v>
      </c>
      <c r="G471" s="341">
        <f t="shared" ref="G471:N471" si="220">+G472+G474+G477+G479+G481+G483+G488</f>
        <v>16108.881800660514</v>
      </c>
      <c r="H471" s="341">
        <f t="shared" si="220"/>
        <v>4653.0489451111162</v>
      </c>
      <c r="I471" s="341">
        <f t="shared" si="220"/>
        <v>10826.702944774284</v>
      </c>
      <c r="J471" s="341">
        <f t="shared" si="220"/>
        <v>2411.1009528287732</v>
      </c>
      <c r="K471" s="341">
        <f t="shared" si="220"/>
        <v>1809.4042778159512</v>
      </c>
      <c r="L471" s="341">
        <f t="shared" si="220"/>
        <v>407.53239617436941</v>
      </c>
      <c r="M471" s="341">
        <f t="shared" si="220"/>
        <v>25783.32868263499</v>
      </c>
      <c r="N471" s="341">
        <f t="shared" si="220"/>
        <v>62000</v>
      </c>
      <c r="O471" s="119">
        <f>+O472+O474+O477+O479+O481+O483+O488</f>
        <v>7.4960445680728295E-3</v>
      </c>
    </row>
    <row r="472" spans="1:15" ht="12.75" x14ac:dyDescent="0.2">
      <c r="A472" s="64">
        <v>2</v>
      </c>
      <c r="B472" s="65">
        <v>6</v>
      </c>
      <c r="C472" s="65">
        <v>8</v>
      </c>
      <c r="D472" s="65">
        <v>1</v>
      </c>
      <c r="E472" s="65"/>
      <c r="F472" s="61" t="s">
        <v>281</v>
      </c>
      <c r="G472" s="66">
        <f t="shared" ref="G472:O472" si="221">+G473</f>
        <v>0</v>
      </c>
      <c r="H472" s="66">
        <f t="shared" si="221"/>
        <v>0</v>
      </c>
      <c r="I472" s="66">
        <f t="shared" si="221"/>
        <v>0</v>
      </c>
      <c r="J472" s="66">
        <f t="shared" si="221"/>
        <v>0</v>
      </c>
      <c r="K472" s="66">
        <f t="shared" si="221"/>
        <v>0</v>
      </c>
      <c r="L472" s="66">
        <f t="shared" si="221"/>
        <v>0</v>
      </c>
      <c r="M472" s="66">
        <f t="shared" si="221"/>
        <v>0</v>
      </c>
      <c r="N472" s="66">
        <f t="shared" si="221"/>
        <v>0</v>
      </c>
      <c r="O472" s="121">
        <f t="shared" si="221"/>
        <v>0</v>
      </c>
    </row>
    <row r="473" spans="1:15" ht="12.75" x14ac:dyDescent="0.2">
      <c r="A473" s="56">
        <v>2</v>
      </c>
      <c r="B473" s="57">
        <v>6</v>
      </c>
      <c r="C473" s="57">
        <v>8</v>
      </c>
      <c r="D473" s="57">
        <v>1</v>
      </c>
      <c r="E473" s="57" t="s">
        <v>309</v>
      </c>
      <c r="F473" s="60" t="s">
        <v>281</v>
      </c>
      <c r="G473" s="66"/>
      <c r="H473" s="66"/>
      <c r="I473" s="66"/>
      <c r="J473" s="66"/>
      <c r="K473" s="66"/>
      <c r="L473" s="66"/>
      <c r="M473" s="66"/>
      <c r="N473" s="55">
        <f>SUBTOTAL(9,G473:M473)</f>
        <v>0</v>
      </c>
      <c r="O473" s="110">
        <f>IFERROR(N473/$N$18*100,"0.00")</f>
        <v>0</v>
      </c>
    </row>
    <row r="474" spans="1:15" ht="12.75" x14ac:dyDescent="0.2">
      <c r="A474" s="64">
        <v>2</v>
      </c>
      <c r="B474" s="65">
        <v>6</v>
      </c>
      <c r="C474" s="65">
        <v>8</v>
      </c>
      <c r="D474" s="65">
        <v>3</v>
      </c>
      <c r="E474" s="65"/>
      <c r="F474" s="61" t="s">
        <v>282</v>
      </c>
      <c r="G474" s="66">
        <f t="shared" ref="G474:N474" si="222">+G475+G476</f>
        <v>0</v>
      </c>
      <c r="H474" s="66">
        <f t="shared" si="222"/>
        <v>0</v>
      </c>
      <c r="I474" s="66">
        <f t="shared" si="222"/>
        <v>0</v>
      </c>
      <c r="J474" s="66">
        <f t="shared" si="222"/>
        <v>0</v>
      </c>
      <c r="K474" s="66">
        <f t="shared" si="222"/>
        <v>0</v>
      </c>
      <c r="L474" s="66">
        <f t="shared" si="222"/>
        <v>0</v>
      </c>
      <c r="M474" s="66">
        <f t="shared" si="222"/>
        <v>0</v>
      </c>
      <c r="N474" s="66">
        <f t="shared" si="222"/>
        <v>0</v>
      </c>
      <c r="O474" s="121">
        <f>+O475+O476</f>
        <v>0</v>
      </c>
    </row>
    <row r="475" spans="1:15" ht="12.75" x14ac:dyDescent="0.2">
      <c r="A475" s="62">
        <v>2</v>
      </c>
      <c r="B475" s="57">
        <v>6</v>
      </c>
      <c r="C475" s="57">
        <v>8</v>
      </c>
      <c r="D475" s="57">
        <v>3</v>
      </c>
      <c r="E475" s="57" t="s">
        <v>309</v>
      </c>
      <c r="F475" s="60" t="s">
        <v>283</v>
      </c>
      <c r="G475" s="55"/>
      <c r="H475" s="55"/>
      <c r="I475" s="55"/>
      <c r="J475" s="55"/>
      <c r="K475" s="55"/>
      <c r="L475" s="55"/>
      <c r="M475" s="55"/>
      <c r="N475" s="55">
        <f>SUBTOTAL(9,G475:M475)</f>
        <v>0</v>
      </c>
      <c r="O475" s="110">
        <f>IFERROR(N475/$N$18*100,"0.00")</f>
        <v>0</v>
      </c>
    </row>
    <row r="476" spans="1:15" ht="12.75" x14ac:dyDescent="0.2">
      <c r="A476" s="62">
        <v>2</v>
      </c>
      <c r="B476" s="57">
        <v>6</v>
      </c>
      <c r="C476" s="57">
        <v>8</v>
      </c>
      <c r="D476" s="57">
        <v>3</v>
      </c>
      <c r="E476" s="57" t="s">
        <v>310</v>
      </c>
      <c r="F476" s="60" t="s">
        <v>284</v>
      </c>
      <c r="G476" s="66"/>
      <c r="H476" s="66"/>
      <c r="I476" s="66"/>
      <c r="J476" s="66"/>
      <c r="K476" s="66"/>
      <c r="L476" s="66"/>
      <c r="M476" s="66"/>
      <c r="N476" s="55">
        <f>SUBTOTAL(9,G476:M476)</f>
        <v>0</v>
      </c>
      <c r="O476" s="110">
        <f>IFERROR(N476/$N$18*100,"0.00")</f>
        <v>0</v>
      </c>
    </row>
    <row r="477" spans="1:15" ht="12.75" x14ac:dyDescent="0.2">
      <c r="A477" s="64">
        <v>2</v>
      </c>
      <c r="B477" s="65">
        <v>6</v>
      </c>
      <c r="C477" s="65">
        <v>8</v>
      </c>
      <c r="D477" s="65">
        <v>5</v>
      </c>
      <c r="E477" s="65"/>
      <c r="F477" s="61" t="s">
        <v>285</v>
      </c>
      <c r="G477" s="66">
        <f t="shared" ref="G477:O477" si="223">+G478</f>
        <v>0</v>
      </c>
      <c r="H477" s="66">
        <f t="shared" si="223"/>
        <v>0</v>
      </c>
      <c r="I477" s="66">
        <f t="shared" si="223"/>
        <v>0</v>
      </c>
      <c r="J477" s="66">
        <f t="shared" si="223"/>
        <v>0</v>
      </c>
      <c r="K477" s="66">
        <f t="shared" si="223"/>
        <v>0</v>
      </c>
      <c r="L477" s="66">
        <f t="shared" si="223"/>
        <v>0</v>
      </c>
      <c r="M477" s="66">
        <f t="shared" si="223"/>
        <v>0</v>
      </c>
      <c r="N477" s="66">
        <f t="shared" si="223"/>
        <v>0</v>
      </c>
      <c r="O477" s="121">
        <f t="shared" si="223"/>
        <v>0</v>
      </c>
    </row>
    <row r="478" spans="1:15" ht="12.75" x14ac:dyDescent="0.2">
      <c r="A478" s="62">
        <v>2</v>
      </c>
      <c r="B478" s="57">
        <v>6</v>
      </c>
      <c r="C478" s="57">
        <v>8</v>
      </c>
      <c r="D478" s="57">
        <v>5</v>
      </c>
      <c r="E478" s="57" t="s">
        <v>309</v>
      </c>
      <c r="F478" s="60" t="s">
        <v>285</v>
      </c>
      <c r="G478" s="66"/>
      <c r="H478" s="66"/>
      <c r="I478" s="66"/>
      <c r="J478" s="66"/>
      <c r="K478" s="66"/>
      <c r="L478" s="66"/>
      <c r="M478" s="66"/>
      <c r="N478" s="55">
        <f>SUBTOTAL(9,G478:M478)</f>
        <v>0</v>
      </c>
      <c r="O478" s="110">
        <f>IFERROR(N478/$N$18*100,"0.00")</f>
        <v>0</v>
      </c>
    </row>
    <row r="479" spans="1:15" ht="12.75" x14ac:dyDescent="0.2">
      <c r="A479" s="64">
        <v>2</v>
      </c>
      <c r="B479" s="65">
        <v>6</v>
      </c>
      <c r="C479" s="65">
        <v>8</v>
      </c>
      <c r="D479" s="65">
        <v>6</v>
      </c>
      <c r="E479" s="65"/>
      <c r="F479" s="61" t="s">
        <v>286</v>
      </c>
      <c r="G479" s="66">
        <f t="shared" ref="G479:O479" si="224">+G480</f>
        <v>0</v>
      </c>
      <c r="H479" s="66">
        <f t="shared" si="224"/>
        <v>0</v>
      </c>
      <c r="I479" s="66">
        <f t="shared" si="224"/>
        <v>0</v>
      </c>
      <c r="J479" s="66">
        <f t="shared" si="224"/>
        <v>0</v>
      </c>
      <c r="K479" s="66">
        <f t="shared" si="224"/>
        <v>0</v>
      </c>
      <c r="L479" s="66">
        <f t="shared" si="224"/>
        <v>0</v>
      </c>
      <c r="M479" s="66">
        <f t="shared" si="224"/>
        <v>0</v>
      </c>
      <c r="N479" s="66">
        <f t="shared" si="224"/>
        <v>0</v>
      </c>
      <c r="O479" s="121">
        <f t="shared" si="224"/>
        <v>0</v>
      </c>
    </row>
    <row r="480" spans="1:15" ht="12.75" x14ac:dyDescent="0.2">
      <c r="A480" s="62">
        <v>2</v>
      </c>
      <c r="B480" s="57">
        <v>6</v>
      </c>
      <c r="C480" s="57">
        <v>8</v>
      </c>
      <c r="D480" s="57">
        <v>6</v>
      </c>
      <c r="E480" s="57" t="s">
        <v>309</v>
      </c>
      <c r="F480" s="60" t="s">
        <v>286</v>
      </c>
      <c r="G480" s="66"/>
      <c r="H480" s="66"/>
      <c r="I480" s="66"/>
      <c r="J480" s="66"/>
      <c r="K480" s="66"/>
      <c r="L480" s="66"/>
      <c r="M480" s="66"/>
      <c r="N480" s="55">
        <f>SUBTOTAL(9,G480:M480)</f>
        <v>0</v>
      </c>
      <c r="O480" s="110">
        <f>IFERROR(N480/$N$18*100,"0.00")</f>
        <v>0</v>
      </c>
    </row>
    <row r="481" spans="1:15" ht="12.75" x14ac:dyDescent="0.2">
      <c r="A481" s="67">
        <v>2</v>
      </c>
      <c r="B481" s="65">
        <v>6</v>
      </c>
      <c r="C481" s="65">
        <v>8</v>
      </c>
      <c r="D481" s="65">
        <v>7</v>
      </c>
      <c r="E481" s="65"/>
      <c r="F481" s="75" t="s">
        <v>287</v>
      </c>
      <c r="G481" s="66">
        <f t="shared" ref="G481:O481" si="225">+G482</f>
        <v>0</v>
      </c>
      <c r="H481" s="66">
        <f t="shared" si="225"/>
        <v>0</v>
      </c>
      <c r="I481" s="66">
        <f t="shared" si="225"/>
        <v>0</v>
      </c>
      <c r="J481" s="66">
        <f t="shared" si="225"/>
        <v>0</v>
      </c>
      <c r="K481" s="66">
        <f t="shared" si="225"/>
        <v>0</v>
      </c>
      <c r="L481" s="66">
        <f t="shared" si="225"/>
        <v>0</v>
      </c>
      <c r="M481" s="66">
        <f t="shared" si="225"/>
        <v>0</v>
      </c>
      <c r="N481" s="66">
        <f t="shared" si="225"/>
        <v>0</v>
      </c>
      <c r="O481" s="121">
        <f t="shared" si="225"/>
        <v>0</v>
      </c>
    </row>
    <row r="482" spans="1:15" ht="12.75" x14ac:dyDescent="0.2">
      <c r="A482" s="62">
        <v>2</v>
      </c>
      <c r="B482" s="57">
        <v>6</v>
      </c>
      <c r="C482" s="57">
        <v>8</v>
      </c>
      <c r="D482" s="57">
        <v>7</v>
      </c>
      <c r="E482" s="57" t="s">
        <v>309</v>
      </c>
      <c r="F482" s="60" t="s">
        <v>287</v>
      </c>
      <c r="G482" s="66"/>
      <c r="H482" s="66"/>
      <c r="I482" s="66"/>
      <c r="J482" s="66"/>
      <c r="K482" s="66"/>
      <c r="L482" s="66"/>
      <c r="M482" s="66"/>
      <c r="N482" s="55">
        <f>SUBTOTAL(9,G482:M482)</f>
        <v>0</v>
      </c>
      <c r="O482" s="110">
        <f>IFERROR(N482/$N$18*100,"0.00")</f>
        <v>0</v>
      </c>
    </row>
    <row r="483" spans="1:15" ht="12.75" x14ac:dyDescent="0.2">
      <c r="A483" s="64">
        <v>2</v>
      </c>
      <c r="B483" s="65">
        <v>6</v>
      </c>
      <c r="C483" s="65">
        <v>8</v>
      </c>
      <c r="D483" s="65">
        <v>8</v>
      </c>
      <c r="E483" s="65"/>
      <c r="F483" s="75" t="s">
        <v>288</v>
      </c>
      <c r="G483" s="66">
        <f t="shared" ref="G483:N483" si="226">+G484+G485+G486+G487</f>
        <v>16108.881800660514</v>
      </c>
      <c r="H483" s="66">
        <f t="shared" si="226"/>
        <v>4653.0489451111162</v>
      </c>
      <c r="I483" s="66">
        <f t="shared" si="226"/>
        <v>10826.702944774284</v>
      </c>
      <c r="J483" s="66">
        <f t="shared" si="226"/>
        <v>2411.1009528287732</v>
      </c>
      <c r="K483" s="66">
        <f t="shared" si="226"/>
        <v>1809.4042778159512</v>
      </c>
      <c r="L483" s="66">
        <f t="shared" si="226"/>
        <v>407.53239617436941</v>
      </c>
      <c r="M483" s="66">
        <f t="shared" si="226"/>
        <v>25783.32868263499</v>
      </c>
      <c r="N483" s="66">
        <f t="shared" si="226"/>
        <v>62000</v>
      </c>
      <c r="O483" s="121">
        <f>+O484+O485+O486+O487</f>
        <v>7.4960445680728295E-3</v>
      </c>
    </row>
    <row r="484" spans="1:15" ht="12.75" x14ac:dyDescent="0.2">
      <c r="A484" s="62">
        <v>2</v>
      </c>
      <c r="B484" s="57">
        <v>6</v>
      </c>
      <c r="C484" s="57">
        <v>8</v>
      </c>
      <c r="D484" s="57">
        <v>8</v>
      </c>
      <c r="E484" s="57" t="s">
        <v>309</v>
      </c>
      <c r="F484" s="60" t="s">
        <v>289</v>
      </c>
      <c r="G484" s="55">
        <v>16108.881800660514</v>
      </c>
      <c r="H484" s="55">
        <v>4653.0489451111162</v>
      </c>
      <c r="I484" s="55">
        <v>10826.702944774284</v>
      </c>
      <c r="J484" s="55">
        <v>2411.1009528287732</v>
      </c>
      <c r="K484" s="55">
        <v>1809.4042778159512</v>
      </c>
      <c r="L484" s="55">
        <v>407.53239617436941</v>
      </c>
      <c r="M484" s="55">
        <v>25783.32868263499</v>
      </c>
      <c r="N484" s="55">
        <f>SUBTOTAL(9,G484:M484)</f>
        <v>62000</v>
      </c>
      <c r="O484" s="110">
        <f>IFERROR(N484/$N$18*100,"0.00")</f>
        <v>7.4960445680728295E-3</v>
      </c>
    </row>
    <row r="485" spans="1:15" ht="12.75" x14ac:dyDescent="0.2">
      <c r="A485" s="62">
        <v>2</v>
      </c>
      <c r="B485" s="57">
        <v>6</v>
      </c>
      <c r="C485" s="57">
        <v>8</v>
      </c>
      <c r="D485" s="57">
        <v>8</v>
      </c>
      <c r="E485" s="57" t="s">
        <v>310</v>
      </c>
      <c r="F485" s="60" t="s">
        <v>290</v>
      </c>
      <c r="G485" s="55"/>
      <c r="H485" s="55"/>
      <c r="I485" s="55"/>
      <c r="J485" s="55"/>
      <c r="K485" s="55"/>
      <c r="L485" s="55"/>
      <c r="M485" s="55"/>
      <c r="N485" s="55">
        <f>SUBTOTAL(9,G485:M485)</f>
        <v>0</v>
      </c>
      <c r="O485" s="110">
        <f>IFERROR(N485/$N$18*100,"0.00")</f>
        <v>0</v>
      </c>
    </row>
    <row r="486" spans="1:15" ht="12.75" x14ac:dyDescent="0.2">
      <c r="A486" s="62">
        <v>2</v>
      </c>
      <c r="B486" s="57">
        <v>6</v>
      </c>
      <c r="C486" s="57">
        <v>8</v>
      </c>
      <c r="D486" s="57">
        <v>8</v>
      </c>
      <c r="E486" s="57" t="s">
        <v>311</v>
      </c>
      <c r="F486" s="60" t="s">
        <v>291</v>
      </c>
      <c r="G486" s="55"/>
      <c r="H486" s="55"/>
      <c r="I486" s="55"/>
      <c r="J486" s="55"/>
      <c r="K486" s="55"/>
      <c r="L486" s="55"/>
      <c r="M486" s="55"/>
      <c r="N486" s="55">
        <f>SUBTOTAL(9,G486:M486)</f>
        <v>0</v>
      </c>
      <c r="O486" s="110">
        <f>IFERROR(N486/$N$18*100,"0.00")</f>
        <v>0</v>
      </c>
    </row>
    <row r="487" spans="1:15" ht="12.75" x14ac:dyDescent="0.2">
      <c r="A487" s="62">
        <v>2</v>
      </c>
      <c r="B487" s="57">
        <v>6</v>
      </c>
      <c r="C487" s="57">
        <v>8</v>
      </c>
      <c r="D487" s="57">
        <v>8</v>
      </c>
      <c r="E487" s="57" t="s">
        <v>312</v>
      </c>
      <c r="F487" s="60" t="s">
        <v>292</v>
      </c>
      <c r="G487" s="66"/>
      <c r="H487" s="66"/>
      <c r="I487" s="66"/>
      <c r="J487" s="66"/>
      <c r="K487" s="66"/>
      <c r="L487" s="66"/>
      <c r="M487" s="66"/>
      <c r="N487" s="55">
        <f>SUBTOTAL(9,G487:M487)</f>
        <v>0</v>
      </c>
      <c r="O487" s="110">
        <f>IFERROR(N487/$N$18*100,"0.00")</f>
        <v>0</v>
      </c>
    </row>
    <row r="488" spans="1:15" ht="12.75" x14ac:dyDescent="0.2">
      <c r="A488" s="64">
        <v>2</v>
      </c>
      <c r="B488" s="65">
        <v>6</v>
      </c>
      <c r="C488" s="65">
        <v>8</v>
      </c>
      <c r="D488" s="65">
        <v>9</v>
      </c>
      <c r="E488" s="65"/>
      <c r="F488" s="75" t="s">
        <v>293</v>
      </c>
      <c r="G488" s="66">
        <f t="shared" ref="G488:O488" si="227">+G489</f>
        <v>0</v>
      </c>
      <c r="H488" s="66">
        <f t="shared" si="227"/>
        <v>0</v>
      </c>
      <c r="I488" s="66">
        <f t="shared" si="227"/>
        <v>0</v>
      </c>
      <c r="J488" s="66">
        <f t="shared" si="227"/>
        <v>0</v>
      </c>
      <c r="K488" s="66">
        <f t="shared" si="227"/>
        <v>0</v>
      </c>
      <c r="L488" s="66">
        <f t="shared" si="227"/>
        <v>0</v>
      </c>
      <c r="M488" s="66">
        <f t="shared" si="227"/>
        <v>0</v>
      </c>
      <c r="N488" s="66">
        <f t="shared" si="227"/>
        <v>0</v>
      </c>
      <c r="O488" s="121">
        <f t="shared" si="227"/>
        <v>0</v>
      </c>
    </row>
    <row r="489" spans="1:15" ht="12.75" x14ac:dyDescent="0.2">
      <c r="A489" s="62">
        <v>2</v>
      </c>
      <c r="B489" s="57">
        <v>6</v>
      </c>
      <c r="C489" s="57">
        <v>8</v>
      </c>
      <c r="D489" s="57">
        <v>9</v>
      </c>
      <c r="E489" s="57" t="s">
        <v>309</v>
      </c>
      <c r="F489" s="60" t="s">
        <v>293</v>
      </c>
      <c r="G489" s="66"/>
      <c r="H489" s="66"/>
      <c r="I489" s="66"/>
      <c r="J489" s="66"/>
      <c r="K489" s="66"/>
      <c r="L489" s="66"/>
      <c r="M489" s="66"/>
      <c r="N489" s="55">
        <f>SUBTOTAL(9,G489:M489)</f>
        <v>0</v>
      </c>
      <c r="O489" s="110">
        <f>IFERROR(N489/$N$18*100,"0.00")</f>
        <v>0</v>
      </c>
    </row>
    <row r="490" spans="1:15" ht="12.75" x14ac:dyDescent="0.2">
      <c r="A490" s="86">
        <v>2</v>
      </c>
      <c r="B490" s="84">
        <v>6</v>
      </c>
      <c r="C490" s="84">
        <v>9</v>
      </c>
      <c r="D490" s="84"/>
      <c r="E490" s="84"/>
      <c r="F490" s="87" t="s">
        <v>453</v>
      </c>
      <c r="G490" s="341">
        <f t="shared" ref="G490:N490" si="228">+G491+G493+G495</f>
        <v>0</v>
      </c>
      <c r="H490" s="341">
        <f t="shared" si="228"/>
        <v>0</v>
      </c>
      <c r="I490" s="341">
        <f t="shared" si="228"/>
        <v>0</v>
      </c>
      <c r="J490" s="341">
        <f t="shared" si="228"/>
        <v>0</v>
      </c>
      <c r="K490" s="341">
        <f t="shared" si="228"/>
        <v>0</v>
      </c>
      <c r="L490" s="341">
        <f t="shared" si="228"/>
        <v>0</v>
      </c>
      <c r="M490" s="341">
        <f t="shared" si="228"/>
        <v>0</v>
      </c>
      <c r="N490" s="341">
        <f t="shared" si="228"/>
        <v>0</v>
      </c>
      <c r="O490" s="119">
        <f>+O491+O493+O495</f>
        <v>0</v>
      </c>
    </row>
    <row r="491" spans="1:15" ht="12.75" x14ac:dyDescent="0.2">
      <c r="A491" s="67">
        <v>2</v>
      </c>
      <c r="B491" s="65">
        <v>6</v>
      </c>
      <c r="C491" s="65">
        <v>9</v>
      </c>
      <c r="D491" s="65">
        <v>1</v>
      </c>
      <c r="E491" s="65"/>
      <c r="F491" s="75" t="s">
        <v>454</v>
      </c>
      <c r="G491" s="66">
        <f t="shared" ref="G491:O491" si="229">+G492</f>
        <v>0</v>
      </c>
      <c r="H491" s="66">
        <f t="shared" si="229"/>
        <v>0</v>
      </c>
      <c r="I491" s="66">
        <f t="shared" si="229"/>
        <v>0</v>
      </c>
      <c r="J491" s="66">
        <f t="shared" si="229"/>
        <v>0</v>
      </c>
      <c r="K491" s="66">
        <f t="shared" si="229"/>
        <v>0</v>
      </c>
      <c r="L491" s="66">
        <f t="shared" si="229"/>
        <v>0</v>
      </c>
      <c r="M491" s="66">
        <f t="shared" si="229"/>
        <v>0</v>
      </c>
      <c r="N491" s="66">
        <f t="shared" si="229"/>
        <v>0</v>
      </c>
      <c r="O491" s="120">
        <f t="shared" si="229"/>
        <v>0</v>
      </c>
    </row>
    <row r="492" spans="1:15" ht="12.75" x14ac:dyDescent="0.2">
      <c r="A492" s="62">
        <v>2</v>
      </c>
      <c r="B492" s="57">
        <v>6</v>
      </c>
      <c r="C492" s="57">
        <v>9</v>
      </c>
      <c r="D492" s="57">
        <v>1</v>
      </c>
      <c r="E492" s="57" t="s">
        <v>309</v>
      </c>
      <c r="F492" s="60" t="s">
        <v>454</v>
      </c>
      <c r="G492" s="66"/>
      <c r="H492" s="66"/>
      <c r="I492" s="66"/>
      <c r="J492" s="66"/>
      <c r="K492" s="66"/>
      <c r="L492" s="66"/>
      <c r="M492" s="66"/>
      <c r="N492" s="55">
        <f>SUBTOTAL(9,G492:M492)</f>
        <v>0</v>
      </c>
      <c r="O492" s="110">
        <f>IFERROR(N492/$N$18*100,"0.00")</f>
        <v>0</v>
      </c>
    </row>
    <row r="493" spans="1:15" ht="12.75" x14ac:dyDescent="0.2">
      <c r="A493" s="67">
        <v>2</v>
      </c>
      <c r="B493" s="65">
        <v>6</v>
      </c>
      <c r="C493" s="65">
        <v>9</v>
      </c>
      <c r="D493" s="65">
        <v>2</v>
      </c>
      <c r="E493" s="65"/>
      <c r="F493" s="75" t="s">
        <v>455</v>
      </c>
      <c r="G493" s="66">
        <f t="shared" ref="G493:O493" si="230">+G494</f>
        <v>0</v>
      </c>
      <c r="H493" s="66">
        <f t="shared" si="230"/>
        <v>0</v>
      </c>
      <c r="I493" s="66">
        <f t="shared" si="230"/>
        <v>0</v>
      </c>
      <c r="J493" s="66">
        <f t="shared" si="230"/>
        <v>0</v>
      </c>
      <c r="K493" s="66">
        <f t="shared" si="230"/>
        <v>0</v>
      </c>
      <c r="L493" s="66">
        <f t="shared" si="230"/>
        <v>0</v>
      </c>
      <c r="M493" s="66">
        <f t="shared" si="230"/>
        <v>0</v>
      </c>
      <c r="N493" s="66">
        <f t="shared" si="230"/>
        <v>0</v>
      </c>
      <c r="O493" s="120">
        <f t="shared" si="230"/>
        <v>0</v>
      </c>
    </row>
    <row r="494" spans="1:15" ht="12.75" x14ac:dyDescent="0.2">
      <c r="A494" s="62">
        <v>2</v>
      </c>
      <c r="B494" s="57">
        <v>6</v>
      </c>
      <c r="C494" s="57">
        <v>9</v>
      </c>
      <c r="D494" s="57">
        <v>2</v>
      </c>
      <c r="E494" s="57" t="s">
        <v>309</v>
      </c>
      <c r="F494" s="60" t="s">
        <v>455</v>
      </c>
      <c r="G494" s="66"/>
      <c r="H494" s="66"/>
      <c r="I494" s="66"/>
      <c r="J494" s="66"/>
      <c r="K494" s="66"/>
      <c r="L494" s="66"/>
      <c r="M494" s="66"/>
      <c r="N494" s="55">
        <f>SUBTOTAL(9,G494:M494)</f>
        <v>0</v>
      </c>
      <c r="O494" s="110">
        <f>IFERROR(N494/$N$18*100,"0.00")</f>
        <v>0</v>
      </c>
    </row>
    <row r="495" spans="1:15" ht="12.75" x14ac:dyDescent="0.2">
      <c r="A495" s="67">
        <v>2</v>
      </c>
      <c r="B495" s="65">
        <v>6</v>
      </c>
      <c r="C495" s="65">
        <v>9</v>
      </c>
      <c r="D495" s="65">
        <v>9</v>
      </c>
      <c r="E495" s="65"/>
      <c r="F495" s="75" t="s">
        <v>456</v>
      </c>
      <c r="G495" s="66">
        <f t="shared" ref="G495:O495" si="231">+G496</f>
        <v>0</v>
      </c>
      <c r="H495" s="66">
        <f t="shared" si="231"/>
        <v>0</v>
      </c>
      <c r="I495" s="66">
        <f t="shared" si="231"/>
        <v>0</v>
      </c>
      <c r="J495" s="66">
        <f t="shared" si="231"/>
        <v>0</v>
      </c>
      <c r="K495" s="66">
        <f t="shared" si="231"/>
        <v>0</v>
      </c>
      <c r="L495" s="66">
        <f t="shared" si="231"/>
        <v>0</v>
      </c>
      <c r="M495" s="66">
        <f t="shared" si="231"/>
        <v>0</v>
      </c>
      <c r="N495" s="66">
        <f t="shared" si="231"/>
        <v>0</v>
      </c>
      <c r="O495" s="120">
        <f t="shared" si="231"/>
        <v>0</v>
      </c>
    </row>
    <row r="496" spans="1:15" ht="12.75" x14ac:dyDescent="0.2">
      <c r="A496" s="62">
        <v>2</v>
      </c>
      <c r="B496" s="57">
        <v>6</v>
      </c>
      <c r="C496" s="57">
        <v>9</v>
      </c>
      <c r="D496" s="57">
        <v>9</v>
      </c>
      <c r="E496" s="57" t="s">
        <v>309</v>
      </c>
      <c r="F496" s="60" t="s">
        <v>456</v>
      </c>
      <c r="G496" s="66"/>
      <c r="H496" s="66"/>
      <c r="I496" s="66"/>
      <c r="J496" s="66"/>
      <c r="K496" s="66"/>
      <c r="L496" s="66"/>
      <c r="M496" s="66"/>
      <c r="N496" s="55">
        <f>SUBTOTAL(9,G496:M496)</f>
        <v>0</v>
      </c>
      <c r="O496" s="110">
        <f>IFERROR(N496/$N$18*100,"0.00")</f>
        <v>0</v>
      </c>
    </row>
    <row r="497" spans="1:15" ht="12.75" x14ac:dyDescent="0.2">
      <c r="A497" s="88">
        <v>2</v>
      </c>
      <c r="B497" s="89">
        <v>7</v>
      </c>
      <c r="C497" s="90"/>
      <c r="D497" s="90"/>
      <c r="E497" s="90"/>
      <c r="F497" s="91" t="s">
        <v>254</v>
      </c>
      <c r="G497" s="342">
        <f t="shared" ref="G497:N497" si="232">+G498+G509+G522</f>
        <v>25982.067420420186</v>
      </c>
      <c r="H497" s="342">
        <f t="shared" si="232"/>
        <v>7504.9176534050257</v>
      </c>
      <c r="I497" s="342">
        <f t="shared" si="232"/>
        <v>17462.424104474652</v>
      </c>
      <c r="J497" s="342">
        <f t="shared" si="232"/>
        <v>3888.872504562537</v>
      </c>
      <c r="K497" s="342">
        <f t="shared" si="232"/>
        <v>2918.3939964773408</v>
      </c>
      <c r="L497" s="342">
        <f t="shared" si="232"/>
        <v>657.31031641027323</v>
      </c>
      <c r="M497" s="342">
        <f t="shared" si="232"/>
        <v>41586.014004249984</v>
      </c>
      <c r="N497" s="342">
        <f t="shared" si="232"/>
        <v>100000</v>
      </c>
      <c r="O497" s="118">
        <f>+O498+O509+O522</f>
        <v>1.2090394464633596E-2</v>
      </c>
    </row>
    <row r="498" spans="1:15" ht="12.75" x14ac:dyDescent="0.2">
      <c r="A498" s="86">
        <v>2</v>
      </c>
      <c r="B498" s="84">
        <v>7</v>
      </c>
      <c r="C498" s="84">
        <v>1</v>
      </c>
      <c r="D498" s="84"/>
      <c r="E498" s="84"/>
      <c r="F498" s="87" t="s">
        <v>294</v>
      </c>
      <c r="G498" s="341">
        <f t="shared" ref="G498:N498" si="233">+G499+G501+G503+G505+G507</f>
        <v>0</v>
      </c>
      <c r="H498" s="341">
        <f t="shared" si="233"/>
        <v>0</v>
      </c>
      <c r="I498" s="341">
        <f t="shared" si="233"/>
        <v>0</v>
      </c>
      <c r="J498" s="341">
        <f t="shared" si="233"/>
        <v>0</v>
      </c>
      <c r="K498" s="341">
        <f t="shared" si="233"/>
        <v>0</v>
      </c>
      <c r="L498" s="341">
        <f t="shared" si="233"/>
        <v>0</v>
      </c>
      <c r="M498" s="341">
        <f t="shared" si="233"/>
        <v>0</v>
      </c>
      <c r="N498" s="341">
        <f t="shared" si="233"/>
        <v>0</v>
      </c>
      <c r="O498" s="119">
        <f>+O499+O501+O503+O505+O507</f>
        <v>0</v>
      </c>
    </row>
    <row r="499" spans="1:15" ht="12.75" x14ac:dyDescent="0.2">
      <c r="A499" s="64">
        <v>2</v>
      </c>
      <c r="B499" s="65">
        <v>7</v>
      </c>
      <c r="C499" s="65">
        <v>1</v>
      </c>
      <c r="D499" s="65">
        <v>1</v>
      </c>
      <c r="E499" s="65"/>
      <c r="F499" s="61" t="s">
        <v>295</v>
      </c>
      <c r="G499" s="66">
        <f t="shared" ref="G499:O499" si="234">+G500</f>
        <v>0</v>
      </c>
      <c r="H499" s="66">
        <f t="shared" si="234"/>
        <v>0</v>
      </c>
      <c r="I499" s="66">
        <f t="shared" si="234"/>
        <v>0</v>
      </c>
      <c r="J499" s="66">
        <f t="shared" si="234"/>
        <v>0</v>
      </c>
      <c r="K499" s="66">
        <f t="shared" si="234"/>
        <v>0</v>
      </c>
      <c r="L499" s="66">
        <f t="shared" si="234"/>
        <v>0</v>
      </c>
      <c r="M499" s="66">
        <f t="shared" si="234"/>
        <v>0</v>
      </c>
      <c r="N499" s="66">
        <f t="shared" si="234"/>
        <v>0</v>
      </c>
      <c r="O499" s="121">
        <f t="shared" si="234"/>
        <v>0</v>
      </c>
    </row>
    <row r="500" spans="1:15" ht="12.75" x14ac:dyDescent="0.2">
      <c r="A500" s="62">
        <v>2</v>
      </c>
      <c r="B500" s="57">
        <v>7</v>
      </c>
      <c r="C500" s="57">
        <v>1</v>
      </c>
      <c r="D500" s="57">
        <v>1</v>
      </c>
      <c r="E500" s="57" t="s">
        <v>309</v>
      </c>
      <c r="F500" s="60" t="s">
        <v>295</v>
      </c>
      <c r="G500" s="66"/>
      <c r="H500" s="66"/>
      <c r="I500" s="66"/>
      <c r="J500" s="66"/>
      <c r="K500" s="66"/>
      <c r="L500" s="66"/>
      <c r="M500" s="66"/>
      <c r="N500" s="55">
        <f>SUBTOTAL(9,G500:M500)</f>
        <v>0</v>
      </c>
      <c r="O500" s="110">
        <f>IFERROR(N500/$N$18*100,"0.00")</f>
        <v>0</v>
      </c>
    </row>
    <row r="501" spans="1:15" ht="12.75" x14ac:dyDescent="0.2">
      <c r="A501" s="64">
        <v>2</v>
      </c>
      <c r="B501" s="65">
        <v>7</v>
      </c>
      <c r="C501" s="65">
        <v>1</v>
      </c>
      <c r="D501" s="65">
        <v>2</v>
      </c>
      <c r="E501" s="65"/>
      <c r="F501" s="61" t="s">
        <v>296</v>
      </c>
      <c r="G501" s="66">
        <f t="shared" ref="G501:O501" si="235">+G502</f>
        <v>0</v>
      </c>
      <c r="H501" s="66">
        <f t="shared" si="235"/>
        <v>0</v>
      </c>
      <c r="I501" s="66">
        <f t="shared" si="235"/>
        <v>0</v>
      </c>
      <c r="J501" s="66">
        <f t="shared" si="235"/>
        <v>0</v>
      </c>
      <c r="K501" s="66">
        <f t="shared" si="235"/>
        <v>0</v>
      </c>
      <c r="L501" s="66">
        <f t="shared" si="235"/>
        <v>0</v>
      </c>
      <c r="M501" s="66">
        <f t="shared" si="235"/>
        <v>0</v>
      </c>
      <c r="N501" s="66">
        <f t="shared" si="235"/>
        <v>0</v>
      </c>
      <c r="O501" s="121">
        <f t="shared" si="235"/>
        <v>0</v>
      </c>
    </row>
    <row r="502" spans="1:15" ht="12.75" x14ac:dyDescent="0.2">
      <c r="A502" s="62">
        <v>2</v>
      </c>
      <c r="B502" s="57">
        <v>7</v>
      </c>
      <c r="C502" s="57">
        <v>1</v>
      </c>
      <c r="D502" s="57">
        <v>2</v>
      </c>
      <c r="E502" s="57" t="s">
        <v>309</v>
      </c>
      <c r="F502" s="60" t="s">
        <v>296</v>
      </c>
      <c r="G502" s="66"/>
      <c r="H502" s="66"/>
      <c r="I502" s="66"/>
      <c r="J502" s="66"/>
      <c r="K502" s="66"/>
      <c r="L502" s="66"/>
      <c r="M502" s="66"/>
      <c r="N502" s="55">
        <f>SUBTOTAL(9,G502:M502)</f>
        <v>0</v>
      </c>
      <c r="O502" s="110">
        <f>IFERROR(N502/$N$18*100,"0.00")</f>
        <v>0</v>
      </c>
    </row>
    <row r="503" spans="1:15" ht="12.75" x14ac:dyDescent="0.2">
      <c r="A503" s="64">
        <v>2</v>
      </c>
      <c r="B503" s="65">
        <v>7</v>
      </c>
      <c r="C503" s="65">
        <v>1</v>
      </c>
      <c r="D503" s="65">
        <v>3</v>
      </c>
      <c r="E503" s="65"/>
      <c r="F503" s="61" t="s">
        <v>297</v>
      </c>
      <c r="G503" s="66">
        <f t="shared" ref="G503:O503" si="236">+G504</f>
        <v>0</v>
      </c>
      <c r="H503" s="66">
        <f t="shared" si="236"/>
        <v>0</v>
      </c>
      <c r="I503" s="66">
        <f t="shared" si="236"/>
        <v>0</v>
      </c>
      <c r="J503" s="66">
        <f t="shared" si="236"/>
        <v>0</v>
      </c>
      <c r="K503" s="66">
        <f t="shared" si="236"/>
        <v>0</v>
      </c>
      <c r="L503" s="66">
        <f t="shared" si="236"/>
        <v>0</v>
      </c>
      <c r="M503" s="66">
        <f t="shared" si="236"/>
        <v>0</v>
      </c>
      <c r="N503" s="66">
        <f t="shared" si="236"/>
        <v>0</v>
      </c>
      <c r="O503" s="121">
        <f t="shared" si="236"/>
        <v>0</v>
      </c>
    </row>
    <row r="504" spans="1:15" ht="12.75" x14ac:dyDescent="0.2">
      <c r="A504" s="62">
        <v>2</v>
      </c>
      <c r="B504" s="57">
        <v>7</v>
      </c>
      <c r="C504" s="57">
        <v>1</v>
      </c>
      <c r="D504" s="57">
        <v>3</v>
      </c>
      <c r="E504" s="57" t="s">
        <v>309</v>
      </c>
      <c r="F504" s="60" t="s">
        <v>297</v>
      </c>
      <c r="G504" s="66"/>
      <c r="H504" s="66"/>
      <c r="I504" s="66"/>
      <c r="J504" s="66"/>
      <c r="K504" s="66"/>
      <c r="L504" s="66"/>
      <c r="M504" s="66"/>
      <c r="N504" s="55">
        <f>SUBTOTAL(9,G504:M504)</f>
        <v>0</v>
      </c>
      <c r="O504" s="110">
        <f>IFERROR(N504/$N$18*100,"0.00")</f>
        <v>0</v>
      </c>
    </row>
    <row r="505" spans="1:15" ht="12.75" x14ac:dyDescent="0.2">
      <c r="A505" s="64">
        <v>2</v>
      </c>
      <c r="B505" s="65">
        <v>7</v>
      </c>
      <c r="C505" s="65">
        <v>1</v>
      </c>
      <c r="D505" s="65">
        <v>4</v>
      </c>
      <c r="E505" s="65"/>
      <c r="F505" s="61" t="s">
        <v>298</v>
      </c>
      <c r="G505" s="66">
        <f t="shared" ref="G505:O505" si="237">+G506</f>
        <v>0</v>
      </c>
      <c r="H505" s="66">
        <f t="shared" si="237"/>
        <v>0</v>
      </c>
      <c r="I505" s="66">
        <f t="shared" si="237"/>
        <v>0</v>
      </c>
      <c r="J505" s="66">
        <f t="shared" si="237"/>
        <v>0</v>
      </c>
      <c r="K505" s="66">
        <f t="shared" si="237"/>
        <v>0</v>
      </c>
      <c r="L505" s="66">
        <f t="shared" si="237"/>
        <v>0</v>
      </c>
      <c r="M505" s="66">
        <f t="shared" si="237"/>
        <v>0</v>
      </c>
      <c r="N505" s="66">
        <f t="shared" si="237"/>
        <v>0</v>
      </c>
      <c r="O505" s="121">
        <f t="shared" si="237"/>
        <v>0</v>
      </c>
    </row>
    <row r="506" spans="1:15" ht="12.75" x14ac:dyDescent="0.2">
      <c r="A506" s="62">
        <v>2</v>
      </c>
      <c r="B506" s="57">
        <v>7</v>
      </c>
      <c r="C506" s="57">
        <v>1</v>
      </c>
      <c r="D506" s="57">
        <v>4</v>
      </c>
      <c r="E506" s="57" t="s">
        <v>309</v>
      </c>
      <c r="F506" s="60" t="s">
        <v>298</v>
      </c>
      <c r="G506" s="66"/>
      <c r="H506" s="66"/>
      <c r="I506" s="66"/>
      <c r="J506" s="66"/>
      <c r="K506" s="66"/>
      <c r="L506" s="66"/>
      <c r="M506" s="66"/>
      <c r="N506" s="55">
        <f>SUBTOTAL(9,G506:M506)</f>
        <v>0</v>
      </c>
      <c r="O506" s="110">
        <f>IFERROR(N506/$N$18*100,"0.00")</f>
        <v>0</v>
      </c>
    </row>
    <row r="507" spans="1:15" ht="12.75" x14ac:dyDescent="0.2">
      <c r="A507" s="67">
        <v>2</v>
      </c>
      <c r="B507" s="65">
        <v>7</v>
      </c>
      <c r="C507" s="65">
        <v>1</v>
      </c>
      <c r="D507" s="65">
        <v>5</v>
      </c>
      <c r="E507" s="65"/>
      <c r="F507" s="75" t="s">
        <v>457</v>
      </c>
      <c r="G507" s="66">
        <f t="shared" ref="G507:O507" si="238">+G508</f>
        <v>0</v>
      </c>
      <c r="H507" s="66">
        <f t="shared" si="238"/>
        <v>0</v>
      </c>
      <c r="I507" s="66">
        <f t="shared" si="238"/>
        <v>0</v>
      </c>
      <c r="J507" s="66">
        <f t="shared" si="238"/>
        <v>0</v>
      </c>
      <c r="K507" s="66">
        <f t="shared" si="238"/>
        <v>0</v>
      </c>
      <c r="L507" s="66">
        <f t="shared" si="238"/>
        <v>0</v>
      </c>
      <c r="M507" s="66">
        <f t="shared" si="238"/>
        <v>0</v>
      </c>
      <c r="N507" s="66">
        <f t="shared" si="238"/>
        <v>0</v>
      </c>
      <c r="O507" s="121">
        <f t="shared" si="238"/>
        <v>0</v>
      </c>
    </row>
    <row r="508" spans="1:15" ht="12.75" x14ac:dyDescent="0.2">
      <c r="A508" s="62">
        <v>2</v>
      </c>
      <c r="B508" s="57">
        <v>7</v>
      </c>
      <c r="C508" s="57">
        <v>1</v>
      </c>
      <c r="D508" s="57">
        <v>5</v>
      </c>
      <c r="E508" s="57" t="s">
        <v>309</v>
      </c>
      <c r="F508" s="60" t="s">
        <v>457</v>
      </c>
      <c r="G508" s="66"/>
      <c r="H508" s="66"/>
      <c r="I508" s="66"/>
      <c r="J508" s="66"/>
      <c r="K508" s="66"/>
      <c r="L508" s="66"/>
      <c r="M508" s="66"/>
      <c r="N508" s="55">
        <f>SUBTOTAL(9,G508:M508)</f>
        <v>0</v>
      </c>
      <c r="O508" s="110">
        <f>IFERROR(N508/$N$18*100,"0.00")</f>
        <v>0</v>
      </c>
    </row>
    <row r="509" spans="1:15" ht="12.75" x14ac:dyDescent="0.2">
      <c r="A509" s="86">
        <v>2</v>
      </c>
      <c r="B509" s="84">
        <v>7</v>
      </c>
      <c r="C509" s="84">
        <v>2</v>
      </c>
      <c r="D509" s="84"/>
      <c r="E509" s="84"/>
      <c r="F509" s="87" t="s">
        <v>299</v>
      </c>
      <c r="G509" s="341">
        <f t="shared" ref="G509:N509" si="239">+G510+G512+G514+G516+G518+G520</f>
        <v>25982.067420420186</v>
      </c>
      <c r="H509" s="341">
        <f t="shared" si="239"/>
        <v>7504.9176534050257</v>
      </c>
      <c r="I509" s="341">
        <f t="shared" si="239"/>
        <v>17462.424104474652</v>
      </c>
      <c r="J509" s="341">
        <f t="shared" si="239"/>
        <v>3888.872504562537</v>
      </c>
      <c r="K509" s="341">
        <f t="shared" si="239"/>
        <v>2918.3939964773408</v>
      </c>
      <c r="L509" s="341">
        <f t="shared" si="239"/>
        <v>657.31031641027323</v>
      </c>
      <c r="M509" s="341">
        <f t="shared" si="239"/>
        <v>41586.014004249984</v>
      </c>
      <c r="N509" s="341">
        <f t="shared" si="239"/>
        <v>100000</v>
      </c>
      <c r="O509" s="119">
        <f>+O510+O512+O514+O516+O518+O520</f>
        <v>1.2090394464633596E-2</v>
      </c>
    </row>
    <row r="510" spans="1:15" ht="12.75" x14ac:dyDescent="0.2">
      <c r="A510" s="64">
        <v>2</v>
      </c>
      <c r="B510" s="65">
        <v>7</v>
      </c>
      <c r="C510" s="65">
        <v>2</v>
      </c>
      <c r="D510" s="65">
        <v>1</v>
      </c>
      <c r="E510" s="65"/>
      <c r="F510" s="61" t="s">
        <v>300</v>
      </c>
      <c r="G510" s="66">
        <f t="shared" ref="G510:O510" si="240">+G511</f>
        <v>25982.067420420186</v>
      </c>
      <c r="H510" s="66">
        <f t="shared" si="240"/>
        <v>7504.9176534050257</v>
      </c>
      <c r="I510" s="66">
        <f t="shared" si="240"/>
        <v>17462.424104474652</v>
      </c>
      <c r="J510" s="66">
        <f t="shared" si="240"/>
        <v>3888.872504562537</v>
      </c>
      <c r="K510" s="66">
        <f t="shared" si="240"/>
        <v>2918.3939964773408</v>
      </c>
      <c r="L510" s="66">
        <f t="shared" si="240"/>
        <v>657.31031641027323</v>
      </c>
      <c r="M510" s="66">
        <f t="shared" si="240"/>
        <v>41586.014004249984</v>
      </c>
      <c r="N510" s="66">
        <f t="shared" si="240"/>
        <v>100000</v>
      </c>
      <c r="O510" s="121">
        <f t="shared" si="240"/>
        <v>1.2090394464633596E-2</v>
      </c>
    </row>
    <row r="511" spans="1:15" ht="12.75" x14ac:dyDescent="0.2">
      <c r="A511" s="62">
        <v>2</v>
      </c>
      <c r="B511" s="57">
        <v>7</v>
      </c>
      <c r="C511" s="57">
        <v>2</v>
      </c>
      <c r="D511" s="57">
        <v>1</v>
      </c>
      <c r="E511" s="57" t="s">
        <v>309</v>
      </c>
      <c r="F511" s="60" t="s">
        <v>300</v>
      </c>
      <c r="G511" s="66">
        <v>25982.067420420186</v>
      </c>
      <c r="H511" s="66">
        <v>7504.9176534050257</v>
      </c>
      <c r="I511" s="66">
        <v>17462.424104474652</v>
      </c>
      <c r="J511" s="66">
        <v>3888.872504562537</v>
      </c>
      <c r="K511" s="66">
        <v>2918.3939964773408</v>
      </c>
      <c r="L511" s="66">
        <v>657.31031641027323</v>
      </c>
      <c r="M511" s="66">
        <v>41586.014004249984</v>
      </c>
      <c r="N511" s="55">
        <f>SUBTOTAL(9,G511:M511)</f>
        <v>100000</v>
      </c>
      <c r="O511" s="110">
        <f>IFERROR(N511/$N$18*100,"0.00")</f>
        <v>1.2090394464633596E-2</v>
      </c>
    </row>
    <row r="512" spans="1:15" ht="12.75" x14ac:dyDescent="0.2">
      <c r="A512" s="64">
        <v>2</v>
      </c>
      <c r="B512" s="65">
        <v>7</v>
      </c>
      <c r="C512" s="65">
        <v>2</v>
      </c>
      <c r="D512" s="65">
        <v>2</v>
      </c>
      <c r="E512" s="65"/>
      <c r="F512" s="61" t="s">
        <v>301</v>
      </c>
      <c r="G512" s="66">
        <f t="shared" ref="G512:O512" si="241">+G513</f>
        <v>0</v>
      </c>
      <c r="H512" s="66">
        <f t="shared" si="241"/>
        <v>0</v>
      </c>
      <c r="I512" s="66">
        <f t="shared" si="241"/>
        <v>0</v>
      </c>
      <c r="J512" s="66">
        <f t="shared" si="241"/>
        <v>0</v>
      </c>
      <c r="K512" s="66">
        <f t="shared" si="241"/>
        <v>0</v>
      </c>
      <c r="L512" s="66">
        <f t="shared" si="241"/>
        <v>0</v>
      </c>
      <c r="M512" s="66">
        <f t="shared" si="241"/>
        <v>0</v>
      </c>
      <c r="N512" s="66">
        <f t="shared" si="241"/>
        <v>0</v>
      </c>
      <c r="O512" s="121">
        <f t="shared" si="241"/>
        <v>0</v>
      </c>
    </row>
    <row r="513" spans="1:15" ht="12.75" x14ac:dyDescent="0.2">
      <c r="A513" s="62">
        <v>2</v>
      </c>
      <c r="B513" s="57">
        <v>7</v>
      </c>
      <c r="C513" s="57">
        <v>2</v>
      </c>
      <c r="D513" s="57">
        <v>2</v>
      </c>
      <c r="E513" s="57" t="s">
        <v>309</v>
      </c>
      <c r="F513" s="60" t="s">
        <v>301</v>
      </c>
      <c r="G513" s="66"/>
      <c r="H513" s="66"/>
      <c r="I513" s="66"/>
      <c r="J513" s="66"/>
      <c r="K513" s="66"/>
      <c r="L513" s="66"/>
      <c r="M513" s="66"/>
      <c r="N513" s="55">
        <f>SUBTOTAL(9,G513:M513)</f>
        <v>0</v>
      </c>
      <c r="O513" s="110">
        <f>IFERROR(N513/$N$18*100,"0.00")</f>
        <v>0</v>
      </c>
    </row>
    <row r="514" spans="1:15" ht="12.75" x14ac:dyDescent="0.2">
      <c r="A514" s="64">
        <v>2</v>
      </c>
      <c r="B514" s="65">
        <v>7</v>
      </c>
      <c r="C514" s="65">
        <v>2</v>
      </c>
      <c r="D514" s="65">
        <v>3</v>
      </c>
      <c r="E514" s="65"/>
      <c r="F514" s="61" t="s">
        <v>302</v>
      </c>
      <c r="G514" s="66">
        <f t="shared" ref="G514:O514" si="242">+G515</f>
        <v>0</v>
      </c>
      <c r="H514" s="66">
        <f t="shared" si="242"/>
        <v>0</v>
      </c>
      <c r="I514" s="66">
        <f t="shared" si="242"/>
        <v>0</v>
      </c>
      <c r="J514" s="66">
        <f t="shared" si="242"/>
        <v>0</v>
      </c>
      <c r="K514" s="66">
        <f t="shared" si="242"/>
        <v>0</v>
      </c>
      <c r="L514" s="66">
        <f t="shared" si="242"/>
        <v>0</v>
      </c>
      <c r="M514" s="66">
        <f t="shared" si="242"/>
        <v>0</v>
      </c>
      <c r="N514" s="66">
        <f t="shared" si="242"/>
        <v>0</v>
      </c>
      <c r="O514" s="121">
        <f t="shared" si="242"/>
        <v>0</v>
      </c>
    </row>
    <row r="515" spans="1:15" ht="12.75" x14ac:dyDescent="0.2">
      <c r="A515" s="62">
        <v>2</v>
      </c>
      <c r="B515" s="57">
        <v>7</v>
      </c>
      <c r="C515" s="57">
        <v>2</v>
      </c>
      <c r="D515" s="57">
        <v>3</v>
      </c>
      <c r="E515" s="57" t="s">
        <v>309</v>
      </c>
      <c r="F515" s="60" t="s">
        <v>302</v>
      </c>
      <c r="G515" s="66"/>
      <c r="H515" s="66"/>
      <c r="I515" s="66"/>
      <c r="J515" s="66"/>
      <c r="K515" s="66"/>
      <c r="L515" s="66"/>
      <c r="M515" s="66"/>
      <c r="N515" s="55">
        <f>SUBTOTAL(9,G515:M515)</f>
        <v>0</v>
      </c>
      <c r="O515" s="110">
        <f>IFERROR(N515/$N$18*100,"0.00")</f>
        <v>0</v>
      </c>
    </row>
    <row r="516" spans="1:15" ht="12.75" x14ac:dyDescent="0.2">
      <c r="A516" s="64">
        <v>2</v>
      </c>
      <c r="B516" s="65">
        <v>7</v>
      </c>
      <c r="C516" s="65">
        <v>2</v>
      </c>
      <c r="D516" s="65">
        <v>4</v>
      </c>
      <c r="E516" s="65"/>
      <c r="F516" s="61" t="s">
        <v>303</v>
      </c>
      <c r="G516" s="66">
        <f t="shared" ref="G516:O516" si="243">+G517</f>
        <v>0</v>
      </c>
      <c r="H516" s="66">
        <f t="shared" si="243"/>
        <v>0</v>
      </c>
      <c r="I516" s="66">
        <f t="shared" si="243"/>
        <v>0</v>
      </c>
      <c r="J516" s="66">
        <f t="shared" si="243"/>
        <v>0</v>
      </c>
      <c r="K516" s="66">
        <f t="shared" si="243"/>
        <v>0</v>
      </c>
      <c r="L516" s="66">
        <f t="shared" si="243"/>
        <v>0</v>
      </c>
      <c r="M516" s="66">
        <f t="shared" si="243"/>
        <v>0</v>
      </c>
      <c r="N516" s="66">
        <f t="shared" si="243"/>
        <v>0</v>
      </c>
      <c r="O516" s="121">
        <f t="shared" si="243"/>
        <v>0</v>
      </c>
    </row>
    <row r="517" spans="1:15" ht="12.75" x14ac:dyDescent="0.2">
      <c r="A517" s="62">
        <v>2</v>
      </c>
      <c r="B517" s="57">
        <v>7</v>
      </c>
      <c r="C517" s="57">
        <v>2</v>
      </c>
      <c r="D517" s="57">
        <v>4</v>
      </c>
      <c r="E517" s="57" t="s">
        <v>309</v>
      </c>
      <c r="F517" s="60" t="s">
        <v>303</v>
      </c>
      <c r="G517" s="66"/>
      <c r="H517" s="66"/>
      <c r="I517" s="66"/>
      <c r="J517" s="66"/>
      <c r="K517" s="66"/>
      <c r="L517" s="66"/>
      <c r="M517" s="66"/>
      <c r="N517" s="55">
        <f>SUBTOTAL(9,G517:M517)</f>
        <v>0</v>
      </c>
      <c r="O517" s="110">
        <f>IFERROR(N517/$N$18*100,"0.00")</f>
        <v>0</v>
      </c>
    </row>
    <row r="518" spans="1:15" ht="12.75" x14ac:dyDescent="0.2">
      <c r="A518" s="64">
        <v>2</v>
      </c>
      <c r="B518" s="65">
        <v>7</v>
      </c>
      <c r="C518" s="65">
        <v>2</v>
      </c>
      <c r="D518" s="65">
        <v>7</v>
      </c>
      <c r="E518" s="65"/>
      <c r="F518" s="61" t="s">
        <v>304</v>
      </c>
      <c r="G518" s="66">
        <f t="shared" ref="G518:O518" si="244">+G519</f>
        <v>0</v>
      </c>
      <c r="H518" s="66">
        <f t="shared" si="244"/>
        <v>0</v>
      </c>
      <c r="I518" s="66">
        <f t="shared" si="244"/>
        <v>0</v>
      </c>
      <c r="J518" s="66">
        <f t="shared" si="244"/>
        <v>0</v>
      </c>
      <c r="K518" s="66">
        <f t="shared" si="244"/>
        <v>0</v>
      </c>
      <c r="L518" s="66">
        <f t="shared" si="244"/>
        <v>0</v>
      </c>
      <c r="M518" s="66">
        <f t="shared" si="244"/>
        <v>0</v>
      </c>
      <c r="N518" s="66">
        <f t="shared" si="244"/>
        <v>0</v>
      </c>
      <c r="O518" s="121">
        <f t="shared" si="244"/>
        <v>0</v>
      </c>
    </row>
    <row r="519" spans="1:15" ht="12.75" x14ac:dyDescent="0.2">
      <c r="A519" s="62">
        <v>2</v>
      </c>
      <c r="B519" s="57">
        <v>7</v>
      </c>
      <c r="C519" s="57">
        <v>2</v>
      </c>
      <c r="D519" s="57">
        <v>7</v>
      </c>
      <c r="E519" s="57" t="s">
        <v>309</v>
      </c>
      <c r="F519" s="60" t="s">
        <v>304</v>
      </c>
      <c r="G519" s="66"/>
      <c r="H519" s="66"/>
      <c r="I519" s="66"/>
      <c r="J519" s="66"/>
      <c r="K519" s="66"/>
      <c r="L519" s="66"/>
      <c r="M519" s="66"/>
      <c r="N519" s="55">
        <f>SUBTOTAL(9,G519:M519)</f>
        <v>0</v>
      </c>
      <c r="O519" s="110">
        <f>IFERROR(N519/$N$18*100,"0.00")</f>
        <v>0</v>
      </c>
    </row>
    <row r="520" spans="1:15" ht="12.75" x14ac:dyDescent="0.2">
      <c r="A520" s="64">
        <v>2</v>
      </c>
      <c r="B520" s="65">
        <v>7</v>
      </c>
      <c r="C520" s="65">
        <v>2</v>
      </c>
      <c r="D520" s="65">
        <v>8</v>
      </c>
      <c r="E520" s="65"/>
      <c r="F520" s="61" t="s">
        <v>305</v>
      </c>
      <c r="G520" s="66">
        <f t="shared" ref="G520:O520" si="245">+G521</f>
        <v>0</v>
      </c>
      <c r="H520" s="66">
        <f t="shared" si="245"/>
        <v>0</v>
      </c>
      <c r="I520" s="66">
        <f t="shared" si="245"/>
        <v>0</v>
      </c>
      <c r="J520" s="66">
        <f t="shared" si="245"/>
        <v>0</v>
      </c>
      <c r="K520" s="66">
        <f t="shared" si="245"/>
        <v>0</v>
      </c>
      <c r="L520" s="66">
        <f t="shared" si="245"/>
        <v>0</v>
      </c>
      <c r="M520" s="66">
        <f t="shared" si="245"/>
        <v>0</v>
      </c>
      <c r="N520" s="66">
        <f t="shared" si="245"/>
        <v>0</v>
      </c>
      <c r="O520" s="121">
        <f t="shared" si="245"/>
        <v>0</v>
      </c>
    </row>
    <row r="521" spans="1:15" ht="12.75" x14ac:dyDescent="0.2">
      <c r="A521" s="62">
        <v>2</v>
      </c>
      <c r="B521" s="57">
        <v>7</v>
      </c>
      <c r="C521" s="57">
        <v>2</v>
      </c>
      <c r="D521" s="57">
        <v>8</v>
      </c>
      <c r="E521" s="57" t="s">
        <v>309</v>
      </c>
      <c r="F521" s="60" t="s">
        <v>305</v>
      </c>
      <c r="G521" s="66"/>
      <c r="H521" s="66"/>
      <c r="I521" s="66"/>
      <c r="J521" s="66"/>
      <c r="K521" s="66"/>
      <c r="L521" s="66"/>
      <c r="M521" s="66"/>
      <c r="N521" s="55">
        <f>SUBTOTAL(9,G521:M521)</f>
        <v>0</v>
      </c>
      <c r="O521" s="110">
        <f>IFERROR(N521/$N$18*100,"0.00")</f>
        <v>0</v>
      </c>
    </row>
    <row r="522" spans="1:15" ht="12.75" x14ac:dyDescent="0.2">
      <c r="A522" s="86">
        <v>2</v>
      </c>
      <c r="B522" s="84">
        <v>7</v>
      </c>
      <c r="C522" s="84">
        <v>3</v>
      </c>
      <c r="D522" s="84"/>
      <c r="E522" s="84"/>
      <c r="F522" s="87" t="s">
        <v>306</v>
      </c>
      <c r="G522" s="341">
        <f t="shared" ref="G522:N522" si="246">+G523+G525</f>
        <v>0</v>
      </c>
      <c r="H522" s="341">
        <f t="shared" si="246"/>
        <v>0</v>
      </c>
      <c r="I522" s="341">
        <f t="shared" si="246"/>
        <v>0</v>
      </c>
      <c r="J522" s="341">
        <f t="shared" si="246"/>
        <v>0</v>
      </c>
      <c r="K522" s="341">
        <f t="shared" si="246"/>
        <v>0</v>
      </c>
      <c r="L522" s="341">
        <f t="shared" si="246"/>
        <v>0</v>
      </c>
      <c r="M522" s="341">
        <f t="shared" si="246"/>
        <v>0</v>
      </c>
      <c r="N522" s="341">
        <f t="shared" si="246"/>
        <v>0</v>
      </c>
      <c r="O522" s="119">
        <f>+O523+O525</f>
        <v>0</v>
      </c>
    </row>
    <row r="523" spans="1:15" ht="12.75" x14ac:dyDescent="0.2">
      <c r="A523" s="64">
        <v>2</v>
      </c>
      <c r="B523" s="65">
        <v>7</v>
      </c>
      <c r="C523" s="65">
        <v>3</v>
      </c>
      <c r="D523" s="65">
        <v>1</v>
      </c>
      <c r="E523" s="65"/>
      <c r="F523" s="61" t="s">
        <v>307</v>
      </c>
      <c r="G523" s="66">
        <f t="shared" ref="G523:O523" si="247">+G524</f>
        <v>0</v>
      </c>
      <c r="H523" s="66">
        <f t="shared" si="247"/>
        <v>0</v>
      </c>
      <c r="I523" s="66">
        <f t="shared" si="247"/>
        <v>0</v>
      </c>
      <c r="J523" s="66">
        <f t="shared" si="247"/>
        <v>0</v>
      </c>
      <c r="K523" s="66">
        <f t="shared" si="247"/>
        <v>0</v>
      </c>
      <c r="L523" s="66">
        <f t="shared" si="247"/>
        <v>0</v>
      </c>
      <c r="M523" s="66">
        <f t="shared" si="247"/>
        <v>0</v>
      </c>
      <c r="N523" s="66">
        <f t="shared" si="247"/>
        <v>0</v>
      </c>
      <c r="O523" s="121">
        <f t="shared" si="247"/>
        <v>0</v>
      </c>
    </row>
    <row r="524" spans="1:15" ht="12.75" x14ac:dyDescent="0.2">
      <c r="A524" s="62">
        <v>2</v>
      </c>
      <c r="B524" s="57">
        <v>7</v>
      </c>
      <c r="C524" s="57">
        <v>3</v>
      </c>
      <c r="D524" s="57">
        <v>1</v>
      </c>
      <c r="E524" s="57" t="s">
        <v>309</v>
      </c>
      <c r="F524" s="60" t="s">
        <v>307</v>
      </c>
      <c r="G524" s="66"/>
      <c r="H524" s="66"/>
      <c r="I524" s="66"/>
      <c r="J524" s="66"/>
      <c r="K524" s="66"/>
      <c r="L524" s="66"/>
      <c r="M524" s="66"/>
      <c r="N524" s="55">
        <f>SUBTOTAL(9,G524:M524)</f>
        <v>0</v>
      </c>
      <c r="O524" s="110">
        <f>IFERROR(N524/$N$18*100,"0.00")</f>
        <v>0</v>
      </c>
    </row>
    <row r="525" spans="1:15" ht="12.75" x14ac:dyDescent="0.2">
      <c r="A525" s="64">
        <v>2</v>
      </c>
      <c r="B525" s="65">
        <v>7</v>
      </c>
      <c r="C525" s="65">
        <v>3</v>
      </c>
      <c r="D525" s="65">
        <v>2</v>
      </c>
      <c r="E525" s="65"/>
      <c r="F525" s="61" t="s">
        <v>308</v>
      </c>
      <c r="G525" s="66">
        <f t="shared" ref="G525:O525" si="248">+G526</f>
        <v>0</v>
      </c>
      <c r="H525" s="66">
        <f t="shared" si="248"/>
        <v>0</v>
      </c>
      <c r="I525" s="66">
        <f t="shared" si="248"/>
        <v>0</v>
      </c>
      <c r="J525" s="66">
        <f t="shared" si="248"/>
        <v>0</v>
      </c>
      <c r="K525" s="66">
        <f t="shared" si="248"/>
        <v>0</v>
      </c>
      <c r="L525" s="66">
        <f t="shared" si="248"/>
        <v>0</v>
      </c>
      <c r="M525" s="66">
        <f t="shared" si="248"/>
        <v>0</v>
      </c>
      <c r="N525" s="66">
        <f t="shared" si="248"/>
        <v>0</v>
      </c>
      <c r="O525" s="121">
        <f t="shared" si="248"/>
        <v>0</v>
      </c>
    </row>
    <row r="526" spans="1:15" ht="12.75" x14ac:dyDescent="0.2">
      <c r="A526" s="111">
        <v>2</v>
      </c>
      <c r="B526" s="112">
        <v>7</v>
      </c>
      <c r="C526" s="112">
        <v>3</v>
      </c>
      <c r="D526" s="112">
        <v>2</v>
      </c>
      <c r="E526" s="112" t="s">
        <v>309</v>
      </c>
      <c r="F526" s="113" t="s">
        <v>308</v>
      </c>
      <c r="G526" s="114"/>
      <c r="H526" s="114"/>
      <c r="I526" s="114"/>
      <c r="J526" s="114"/>
      <c r="K526" s="114"/>
      <c r="L526" s="114"/>
      <c r="M526" s="114"/>
      <c r="N526" s="115">
        <f>SUBTOTAL(9,G526:M526)</f>
        <v>0</v>
      </c>
      <c r="O526" s="116">
        <f>IFERROR(N526/$N$18*100,"0.00")</f>
        <v>0</v>
      </c>
    </row>
    <row r="527" spans="1:15" s="145" customFormat="1" x14ac:dyDescent="0.3">
      <c r="A527" s="146"/>
      <c r="B527" s="146"/>
      <c r="C527" s="146"/>
      <c r="D527" s="146"/>
      <c r="E527" s="146"/>
      <c r="F527" s="146"/>
      <c r="G527" s="146"/>
      <c r="H527" s="146"/>
      <c r="I527" s="146"/>
      <c r="J527" s="146"/>
      <c r="K527" s="146"/>
      <c r="L527" s="146"/>
      <c r="M527" s="146"/>
      <c r="N527" s="146"/>
    </row>
    <row r="528" spans="1:15" s="145" customFormat="1" x14ac:dyDescent="0.3">
      <c r="A528" s="146"/>
      <c r="B528" s="146"/>
      <c r="C528" s="146"/>
      <c r="D528" s="146"/>
      <c r="E528" s="146"/>
      <c r="F528" s="146"/>
      <c r="G528" s="146"/>
      <c r="H528" s="146"/>
      <c r="I528" s="146"/>
      <c r="J528" s="146"/>
      <c r="K528" s="146"/>
      <c r="L528" s="146"/>
      <c r="M528" s="146"/>
      <c r="N528" s="146"/>
    </row>
    <row r="529" spans="1:14" s="145" customFormat="1" x14ac:dyDescent="0.3">
      <c r="A529" s="146"/>
      <c r="B529" s="146"/>
      <c r="C529" s="146"/>
      <c r="D529" s="146"/>
      <c r="E529" s="146"/>
      <c r="F529" s="146"/>
      <c r="G529" s="146"/>
      <c r="H529" s="146"/>
      <c r="I529" s="146"/>
      <c r="J529" s="146"/>
      <c r="K529" s="146"/>
      <c r="L529" s="146"/>
      <c r="M529" s="146"/>
      <c r="N529" s="146"/>
    </row>
    <row r="530" spans="1:14" s="145" customFormat="1" x14ac:dyDescent="0.3">
      <c r="A530" s="146"/>
      <c r="B530" s="146"/>
      <c r="C530" s="146"/>
      <c r="D530" s="146"/>
      <c r="E530" s="146"/>
      <c r="F530" s="146"/>
      <c r="G530" s="146"/>
      <c r="H530" s="146"/>
      <c r="I530" s="146"/>
      <c r="J530" s="146"/>
      <c r="K530" s="146"/>
      <c r="L530" s="146"/>
      <c r="M530" s="146"/>
      <c r="N530" s="146"/>
    </row>
    <row r="531" spans="1:14" s="145" customFormat="1" x14ac:dyDescent="0.3">
      <c r="A531" s="146"/>
      <c r="B531" s="146"/>
      <c r="C531" s="146"/>
      <c r="D531" s="146"/>
      <c r="E531" s="146"/>
      <c r="F531" s="146"/>
      <c r="G531" s="146"/>
      <c r="H531" s="146"/>
      <c r="I531" s="146"/>
      <c r="J531" s="146"/>
      <c r="K531" s="146"/>
      <c r="L531" s="146"/>
      <c r="M531" s="146"/>
      <c r="N531" s="146"/>
    </row>
    <row r="532" spans="1:14" s="145" customFormat="1" x14ac:dyDescent="0.3">
      <c r="A532" s="146"/>
      <c r="B532" s="146"/>
      <c r="C532" s="146"/>
      <c r="D532" s="146"/>
      <c r="E532" s="146"/>
      <c r="F532" s="146"/>
      <c r="G532" s="146"/>
      <c r="H532" s="146"/>
      <c r="I532" s="146"/>
      <c r="J532" s="146"/>
      <c r="K532" s="146"/>
      <c r="L532" s="146"/>
      <c r="M532" s="146"/>
      <c r="N532" s="146"/>
    </row>
    <row r="533" spans="1:14" s="145" customFormat="1" x14ac:dyDescent="0.3">
      <c r="A533" s="146"/>
      <c r="B533" s="146"/>
      <c r="C533" s="146"/>
      <c r="D533" s="146"/>
      <c r="E533" s="146"/>
      <c r="F533" s="146"/>
      <c r="G533" s="146"/>
      <c r="H533" s="146"/>
      <c r="I533" s="146"/>
      <c r="J533" s="146"/>
      <c r="K533" s="146"/>
      <c r="L533" s="146"/>
      <c r="M533" s="146"/>
      <c r="N533" s="146"/>
    </row>
    <row r="534" spans="1:14" s="145" customFormat="1" x14ac:dyDescent="0.3">
      <c r="A534" s="146"/>
      <c r="B534" s="146"/>
      <c r="C534" s="146"/>
      <c r="D534" s="146"/>
      <c r="E534" s="146"/>
      <c r="F534" s="146"/>
      <c r="G534" s="146"/>
      <c r="H534" s="146"/>
      <c r="I534" s="146"/>
      <c r="J534" s="146"/>
      <c r="K534" s="146"/>
      <c r="L534" s="146"/>
      <c r="M534" s="146"/>
      <c r="N534" s="146"/>
    </row>
    <row r="535" spans="1:14" s="145" customFormat="1" x14ac:dyDescent="0.3">
      <c r="A535" s="146"/>
      <c r="B535" s="146"/>
      <c r="C535" s="146"/>
      <c r="D535" s="146"/>
      <c r="E535" s="146"/>
      <c r="F535" s="146"/>
      <c r="G535" s="146"/>
      <c r="H535" s="146"/>
      <c r="I535" s="146"/>
      <c r="J535" s="146"/>
      <c r="K535" s="146"/>
      <c r="L535" s="146"/>
      <c r="M535" s="146"/>
      <c r="N535" s="146"/>
    </row>
    <row r="536" spans="1:14" s="145" customFormat="1" x14ac:dyDescent="0.3">
      <c r="A536" s="146"/>
      <c r="B536" s="146"/>
      <c r="C536" s="146"/>
      <c r="D536" s="146"/>
      <c r="E536" s="146"/>
      <c r="F536" s="146"/>
      <c r="G536" s="146"/>
      <c r="H536" s="146"/>
      <c r="I536" s="146"/>
      <c r="J536" s="146"/>
      <c r="K536" s="146"/>
      <c r="L536" s="146"/>
      <c r="M536" s="146"/>
      <c r="N536" s="146"/>
    </row>
    <row r="537" spans="1:14" s="145" customFormat="1" x14ac:dyDescent="0.3">
      <c r="A537" s="146"/>
      <c r="B537" s="146"/>
      <c r="C537" s="146"/>
      <c r="D537" s="146"/>
      <c r="E537" s="146"/>
      <c r="F537" s="146"/>
      <c r="G537" s="146"/>
      <c r="H537" s="146"/>
      <c r="I537" s="146"/>
      <c r="J537" s="146"/>
      <c r="K537" s="146"/>
      <c r="L537" s="146"/>
      <c r="M537" s="146"/>
      <c r="N537" s="146"/>
    </row>
    <row r="538" spans="1:14" s="145" customFormat="1" x14ac:dyDescent="0.3">
      <c r="A538" s="146"/>
      <c r="B538" s="146"/>
      <c r="C538" s="146"/>
      <c r="D538" s="146"/>
      <c r="E538" s="146"/>
      <c r="F538" s="146"/>
      <c r="G538" s="146"/>
      <c r="H538" s="146"/>
      <c r="I538" s="146"/>
      <c r="J538" s="146"/>
      <c r="K538" s="146"/>
      <c r="L538" s="146"/>
      <c r="M538" s="146"/>
      <c r="N538" s="146"/>
    </row>
    <row r="539" spans="1:14" s="145" customFormat="1" x14ac:dyDescent="0.3">
      <c r="A539" s="146"/>
      <c r="B539" s="146"/>
      <c r="C539" s="146"/>
      <c r="D539" s="146"/>
      <c r="E539" s="146"/>
      <c r="F539" s="146"/>
      <c r="G539" s="146"/>
      <c r="H539" s="146"/>
      <c r="I539" s="146"/>
      <c r="J539" s="146"/>
      <c r="K539" s="146"/>
      <c r="L539" s="146"/>
      <c r="M539" s="146"/>
      <c r="N539" s="146"/>
    </row>
    <row r="540" spans="1:14" s="145" customFormat="1" x14ac:dyDescent="0.3">
      <c r="A540" s="146"/>
      <c r="B540" s="146"/>
      <c r="C540" s="146"/>
      <c r="D540" s="146"/>
      <c r="E540" s="146"/>
      <c r="F540" s="146"/>
      <c r="G540" s="146"/>
      <c r="H540" s="146"/>
      <c r="I540" s="146"/>
      <c r="J540" s="146"/>
      <c r="K540" s="146"/>
      <c r="L540" s="146"/>
      <c r="M540" s="146"/>
      <c r="N540" s="146"/>
    </row>
    <row r="541" spans="1:14" s="145" customFormat="1" x14ac:dyDescent="0.3">
      <c r="A541" s="146"/>
      <c r="B541" s="146"/>
      <c r="C541" s="146"/>
      <c r="D541" s="146"/>
      <c r="E541" s="146"/>
      <c r="F541" s="146"/>
      <c r="G541" s="146"/>
      <c r="H541" s="146"/>
      <c r="I541" s="146"/>
      <c r="J541" s="146"/>
      <c r="K541" s="146"/>
      <c r="L541" s="146"/>
      <c r="M541" s="146"/>
      <c r="N541" s="146"/>
    </row>
    <row r="542" spans="1:14" s="145" customFormat="1" x14ac:dyDescent="0.3">
      <c r="A542" s="146"/>
      <c r="B542" s="146"/>
      <c r="C542" s="146"/>
      <c r="D542" s="146"/>
      <c r="E542" s="146"/>
      <c r="F542" s="146"/>
      <c r="G542" s="146"/>
      <c r="H542" s="146"/>
      <c r="I542" s="146"/>
      <c r="J542" s="146"/>
      <c r="K542" s="146"/>
      <c r="L542" s="146"/>
      <c r="M542" s="146"/>
      <c r="N542" s="146"/>
    </row>
    <row r="543" spans="1:14" s="145" customFormat="1" x14ac:dyDescent="0.3">
      <c r="A543" s="146"/>
      <c r="B543" s="146"/>
      <c r="C543" s="146"/>
      <c r="D543" s="146"/>
      <c r="E543" s="146"/>
      <c r="F543" s="146"/>
      <c r="G543" s="146"/>
      <c r="H543" s="146"/>
      <c r="I543" s="146"/>
      <c r="J543" s="146"/>
      <c r="K543" s="146"/>
      <c r="L543" s="146"/>
      <c r="M543" s="146"/>
      <c r="N543" s="146"/>
    </row>
    <row r="544" spans="1:14" s="145" customFormat="1" x14ac:dyDescent="0.3">
      <c r="A544" s="146"/>
      <c r="B544" s="146"/>
      <c r="C544" s="146"/>
      <c r="D544" s="146"/>
      <c r="E544" s="146"/>
      <c r="F544" s="146"/>
      <c r="G544" s="146"/>
      <c r="H544" s="146"/>
      <c r="I544" s="146"/>
      <c r="J544" s="146"/>
      <c r="K544" s="146"/>
      <c r="L544" s="146"/>
      <c r="M544" s="146"/>
      <c r="N544" s="146"/>
    </row>
    <row r="545" spans="1:14" s="145" customFormat="1" x14ac:dyDescent="0.3">
      <c r="A545" s="146"/>
      <c r="B545" s="146"/>
      <c r="C545" s="146"/>
      <c r="D545" s="146"/>
      <c r="E545" s="146"/>
      <c r="F545" s="146"/>
      <c r="G545" s="146"/>
      <c r="H545" s="146"/>
      <c r="I545" s="146"/>
      <c r="J545" s="146"/>
      <c r="K545" s="146"/>
      <c r="L545" s="146"/>
      <c r="M545" s="146"/>
      <c r="N545" s="146"/>
    </row>
    <row r="546" spans="1:14" s="145" customFormat="1" x14ac:dyDescent="0.3">
      <c r="A546" s="146"/>
      <c r="B546" s="146"/>
      <c r="C546" s="146"/>
      <c r="D546" s="146"/>
      <c r="E546" s="146"/>
      <c r="F546" s="146"/>
      <c r="G546" s="146"/>
      <c r="H546" s="146"/>
      <c r="I546" s="146"/>
      <c r="J546" s="146"/>
      <c r="K546" s="146"/>
      <c r="L546" s="146"/>
      <c r="M546" s="146"/>
      <c r="N546" s="146"/>
    </row>
    <row r="547" spans="1:14" s="145" customFormat="1" x14ac:dyDescent="0.3">
      <c r="A547" s="146"/>
      <c r="B547" s="146"/>
      <c r="C547" s="146"/>
      <c r="D547" s="146"/>
      <c r="E547" s="146"/>
      <c r="F547" s="146"/>
      <c r="G547" s="146"/>
      <c r="H547" s="146"/>
      <c r="I547" s="146"/>
      <c r="J547" s="146"/>
      <c r="K547" s="146"/>
      <c r="L547" s="146"/>
      <c r="M547" s="146"/>
      <c r="N547" s="146"/>
    </row>
    <row r="548" spans="1:14" s="145" customFormat="1" x14ac:dyDescent="0.3">
      <c r="A548" s="146"/>
      <c r="B548" s="146"/>
      <c r="C548" s="146"/>
      <c r="D548" s="146"/>
      <c r="E548" s="146"/>
      <c r="F548" s="146"/>
      <c r="G548" s="146"/>
      <c r="H548" s="146"/>
      <c r="I548" s="146"/>
      <c r="J548" s="146"/>
      <c r="K548" s="146"/>
      <c r="L548" s="146"/>
      <c r="M548" s="146"/>
      <c r="N548" s="146"/>
    </row>
    <row r="549" spans="1:14" s="145" customFormat="1" x14ac:dyDescent="0.3">
      <c r="A549" s="146"/>
      <c r="B549" s="146"/>
      <c r="C549" s="146"/>
      <c r="D549" s="146"/>
      <c r="E549" s="146"/>
      <c r="F549" s="146"/>
      <c r="G549" s="146"/>
      <c r="H549" s="146"/>
      <c r="I549" s="146"/>
      <c r="J549" s="146"/>
      <c r="K549" s="146"/>
      <c r="L549" s="146"/>
      <c r="M549" s="146"/>
      <c r="N549" s="146"/>
    </row>
    <row r="550" spans="1:14" s="145" customFormat="1" x14ac:dyDescent="0.3">
      <c r="A550" s="146"/>
      <c r="B550" s="146"/>
      <c r="C550" s="146"/>
      <c r="D550" s="146"/>
      <c r="E550" s="146"/>
      <c r="F550" s="146"/>
      <c r="G550" s="146"/>
      <c r="H550" s="146"/>
      <c r="I550" s="146"/>
      <c r="J550" s="146"/>
      <c r="K550" s="146"/>
      <c r="L550" s="146"/>
      <c r="M550" s="146"/>
      <c r="N550" s="146"/>
    </row>
    <row r="551" spans="1:14" s="145" customFormat="1" x14ac:dyDescent="0.3">
      <c r="A551" s="146"/>
      <c r="B551" s="146"/>
      <c r="C551" s="146"/>
      <c r="D551" s="146"/>
      <c r="E551" s="146"/>
      <c r="F551" s="146"/>
      <c r="G551" s="146"/>
      <c r="H551" s="146"/>
      <c r="I551" s="146"/>
      <c r="J551" s="146"/>
      <c r="K551" s="146"/>
      <c r="L551" s="146"/>
      <c r="M551" s="146"/>
      <c r="N551" s="146"/>
    </row>
    <row r="552" spans="1:14" s="145" customFormat="1" x14ac:dyDescent="0.3">
      <c r="A552" s="146"/>
      <c r="B552" s="146"/>
      <c r="C552" s="146"/>
      <c r="D552" s="146"/>
      <c r="E552" s="146"/>
      <c r="F552" s="146"/>
      <c r="G552" s="146"/>
      <c r="H552" s="146"/>
      <c r="I552" s="146"/>
      <c r="J552" s="146"/>
      <c r="K552" s="146"/>
      <c r="L552" s="146"/>
      <c r="M552" s="146"/>
      <c r="N552" s="146"/>
    </row>
    <row r="553" spans="1:14" s="145" customFormat="1" x14ac:dyDescent="0.3">
      <c r="A553" s="146"/>
      <c r="B553" s="146"/>
      <c r="C553" s="146"/>
      <c r="D553" s="146"/>
      <c r="E553" s="146"/>
      <c r="F553" s="146"/>
      <c r="G553" s="146"/>
      <c r="H553" s="146"/>
      <c r="I553" s="146"/>
      <c r="J553" s="146"/>
      <c r="K553" s="146"/>
      <c r="L553" s="146"/>
      <c r="M553" s="146"/>
      <c r="N553" s="146"/>
    </row>
    <row r="554" spans="1:14" s="145" customFormat="1" x14ac:dyDescent="0.3">
      <c r="A554" s="146"/>
      <c r="B554" s="146"/>
      <c r="C554" s="146"/>
      <c r="D554" s="146"/>
      <c r="E554" s="146"/>
      <c r="F554" s="146"/>
      <c r="G554" s="146"/>
      <c r="H554" s="146"/>
      <c r="I554" s="146"/>
      <c r="J554" s="146"/>
      <c r="K554" s="146"/>
      <c r="L554" s="146"/>
      <c r="M554" s="146"/>
      <c r="N554" s="146"/>
    </row>
    <row r="555" spans="1:14" s="145" customFormat="1" x14ac:dyDescent="0.3">
      <c r="A555" s="146"/>
      <c r="B555" s="146"/>
      <c r="C555" s="146"/>
      <c r="D555" s="146"/>
      <c r="E555" s="146"/>
      <c r="F555" s="146"/>
      <c r="G555" s="146"/>
      <c r="H555" s="146"/>
      <c r="I555" s="146"/>
      <c r="J555" s="146"/>
      <c r="K555" s="146"/>
      <c r="L555" s="146"/>
      <c r="M555" s="146"/>
      <c r="N555" s="146"/>
    </row>
    <row r="556" spans="1:14" s="145" customFormat="1" x14ac:dyDescent="0.3">
      <c r="A556" s="146"/>
      <c r="B556" s="146"/>
      <c r="C556" s="146"/>
      <c r="D556" s="146"/>
      <c r="E556" s="146"/>
      <c r="F556" s="146"/>
      <c r="G556" s="146"/>
      <c r="H556" s="146"/>
      <c r="I556" s="146"/>
      <c r="J556" s="146"/>
      <c r="K556" s="146"/>
      <c r="L556" s="146"/>
      <c r="M556" s="146"/>
      <c r="N556" s="146"/>
    </row>
    <row r="557" spans="1:14" s="145" customFormat="1" x14ac:dyDescent="0.3">
      <c r="A557" s="146"/>
      <c r="B557" s="146"/>
      <c r="C557" s="146"/>
      <c r="D557" s="146"/>
      <c r="E557" s="146"/>
      <c r="F557" s="146"/>
      <c r="G557" s="146"/>
      <c r="H557" s="146"/>
      <c r="I557" s="146"/>
      <c r="J557" s="146"/>
      <c r="K557" s="146"/>
      <c r="L557" s="146"/>
      <c r="M557" s="146"/>
      <c r="N557" s="146"/>
    </row>
    <row r="558" spans="1:14" s="145" customFormat="1" x14ac:dyDescent="0.3">
      <c r="A558" s="146"/>
      <c r="B558" s="146"/>
      <c r="C558" s="146"/>
      <c r="D558" s="146"/>
      <c r="E558" s="146"/>
      <c r="F558" s="146"/>
      <c r="G558" s="146"/>
      <c r="H558" s="146"/>
      <c r="I558" s="146"/>
      <c r="J558" s="146"/>
      <c r="K558" s="146"/>
      <c r="L558" s="146"/>
      <c r="M558" s="146"/>
      <c r="N558" s="146"/>
    </row>
    <row r="559" spans="1:14" s="145" customFormat="1" x14ac:dyDescent="0.3">
      <c r="A559" s="146"/>
      <c r="B559" s="146"/>
      <c r="C559" s="146"/>
      <c r="D559" s="146"/>
      <c r="E559" s="146"/>
      <c r="F559" s="146"/>
      <c r="G559" s="146"/>
      <c r="H559" s="146"/>
      <c r="I559" s="146"/>
      <c r="J559" s="146"/>
      <c r="K559" s="146"/>
      <c r="L559" s="146"/>
      <c r="M559" s="146"/>
      <c r="N559" s="146"/>
    </row>
    <row r="560" spans="1:14" s="145" customFormat="1" x14ac:dyDescent="0.3">
      <c r="A560" s="146"/>
      <c r="B560" s="146"/>
      <c r="C560" s="146"/>
      <c r="D560" s="146"/>
      <c r="E560" s="146"/>
      <c r="F560" s="146"/>
      <c r="G560" s="146"/>
      <c r="H560" s="146"/>
      <c r="I560" s="146"/>
      <c r="J560" s="146"/>
      <c r="K560" s="146"/>
      <c r="L560" s="146"/>
      <c r="M560" s="146"/>
      <c r="N560" s="146"/>
    </row>
    <row r="561" spans="1:14" s="145" customFormat="1" x14ac:dyDescent="0.3">
      <c r="A561" s="146"/>
      <c r="B561" s="146"/>
      <c r="C561" s="146"/>
      <c r="D561" s="146"/>
      <c r="E561" s="146"/>
      <c r="F561" s="146"/>
      <c r="G561" s="146"/>
      <c r="H561" s="146"/>
      <c r="I561" s="146"/>
      <c r="J561" s="146"/>
      <c r="K561" s="146"/>
      <c r="L561" s="146"/>
      <c r="M561" s="146"/>
      <c r="N561" s="146"/>
    </row>
    <row r="562" spans="1:14" s="145" customFormat="1" x14ac:dyDescent="0.3">
      <c r="A562" s="146"/>
      <c r="B562" s="146"/>
      <c r="C562" s="146"/>
      <c r="D562" s="146"/>
      <c r="E562" s="146"/>
      <c r="F562" s="146"/>
      <c r="G562" s="146"/>
      <c r="H562" s="146"/>
      <c r="I562" s="146"/>
      <c r="J562" s="146"/>
      <c r="K562" s="146"/>
      <c r="L562" s="146"/>
      <c r="M562" s="146"/>
      <c r="N562" s="146"/>
    </row>
    <row r="563" spans="1:14" s="145" customFormat="1" x14ac:dyDescent="0.3">
      <c r="A563" s="146"/>
      <c r="B563" s="146"/>
      <c r="C563" s="146"/>
      <c r="D563" s="146"/>
      <c r="E563" s="146"/>
      <c r="F563" s="146"/>
      <c r="G563" s="146"/>
      <c r="H563" s="146"/>
      <c r="I563" s="146"/>
      <c r="J563" s="146"/>
      <c r="K563" s="146"/>
      <c r="L563" s="146"/>
      <c r="M563" s="146"/>
      <c r="N563" s="146"/>
    </row>
    <row r="564" spans="1:14" s="145" customFormat="1" x14ac:dyDescent="0.3">
      <c r="A564" s="146"/>
      <c r="B564" s="146"/>
      <c r="C564" s="146"/>
      <c r="D564" s="146"/>
      <c r="E564" s="146"/>
      <c r="F564" s="146"/>
      <c r="G564" s="146"/>
      <c r="H564" s="146"/>
      <c r="I564" s="146"/>
      <c r="J564" s="146"/>
      <c r="K564" s="146"/>
      <c r="L564" s="146"/>
      <c r="M564" s="146"/>
      <c r="N564" s="146"/>
    </row>
    <row r="565" spans="1:14" s="145" customFormat="1" x14ac:dyDescent="0.3">
      <c r="A565" s="146"/>
      <c r="B565" s="146"/>
      <c r="C565" s="146"/>
      <c r="D565" s="146"/>
      <c r="E565" s="146"/>
      <c r="F565" s="146"/>
      <c r="G565" s="146"/>
      <c r="H565" s="146"/>
      <c r="I565" s="146"/>
      <c r="J565" s="146"/>
      <c r="K565" s="146"/>
      <c r="L565" s="146"/>
      <c r="M565" s="146"/>
      <c r="N565" s="146"/>
    </row>
    <row r="566" spans="1:14" s="145" customFormat="1" x14ac:dyDescent="0.3">
      <c r="A566" s="146"/>
      <c r="B566" s="146"/>
      <c r="C566" s="146"/>
      <c r="D566" s="146"/>
      <c r="E566" s="146"/>
      <c r="F566" s="146"/>
      <c r="G566" s="146"/>
      <c r="H566" s="146"/>
      <c r="I566" s="146"/>
      <c r="J566" s="146"/>
      <c r="K566" s="146"/>
      <c r="L566" s="146"/>
      <c r="M566" s="146"/>
      <c r="N566" s="146"/>
    </row>
    <row r="567" spans="1:14" s="145" customFormat="1" x14ac:dyDescent="0.3">
      <c r="A567" s="146"/>
      <c r="B567" s="146"/>
      <c r="C567" s="146"/>
      <c r="D567" s="146"/>
      <c r="E567" s="146"/>
      <c r="F567" s="146"/>
      <c r="G567" s="146"/>
      <c r="H567" s="146"/>
      <c r="I567" s="146"/>
      <c r="J567" s="146"/>
      <c r="K567" s="146"/>
      <c r="L567" s="146"/>
      <c r="M567" s="146"/>
      <c r="N567" s="146"/>
    </row>
    <row r="568" spans="1:14" s="145" customFormat="1" x14ac:dyDescent="0.3">
      <c r="A568" s="146"/>
      <c r="B568" s="146"/>
      <c r="C568" s="146"/>
      <c r="D568" s="146"/>
      <c r="E568" s="146"/>
      <c r="F568" s="146"/>
      <c r="G568" s="146"/>
      <c r="H568" s="146"/>
      <c r="I568" s="146"/>
      <c r="J568" s="146"/>
      <c r="K568" s="146"/>
      <c r="L568" s="146"/>
      <c r="M568" s="146"/>
      <c r="N568" s="146"/>
    </row>
    <row r="569" spans="1:14" s="145" customFormat="1" x14ac:dyDescent="0.3">
      <c r="A569" s="146"/>
      <c r="B569" s="146"/>
      <c r="C569" s="146"/>
      <c r="D569" s="146"/>
      <c r="E569" s="146"/>
      <c r="F569" s="146"/>
      <c r="G569" s="146"/>
      <c r="H569" s="146"/>
      <c r="I569" s="146"/>
      <c r="J569" s="146"/>
      <c r="K569" s="146"/>
      <c r="L569" s="146"/>
      <c r="M569" s="146"/>
      <c r="N569" s="146"/>
    </row>
    <row r="570" spans="1:14" s="145" customFormat="1" x14ac:dyDescent="0.3">
      <c r="A570" s="146"/>
      <c r="B570" s="146"/>
      <c r="C570" s="146"/>
      <c r="D570" s="146"/>
      <c r="E570" s="146"/>
      <c r="F570" s="146"/>
      <c r="G570" s="146"/>
      <c r="H570" s="146"/>
      <c r="I570" s="146"/>
      <c r="J570" s="146"/>
      <c r="K570" s="146"/>
      <c r="L570" s="146"/>
      <c r="M570" s="146"/>
      <c r="N570" s="146"/>
    </row>
    <row r="571" spans="1:14" s="145" customFormat="1" x14ac:dyDescent="0.3">
      <c r="A571" s="146"/>
      <c r="B571" s="146"/>
      <c r="C571" s="146"/>
      <c r="D571" s="146"/>
      <c r="E571" s="146"/>
      <c r="F571" s="146"/>
      <c r="G571" s="146"/>
      <c r="H571" s="146"/>
      <c r="I571" s="146"/>
      <c r="J571" s="146"/>
      <c r="K571" s="146"/>
      <c r="L571" s="146"/>
      <c r="M571" s="146"/>
      <c r="N571" s="146"/>
    </row>
    <row r="572" spans="1:14" s="145" customFormat="1" x14ac:dyDescent="0.3">
      <c r="A572" s="146"/>
      <c r="B572" s="146"/>
      <c r="C572" s="146"/>
      <c r="D572" s="146"/>
      <c r="E572" s="146"/>
      <c r="F572" s="146"/>
      <c r="G572" s="146"/>
      <c r="H572" s="146"/>
      <c r="I572" s="146"/>
      <c r="J572" s="146"/>
      <c r="K572" s="146"/>
      <c r="L572" s="146"/>
      <c r="M572" s="146"/>
      <c r="N572" s="146"/>
    </row>
    <row r="573" spans="1:14" s="145" customFormat="1" x14ac:dyDescent="0.3">
      <c r="A573" s="146"/>
      <c r="B573" s="146"/>
      <c r="C573" s="146"/>
      <c r="D573" s="146"/>
      <c r="E573" s="146"/>
      <c r="F573" s="146"/>
      <c r="G573" s="146"/>
      <c r="H573" s="146"/>
      <c r="I573" s="146"/>
      <c r="J573" s="146"/>
      <c r="K573" s="146"/>
      <c r="L573" s="146"/>
      <c r="M573" s="146"/>
      <c r="N573" s="146"/>
    </row>
    <row r="574" spans="1:14" s="145" customFormat="1" x14ac:dyDescent="0.3">
      <c r="A574" s="146"/>
      <c r="B574" s="146"/>
      <c r="C574" s="146"/>
      <c r="D574" s="146"/>
      <c r="E574" s="146"/>
      <c r="F574" s="146"/>
      <c r="G574" s="146"/>
      <c r="H574" s="146"/>
      <c r="I574" s="146"/>
      <c r="J574" s="146"/>
      <c r="K574" s="146"/>
      <c r="L574" s="146"/>
      <c r="M574" s="146"/>
      <c r="N574" s="146"/>
    </row>
    <row r="575" spans="1:14" s="145" customFormat="1" x14ac:dyDescent="0.3">
      <c r="A575" s="146"/>
      <c r="B575" s="146"/>
      <c r="C575" s="146"/>
      <c r="D575" s="146"/>
      <c r="E575" s="146"/>
      <c r="F575" s="146"/>
      <c r="G575" s="146"/>
      <c r="H575" s="146"/>
      <c r="I575" s="146"/>
      <c r="J575" s="146"/>
      <c r="K575" s="146"/>
      <c r="L575" s="146"/>
      <c r="M575" s="146"/>
      <c r="N575" s="146"/>
    </row>
    <row r="576" spans="1:14" s="145" customFormat="1" x14ac:dyDescent="0.3">
      <c r="A576" s="146"/>
      <c r="B576" s="146"/>
      <c r="C576" s="146"/>
      <c r="D576" s="146"/>
      <c r="E576" s="146"/>
      <c r="F576" s="146"/>
      <c r="G576" s="146"/>
      <c r="H576" s="146"/>
      <c r="I576" s="146"/>
      <c r="J576" s="146"/>
      <c r="K576" s="146"/>
      <c r="L576" s="146"/>
      <c r="M576" s="146"/>
      <c r="N576" s="146"/>
    </row>
    <row r="577" spans="1:14" s="145" customFormat="1" x14ac:dyDescent="0.3">
      <c r="A577" s="146"/>
      <c r="B577" s="146"/>
      <c r="C577" s="146"/>
      <c r="D577" s="146"/>
      <c r="E577" s="146"/>
      <c r="F577" s="146"/>
      <c r="G577" s="146"/>
      <c r="H577" s="146"/>
      <c r="I577" s="146"/>
      <c r="J577" s="146"/>
      <c r="K577" s="146"/>
      <c r="L577" s="146"/>
      <c r="M577" s="146"/>
      <c r="N577" s="146"/>
    </row>
    <row r="578" spans="1:14" s="145" customFormat="1" x14ac:dyDescent="0.3">
      <c r="A578" s="146"/>
      <c r="B578" s="146"/>
      <c r="C578" s="146"/>
      <c r="D578" s="146"/>
      <c r="E578" s="146"/>
      <c r="F578" s="146"/>
      <c r="G578" s="146"/>
      <c r="H578" s="146"/>
      <c r="I578" s="146"/>
      <c r="J578" s="146"/>
      <c r="K578" s="146"/>
      <c r="L578" s="146"/>
      <c r="M578" s="146"/>
      <c r="N578" s="146"/>
    </row>
    <row r="579" spans="1:14" s="145" customFormat="1" x14ac:dyDescent="0.3">
      <c r="A579" s="146"/>
      <c r="B579" s="146"/>
      <c r="C579" s="146"/>
      <c r="D579" s="146"/>
      <c r="E579" s="146"/>
      <c r="F579" s="146"/>
      <c r="G579" s="146"/>
      <c r="H579" s="146"/>
      <c r="I579" s="146"/>
      <c r="J579" s="146"/>
      <c r="K579" s="146"/>
      <c r="L579" s="146"/>
      <c r="M579" s="146"/>
      <c r="N579" s="146"/>
    </row>
    <row r="580" spans="1:14" s="145" customFormat="1" x14ac:dyDescent="0.3">
      <c r="A580" s="146"/>
      <c r="B580" s="146"/>
      <c r="C580" s="146"/>
      <c r="D580" s="146"/>
      <c r="E580" s="146"/>
      <c r="F580" s="146"/>
      <c r="G580" s="146"/>
      <c r="H580" s="146"/>
      <c r="I580" s="146"/>
      <c r="J580" s="146"/>
      <c r="K580" s="146"/>
      <c r="L580" s="146"/>
      <c r="M580" s="146"/>
      <c r="N580" s="146"/>
    </row>
    <row r="581" spans="1:14" s="145" customFormat="1" x14ac:dyDescent="0.3">
      <c r="A581" s="146"/>
      <c r="B581" s="146"/>
      <c r="C581" s="146"/>
      <c r="D581" s="146"/>
      <c r="E581" s="146"/>
      <c r="F581" s="146"/>
      <c r="G581" s="146"/>
      <c r="H581" s="146"/>
      <c r="I581" s="146"/>
      <c r="J581" s="146"/>
      <c r="K581" s="146"/>
      <c r="L581" s="146"/>
      <c r="M581" s="146"/>
      <c r="N581" s="146"/>
    </row>
    <row r="582" spans="1:14" s="145" customFormat="1" x14ac:dyDescent="0.3">
      <c r="A582" s="146"/>
      <c r="B582" s="146"/>
      <c r="C582" s="146"/>
      <c r="D582" s="146"/>
      <c r="E582" s="146"/>
      <c r="F582" s="146"/>
      <c r="G582" s="146"/>
      <c r="H582" s="146"/>
      <c r="I582" s="146"/>
      <c r="J582" s="146"/>
      <c r="K582" s="146"/>
      <c r="L582" s="146"/>
      <c r="M582" s="146"/>
      <c r="N582" s="146"/>
    </row>
    <row r="583" spans="1:14" s="145" customFormat="1" x14ac:dyDescent="0.3">
      <c r="A583" s="146"/>
      <c r="B583" s="146"/>
      <c r="C583" s="146"/>
      <c r="D583" s="146"/>
      <c r="E583" s="146"/>
      <c r="F583" s="146"/>
      <c r="G583" s="146"/>
      <c r="H583" s="146"/>
      <c r="I583" s="146"/>
      <c r="J583" s="146"/>
      <c r="K583" s="146"/>
      <c r="L583" s="146"/>
      <c r="M583" s="146"/>
      <c r="N583" s="146"/>
    </row>
    <row r="584" spans="1:14" s="145" customFormat="1" x14ac:dyDescent="0.3">
      <c r="A584" s="146"/>
      <c r="B584" s="146"/>
      <c r="C584" s="146"/>
      <c r="D584" s="146"/>
      <c r="E584" s="146"/>
      <c r="F584" s="146"/>
      <c r="G584" s="146"/>
      <c r="H584" s="146"/>
      <c r="I584" s="146"/>
      <c r="J584" s="146"/>
      <c r="K584" s="146"/>
      <c r="L584" s="146"/>
      <c r="M584" s="146"/>
      <c r="N584" s="146"/>
    </row>
    <row r="585" spans="1:14" s="145" customFormat="1" x14ac:dyDescent="0.3">
      <c r="A585" s="146"/>
      <c r="B585" s="146"/>
      <c r="C585" s="146"/>
      <c r="D585" s="146"/>
      <c r="E585" s="146"/>
      <c r="F585" s="146"/>
      <c r="G585" s="146"/>
      <c r="H585" s="146"/>
      <c r="I585" s="146"/>
      <c r="J585" s="146"/>
      <c r="K585" s="146"/>
      <c r="L585" s="146"/>
      <c r="M585" s="146"/>
      <c r="N585" s="146"/>
    </row>
    <row r="586" spans="1:14" s="145" customFormat="1" x14ac:dyDescent="0.3">
      <c r="A586" s="146"/>
      <c r="B586" s="146"/>
      <c r="C586" s="146"/>
      <c r="D586" s="146"/>
      <c r="E586" s="146"/>
      <c r="F586" s="146"/>
      <c r="G586" s="146"/>
      <c r="H586" s="146"/>
      <c r="I586" s="146"/>
      <c r="J586" s="146"/>
      <c r="K586" s="146"/>
      <c r="L586" s="146"/>
      <c r="M586" s="146"/>
      <c r="N586" s="146"/>
    </row>
    <row r="587" spans="1:14" s="145" customFormat="1" x14ac:dyDescent="0.3">
      <c r="A587" s="146"/>
      <c r="B587" s="146"/>
      <c r="C587" s="146"/>
      <c r="D587" s="146"/>
      <c r="E587" s="146"/>
      <c r="F587" s="146"/>
      <c r="G587" s="146"/>
      <c r="H587" s="146"/>
      <c r="I587" s="146"/>
      <c r="J587" s="146"/>
      <c r="K587" s="146"/>
      <c r="L587" s="146"/>
      <c r="M587" s="146"/>
      <c r="N587" s="146"/>
    </row>
    <row r="588" spans="1:14" s="145" customFormat="1" x14ac:dyDescent="0.3">
      <c r="A588" s="146"/>
      <c r="B588" s="146"/>
      <c r="C588" s="146"/>
      <c r="D588" s="146"/>
      <c r="E588" s="146"/>
      <c r="F588" s="146"/>
      <c r="G588" s="146"/>
      <c r="H588" s="146"/>
      <c r="I588" s="146"/>
      <c r="J588" s="146"/>
      <c r="K588" s="146"/>
      <c r="L588" s="146"/>
      <c r="M588" s="146"/>
      <c r="N588" s="146"/>
    </row>
    <row r="589" spans="1:14" s="145" customFormat="1" x14ac:dyDescent="0.3">
      <c r="A589" s="146"/>
      <c r="B589" s="146"/>
      <c r="C589" s="146"/>
      <c r="D589" s="146"/>
      <c r="E589" s="146"/>
      <c r="F589" s="146"/>
      <c r="G589" s="146"/>
      <c r="H589" s="146"/>
      <c r="I589" s="146"/>
      <c r="J589" s="146"/>
      <c r="K589" s="146"/>
      <c r="L589" s="146"/>
      <c r="M589" s="146"/>
      <c r="N589" s="146"/>
    </row>
    <row r="590" spans="1:14" s="145" customFormat="1" x14ac:dyDescent="0.3">
      <c r="A590" s="146"/>
      <c r="B590" s="146"/>
      <c r="C590" s="146"/>
      <c r="D590" s="146"/>
      <c r="E590" s="146"/>
      <c r="F590" s="146"/>
      <c r="G590" s="146"/>
      <c r="H590" s="146"/>
      <c r="I590" s="146"/>
      <c r="J590" s="146"/>
      <c r="K590" s="146"/>
      <c r="L590" s="146"/>
      <c r="M590" s="146"/>
      <c r="N590" s="146"/>
    </row>
    <row r="591" spans="1:14" s="145" customFormat="1" x14ac:dyDescent="0.3">
      <c r="A591" s="146"/>
      <c r="B591" s="146"/>
      <c r="C591" s="146"/>
      <c r="D591" s="146"/>
      <c r="E591" s="146"/>
      <c r="F591" s="146"/>
      <c r="G591" s="146"/>
      <c r="H591" s="146"/>
      <c r="I591" s="146"/>
      <c r="J591" s="146"/>
      <c r="K591" s="146"/>
      <c r="L591" s="146"/>
      <c r="M591" s="146"/>
      <c r="N591" s="146"/>
    </row>
    <row r="592" spans="1:14" s="145" customFormat="1" x14ac:dyDescent="0.3">
      <c r="A592" s="146"/>
      <c r="B592" s="146"/>
      <c r="C592" s="146"/>
      <c r="D592" s="146"/>
      <c r="E592" s="146"/>
      <c r="F592" s="146"/>
      <c r="G592" s="146"/>
      <c r="H592" s="146"/>
      <c r="I592" s="146"/>
      <c r="J592" s="146"/>
      <c r="K592" s="146"/>
      <c r="L592" s="146"/>
      <c r="M592" s="146"/>
      <c r="N592" s="146"/>
    </row>
    <row r="593" spans="1:14" s="145" customFormat="1" x14ac:dyDescent="0.3">
      <c r="A593" s="146"/>
      <c r="B593" s="146"/>
      <c r="C593" s="146"/>
      <c r="D593" s="146"/>
      <c r="E593" s="146"/>
      <c r="F593" s="146"/>
      <c r="G593" s="146"/>
      <c r="H593" s="146"/>
      <c r="I593" s="146"/>
      <c r="J593" s="146"/>
      <c r="K593" s="146"/>
      <c r="L593" s="146"/>
      <c r="M593" s="146"/>
      <c r="N593" s="146"/>
    </row>
    <row r="594" spans="1:14" s="145" customFormat="1" x14ac:dyDescent="0.3">
      <c r="A594" s="146"/>
      <c r="B594" s="146"/>
      <c r="C594" s="146"/>
      <c r="D594" s="146"/>
      <c r="E594" s="146"/>
      <c r="F594" s="146"/>
      <c r="G594" s="146"/>
      <c r="H594" s="146"/>
      <c r="I594" s="146"/>
      <c r="J594" s="146"/>
      <c r="K594" s="146"/>
      <c r="L594" s="146"/>
      <c r="M594" s="146"/>
      <c r="N594" s="146"/>
    </row>
    <row r="595" spans="1:14" s="145" customFormat="1" x14ac:dyDescent="0.3">
      <c r="A595" s="146"/>
      <c r="B595" s="146"/>
      <c r="C595" s="146"/>
      <c r="D595" s="146"/>
      <c r="E595" s="146"/>
      <c r="F595" s="146"/>
      <c r="G595" s="146"/>
      <c r="H595" s="146"/>
      <c r="I595" s="146"/>
      <c r="J595" s="146"/>
      <c r="K595" s="146"/>
      <c r="L595" s="146"/>
      <c r="M595" s="146"/>
      <c r="N595" s="146"/>
    </row>
    <row r="596" spans="1:14" s="145" customFormat="1" x14ac:dyDescent="0.3">
      <c r="A596" s="146"/>
      <c r="B596" s="146"/>
      <c r="C596" s="146"/>
      <c r="D596" s="146"/>
      <c r="E596" s="146"/>
      <c r="F596" s="146"/>
      <c r="G596" s="146"/>
      <c r="H596" s="146"/>
      <c r="I596" s="146"/>
      <c r="J596" s="146"/>
      <c r="K596" s="146"/>
      <c r="L596" s="146"/>
      <c r="M596" s="146"/>
      <c r="N596" s="146"/>
    </row>
    <row r="597" spans="1:14" s="145" customFormat="1" x14ac:dyDescent="0.3">
      <c r="A597" s="146"/>
      <c r="B597" s="146"/>
      <c r="C597" s="146"/>
      <c r="D597" s="146"/>
      <c r="E597" s="146"/>
      <c r="F597" s="146"/>
      <c r="G597" s="146"/>
      <c r="H597" s="146"/>
      <c r="I597" s="146"/>
      <c r="J597" s="146"/>
      <c r="K597" s="146"/>
      <c r="L597" s="146"/>
      <c r="M597" s="146"/>
      <c r="N597" s="146"/>
    </row>
    <row r="598" spans="1:14" s="145" customFormat="1" x14ac:dyDescent="0.3">
      <c r="A598" s="146"/>
      <c r="B598" s="146"/>
      <c r="C598" s="146"/>
      <c r="D598" s="146"/>
      <c r="E598" s="146"/>
      <c r="F598" s="146"/>
      <c r="G598" s="146"/>
      <c r="H598" s="146"/>
      <c r="I598" s="146"/>
      <c r="J598" s="146"/>
      <c r="K598" s="146"/>
      <c r="L598" s="146"/>
      <c r="M598" s="146"/>
      <c r="N598" s="146"/>
    </row>
    <row r="599" spans="1:14" s="145" customFormat="1" x14ac:dyDescent="0.3">
      <c r="A599" s="146"/>
      <c r="B599" s="146"/>
      <c r="C599" s="146"/>
      <c r="D599" s="146"/>
      <c r="E599" s="146"/>
      <c r="F599" s="146"/>
      <c r="G599" s="146"/>
      <c r="H599" s="146"/>
      <c r="I599" s="146"/>
      <c r="J599" s="146"/>
      <c r="K599" s="146"/>
      <c r="L599" s="146"/>
      <c r="M599" s="146"/>
      <c r="N599" s="146"/>
    </row>
    <row r="600" spans="1:14" s="145" customFormat="1" x14ac:dyDescent="0.3">
      <c r="A600" s="146"/>
      <c r="B600" s="146"/>
      <c r="C600" s="146"/>
      <c r="D600" s="146"/>
      <c r="E600" s="146"/>
      <c r="F600" s="146"/>
      <c r="G600" s="146"/>
      <c r="H600" s="146"/>
      <c r="I600" s="146"/>
      <c r="J600" s="146"/>
      <c r="K600" s="146"/>
      <c r="L600" s="146"/>
      <c r="M600" s="146"/>
      <c r="N600" s="146"/>
    </row>
    <row r="601" spans="1:14" s="145" customFormat="1" x14ac:dyDescent="0.3">
      <c r="A601" s="146"/>
      <c r="B601" s="146"/>
      <c r="C601" s="146"/>
      <c r="D601" s="146"/>
      <c r="E601" s="146"/>
      <c r="F601" s="146"/>
      <c r="G601" s="146"/>
      <c r="H601" s="146"/>
      <c r="I601" s="146"/>
      <c r="J601" s="146"/>
      <c r="K601" s="146"/>
      <c r="L601" s="146"/>
      <c r="M601" s="146"/>
      <c r="N601" s="146"/>
    </row>
    <row r="602" spans="1:14" s="145" customFormat="1" x14ac:dyDescent="0.3">
      <c r="A602" s="146"/>
      <c r="B602" s="146"/>
      <c r="C602" s="146"/>
      <c r="D602" s="146"/>
      <c r="E602" s="146"/>
      <c r="F602" s="146"/>
      <c r="G602" s="146"/>
      <c r="H602" s="146"/>
      <c r="I602" s="146"/>
      <c r="J602" s="146"/>
      <c r="K602" s="146"/>
      <c r="L602" s="146"/>
      <c r="M602" s="146"/>
      <c r="N602" s="146"/>
    </row>
    <row r="603" spans="1:14" s="145" customFormat="1" x14ac:dyDescent="0.3">
      <c r="A603" s="146"/>
      <c r="B603" s="146"/>
      <c r="C603" s="146"/>
      <c r="D603" s="146"/>
      <c r="E603" s="146"/>
      <c r="F603" s="146"/>
      <c r="G603" s="146"/>
      <c r="H603" s="146"/>
      <c r="I603" s="146"/>
      <c r="J603" s="146"/>
      <c r="K603" s="146"/>
      <c r="L603" s="146"/>
      <c r="M603" s="146"/>
      <c r="N603" s="146"/>
    </row>
    <row r="604" spans="1:14" s="145" customFormat="1" x14ac:dyDescent="0.3">
      <c r="A604" s="146"/>
      <c r="B604" s="146"/>
      <c r="C604" s="146"/>
      <c r="D604" s="146"/>
      <c r="E604" s="146"/>
      <c r="F604" s="146"/>
      <c r="G604" s="146"/>
      <c r="H604" s="146"/>
      <c r="I604" s="146"/>
      <c r="J604" s="146"/>
      <c r="K604" s="146"/>
      <c r="L604" s="146"/>
      <c r="M604" s="146"/>
      <c r="N604" s="146"/>
    </row>
    <row r="605" spans="1:14" s="145" customFormat="1" x14ac:dyDescent="0.3">
      <c r="A605" s="146"/>
      <c r="B605" s="146"/>
      <c r="C605" s="146"/>
      <c r="D605" s="146"/>
      <c r="E605" s="146"/>
      <c r="F605" s="146"/>
      <c r="G605" s="146"/>
      <c r="H605" s="146"/>
      <c r="I605" s="146"/>
      <c r="J605" s="146"/>
      <c r="K605" s="146"/>
      <c r="L605" s="146"/>
      <c r="M605" s="146"/>
      <c r="N605" s="146"/>
    </row>
    <row r="606" spans="1:14" s="145" customFormat="1" x14ac:dyDescent="0.3">
      <c r="A606" s="146"/>
      <c r="B606" s="146"/>
      <c r="C606" s="146"/>
      <c r="D606" s="146"/>
      <c r="E606" s="146"/>
      <c r="F606" s="146"/>
      <c r="G606" s="146"/>
      <c r="H606" s="146"/>
      <c r="I606" s="146"/>
      <c r="J606" s="146"/>
      <c r="K606" s="146"/>
      <c r="L606" s="146"/>
      <c r="M606" s="146"/>
      <c r="N606" s="146"/>
    </row>
    <row r="607" spans="1:14" s="145" customFormat="1" x14ac:dyDescent="0.3">
      <c r="A607" s="146"/>
      <c r="B607" s="146"/>
      <c r="C607" s="146"/>
      <c r="D607" s="146"/>
      <c r="E607" s="146"/>
      <c r="F607" s="146"/>
      <c r="G607" s="146"/>
      <c r="H607" s="146"/>
      <c r="I607" s="146"/>
      <c r="J607" s="146"/>
      <c r="K607" s="146"/>
      <c r="L607" s="146"/>
      <c r="M607" s="146"/>
      <c r="N607" s="146"/>
    </row>
    <row r="608" spans="1:14" s="145" customFormat="1" x14ac:dyDescent="0.3">
      <c r="A608" s="146"/>
      <c r="B608" s="146"/>
      <c r="C608" s="146"/>
      <c r="D608" s="146"/>
      <c r="E608" s="146"/>
      <c r="F608" s="146"/>
      <c r="G608" s="146"/>
      <c r="H608" s="146"/>
      <c r="I608" s="146"/>
      <c r="J608" s="146"/>
      <c r="K608" s="146"/>
      <c r="L608" s="146"/>
      <c r="M608" s="146"/>
      <c r="N608" s="146"/>
    </row>
    <row r="609" spans="1:14" s="145" customFormat="1" x14ac:dyDescent="0.3">
      <c r="A609" s="146"/>
      <c r="B609" s="146"/>
      <c r="C609" s="146"/>
      <c r="D609" s="146"/>
      <c r="E609" s="146"/>
      <c r="F609" s="146"/>
      <c r="G609" s="146"/>
      <c r="H609" s="146"/>
      <c r="I609" s="146"/>
      <c r="J609" s="146"/>
      <c r="K609" s="146"/>
      <c r="L609" s="146"/>
      <c r="M609" s="146"/>
      <c r="N609" s="146"/>
    </row>
    <row r="610" spans="1:14" s="145" customFormat="1" x14ac:dyDescent="0.3">
      <c r="A610" s="146"/>
      <c r="B610" s="146"/>
      <c r="C610" s="146"/>
      <c r="D610" s="146"/>
      <c r="E610" s="146"/>
      <c r="F610" s="146"/>
      <c r="G610" s="146"/>
      <c r="H610" s="146"/>
      <c r="I610" s="146"/>
      <c r="J610" s="146"/>
      <c r="K610" s="146"/>
      <c r="L610" s="146"/>
      <c r="M610" s="146"/>
      <c r="N610" s="146"/>
    </row>
    <row r="611" spans="1:14" s="145" customFormat="1" x14ac:dyDescent="0.3">
      <c r="A611" s="146"/>
      <c r="B611" s="146"/>
      <c r="C611" s="146"/>
      <c r="D611" s="146"/>
      <c r="E611" s="146"/>
      <c r="F611" s="146"/>
      <c r="G611" s="146"/>
      <c r="H611" s="146"/>
      <c r="I611" s="146"/>
      <c r="J611" s="146"/>
      <c r="K611" s="146"/>
      <c r="L611" s="146"/>
      <c r="M611" s="146"/>
      <c r="N611" s="146"/>
    </row>
    <row r="612" spans="1:14" s="145" customFormat="1" x14ac:dyDescent="0.3">
      <c r="A612" s="146"/>
      <c r="B612" s="146"/>
      <c r="C612" s="146"/>
      <c r="D612" s="146"/>
      <c r="E612" s="146"/>
      <c r="F612" s="146"/>
      <c r="G612" s="146"/>
      <c r="H612" s="146"/>
      <c r="I612" s="146"/>
      <c r="J612" s="146"/>
      <c r="K612" s="146"/>
      <c r="L612" s="146"/>
      <c r="M612" s="146"/>
      <c r="N612" s="146"/>
    </row>
    <row r="613" spans="1:14" s="145" customFormat="1" x14ac:dyDescent="0.3">
      <c r="A613" s="146"/>
      <c r="B613" s="146"/>
      <c r="C613" s="146"/>
      <c r="D613" s="146"/>
      <c r="E613" s="146"/>
      <c r="F613" s="146"/>
      <c r="G613" s="146"/>
      <c r="H613" s="146"/>
      <c r="I613" s="146"/>
      <c r="J613" s="146"/>
      <c r="K613" s="146"/>
      <c r="L613" s="146"/>
      <c r="M613" s="146"/>
      <c r="N613" s="146"/>
    </row>
    <row r="614" spans="1:14" s="145" customFormat="1" x14ac:dyDescent="0.3">
      <c r="A614" s="146"/>
      <c r="B614" s="146"/>
      <c r="C614" s="146"/>
      <c r="D614" s="146"/>
      <c r="E614" s="146"/>
      <c r="F614" s="146"/>
      <c r="G614" s="146"/>
      <c r="H614" s="146"/>
      <c r="I614" s="146"/>
      <c r="J614" s="146"/>
      <c r="K614" s="146"/>
      <c r="L614" s="146"/>
      <c r="M614" s="146"/>
      <c r="N614" s="146"/>
    </row>
    <row r="615" spans="1:14" s="145" customFormat="1" x14ac:dyDescent="0.3">
      <c r="A615" s="146"/>
      <c r="B615" s="146"/>
      <c r="C615" s="146"/>
      <c r="D615" s="146"/>
      <c r="E615" s="146"/>
      <c r="F615" s="146"/>
      <c r="G615" s="146"/>
      <c r="H615" s="146"/>
      <c r="I615" s="146"/>
      <c r="J615" s="146"/>
      <c r="K615" s="146"/>
      <c r="L615" s="146"/>
      <c r="M615" s="146"/>
      <c r="N615" s="146"/>
    </row>
    <row r="616" spans="1:14" s="145" customFormat="1" x14ac:dyDescent="0.3">
      <c r="A616" s="146"/>
      <c r="B616" s="146"/>
      <c r="C616" s="146"/>
      <c r="D616" s="146"/>
      <c r="E616" s="146"/>
      <c r="F616" s="146"/>
      <c r="G616" s="146"/>
      <c r="H616" s="146"/>
      <c r="I616" s="146"/>
      <c r="J616" s="146"/>
      <c r="K616" s="146"/>
      <c r="L616" s="146"/>
      <c r="M616" s="146"/>
      <c r="N616" s="146"/>
    </row>
    <row r="617" spans="1:14" s="145" customFormat="1" x14ac:dyDescent="0.3">
      <c r="A617" s="146"/>
      <c r="B617" s="146"/>
      <c r="C617" s="146"/>
      <c r="D617" s="146"/>
      <c r="E617" s="146"/>
      <c r="F617" s="146"/>
      <c r="G617" s="146"/>
      <c r="H617" s="146"/>
      <c r="I617" s="146"/>
      <c r="J617" s="146"/>
      <c r="K617" s="146"/>
      <c r="L617" s="146"/>
      <c r="M617" s="146"/>
      <c r="N617" s="146"/>
    </row>
    <row r="618" spans="1:14" s="145" customFormat="1" x14ac:dyDescent="0.3">
      <c r="A618" s="146"/>
      <c r="B618" s="146"/>
      <c r="C618" s="146"/>
      <c r="D618" s="146"/>
      <c r="E618" s="146"/>
      <c r="F618" s="146"/>
      <c r="G618" s="146"/>
      <c r="H618" s="146"/>
      <c r="I618" s="146"/>
      <c r="J618" s="146"/>
      <c r="K618" s="146"/>
      <c r="L618" s="146"/>
      <c r="M618" s="146"/>
      <c r="N618" s="146"/>
    </row>
    <row r="619" spans="1:14" s="145" customFormat="1" x14ac:dyDescent="0.3">
      <c r="A619" s="146"/>
      <c r="B619" s="146"/>
      <c r="C619" s="146"/>
      <c r="D619" s="146"/>
      <c r="E619" s="146"/>
      <c r="F619" s="146"/>
      <c r="G619" s="146"/>
      <c r="H619" s="146"/>
      <c r="I619" s="146"/>
      <c r="J619" s="146"/>
      <c r="K619" s="146"/>
      <c r="L619" s="146"/>
      <c r="M619" s="146"/>
      <c r="N619" s="146"/>
    </row>
    <row r="620" spans="1:14" s="145" customFormat="1" x14ac:dyDescent="0.3">
      <c r="A620" s="146"/>
      <c r="B620" s="146"/>
      <c r="C620" s="146"/>
      <c r="D620" s="146"/>
      <c r="E620" s="146"/>
      <c r="F620" s="146"/>
      <c r="G620" s="146"/>
      <c r="H620" s="146"/>
      <c r="I620" s="146"/>
      <c r="J620" s="146"/>
      <c r="K620" s="146"/>
      <c r="L620" s="146"/>
      <c r="M620" s="146"/>
      <c r="N620" s="146"/>
    </row>
    <row r="621" spans="1:14" s="145" customFormat="1" x14ac:dyDescent="0.3">
      <c r="A621" s="146"/>
      <c r="B621" s="146"/>
      <c r="C621" s="146"/>
      <c r="D621" s="146"/>
      <c r="E621" s="146"/>
      <c r="F621" s="146"/>
      <c r="G621" s="146"/>
      <c r="H621" s="146"/>
      <c r="I621" s="146"/>
      <c r="J621" s="146"/>
      <c r="K621" s="146"/>
      <c r="L621" s="146"/>
      <c r="M621" s="146"/>
      <c r="N621" s="146"/>
    </row>
    <row r="622" spans="1:14" s="145" customFormat="1" x14ac:dyDescent="0.3">
      <c r="A622" s="146"/>
      <c r="B622" s="146"/>
      <c r="C622" s="146"/>
      <c r="D622" s="146"/>
      <c r="E622" s="146"/>
      <c r="F622" s="146"/>
      <c r="G622" s="146"/>
      <c r="H622" s="146"/>
      <c r="I622" s="146"/>
      <c r="J622" s="146"/>
      <c r="K622" s="146"/>
      <c r="L622" s="146"/>
      <c r="M622" s="146"/>
      <c r="N622" s="146"/>
    </row>
    <row r="623" spans="1:14" s="145" customFormat="1" x14ac:dyDescent="0.3">
      <c r="A623" s="146"/>
      <c r="B623" s="146"/>
      <c r="C623" s="146"/>
      <c r="D623" s="146"/>
      <c r="E623" s="146"/>
      <c r="F623" s="146"/>
      <c r="G623" s="146"/>
      <c r="H623" s="146"/>
      <c r="I623" s="146"/>
      <c r="J623" s="146"/>
      <c r="K623" s="146"/>
      <c r="L623" s="146"/>
      <c r="M623" s="146"/>
      <c r="N623" s="146"/>
    </row>
    <row r="624" spans="1:14" s="145" customFormat="1" x14ac:dyDescent="0.3">
      <c r="A624" s="146"/>
      <c r="B624" s="146"/>
      <c r="C624" s="146"/>
      <c r="D624" s="146"/>
      <c r="E624" s="146"/>
      <c r="F624" s="146"/>
      <c r="G624" s="146"/>
      <c r="H624" s="146"/>
      <c r="I624" s="146"/>
      <c r="J624" s="146"/>
      <c r="K624" s="146"/>
      <c r="L624" s="146"/>
      <c r="M624" s="146"/>
      <c r="N624" s="146"/>
    </row>
    <row r="625" spans="1:14" s="145" customFormat="1" x14ac:dyDescent="0.3">
      <c r="A625" s="146"/>
      <c r="B625" s="146"/>
      <c r="C625" s="146"/>
      <c r="D625" s="146"/>
      <c r="E625" s="146"/>
      <c r="F625" s="146"/>
      <c r="G625" s="146"/>
      <c r="H625" s="146"/>
      <c r="I625" s="146"/>
      <c r="J625" s="146"/>
      <c r="K625" s="146"/>
      <c r="L625" s="146"/>
      <c r="M625" s="146"/>
      <c r="N625" s="146"/>
    </row>
    <row r="626" spans="1:14" s="145" customFormat="1" x14ac:dyDescent="0.3">
      <c r="A626" s="146"/>
      <c r="B626" s="146"/>
      <c r="C626" s="146"/>
      <c r="D626" s="146"/>
      <c r="E626" s="146"/>
      <c r="F626" s="146"/>
      <c r="G626" s="146"/>
      <c r="H626" s="146"/>
      <c r="I626" s="146"/>
      <c r="J626" s="146"/>
      <c r="K626" s="146"/>
      <c r="L626" s="146"/>
      <c r="M626" s="146"/>
      <c r="N626" s="146"/>
    </row>
    <row r="627" spans="1:14" s="145" customFormat="1" x14ac:dyDescent="0.3">
      <c r="A627" s="146"/>
      <c r="B627" s="146"/>
      <c r="C627" s="146"/>
      <c r="D627" s="146"/>
      <c r="E627" s="146"/>
      <c r="F627" s="146"/>
      <c r="G627" s="146"/>
      <c r="H627" s="146"/>
      <c r="I627" s="146"/>
      <c r="J627" s="146"/>
      <c r="K627" s="146"/>
      <c r="L627" s="146"/>
      <c r="M627" s="146"/>
      <c r="N627" s="146"/>
    </row>
    <row r="628" spans="1:14" s="145" customFormat="1" x14ac:dyDescent="0.3">
      <c r="A628" s="146"/>
      <c r="B628" s="146"/>
      <c r="C628" s="146"/>
      <c r="D628" s="146"/>
      <c r="E628" s="146"/>
      <c r="F628" s="146"/>
      <c r="G628" s="146"/>
      <c r="H628" s="146"/>
      <c r="I628" s="146"/>
      <c r="J628" s="146"/>
      <c r="K628" s="146"/>
      <c r="L628" s="146"/>
      <c r="M628" s="146"/>
      <c r="N628" s="146"/>
    </row>
    <row r="629" spans="1:14" s="145" customFormat="1" x14ac:dyDescent="0.3">
      <c r="A629" s="146"/>
      <c r="B629" s="146"/>
      <c r="C629" s="146"/>
      <c r="D629" s="146"/>
      <c r="E629" s="146"/>
      <c r="F629" s="146"/>
      <c r="G629" s="146"/>
      <c r="H629" s="146"/>
      <c r="I629" s="146"/>
      <c r="J629" s="146"/>
      <c r="K629" s="146"/>
      <c r="L629" s="146"/>
      <c r="M629" s="146"/>
      <c r="N629" s="146"/>
    </row>
    <row r="630" spans="1:14" s="145" customFormat="1" x14ac:dyDescent="0.3">
      <c r="A630" s="146"/>
      <c r="B630" s="146"/>
      <c r="C630" s="146"/>
      <c r="D630" s="146"/>
      <c r="E630" s="146"/>
      <c r="F630" s="146"/>
      <c r="G630" s="146"/>
      <c r="H630" s="146"/>
      <c r="I630" s="146"/>
      <c r="J630" s="146"/>
      <c r="K630" s="146"/>
      <c r="L630" s="146"/>
      <c r="M630" s="146"/>
      <c r="N630" s="146"/>
    </row>
    <row r="631" spans="1:14" s="145" customFormat="1" x14ac:dyDescent="0.3">
      <c r="A631" s="146"/>
      <c r="B631" s="146"/>
      <c r="C631" s="146"/>
      <c r="D631" s="146"/>
      <c r="E631" s="146"/>
      <c r="F631" s="146"/>
      <c r="G631" s="146"/>
      <c r="H631" s="146"/>
      <c r="I631" s="146"/>
      <c r="J631" s="146"/>
      <c r="K631" s="146"/>
      <c r="L631" s="146"/>
      <c r="M631" s="146"/>
      <c r="N631" s="146"/>
    </row>
    <row r="632" spans="1:14" s="145" customFormat="1" x14ac:dyDescent="0.3">
      <c r="A632" s="146"/>
      <c r="B632" s="146"/>
      <c r="C632" s="146"/>
      <c r="D632" s="146"/>
      <c r="E632" s="146"/>
      <c r="F632" s="146"/>
      <c r="G632" s="146"/>
      <c r="H632" s="146"/>
      <c r="I632" s="146"/>
      <c r="J632" s="146"/>
      <c r="K632" s="146"/>
      <c r="L632" s="146"/>
      <c r="M632" s="146"/>
      <c r="N632" s="146"/>
    </row>
    <row r="633" spans="1:14" s="145" customFormat="1" x14ac:dyDescent="0.3">
      <c r="A633" s="146"/>
      <c r="B633" s="146"/>
      <c r="C633" s="146"/>
      <c r="D633" s="146"/>
      <c r="E633" s="146"/>
      <c r="F633" s="146"/>
      <c r="G633" s="146"/>
      <c r="H633" s="146"/>
      <c r="I633" s="146"/>
      <c r="J633" s="146"/>
      <c r="K633" s="146"/>
      <c r="L633" s="146"/>
      <c r="M633" s="146"/>
      <c r="N633" s="146"/>
    </row>
    <row r="634" spans="1:14" s="145" customFormat="1" x14ac:dyDescent="0.3">
      <c r="A634" s="146"/>
      <c r="B634" s="146"/>
      <c r="C634" s="146"/>
      <c r="D634" s="146"/>
      <c r="E634" s="146"/>
      <c r="F634" s="146"/>
      <c r="G634" s="146"/>
      <c r="H634" s="146"/>
      <c r="I634" s="146"/>
      <c r="J634" s="146"/>
      <c r="K634" s="146"/>
      <c r="L634" s="146"/>
      <c r="M634" s="146"/>
      <c r="N634" s="146"/>
    </row>
    <row r="635" spans="1:14" s="145" customFormat="1" x14ac:dyDescent="0.3">
      <c r="A635" s="146"/>
      <c r="B635" s="146"/>
      <c r="C635" s="146"/>
      <c r="D635" s="146"/>
      <c r="E635" s="146"/>
      <c r="F635" s="146"/>
      <c r="G635" s="146"/>
      <c r="H635" s="146"/>
      <c r="I635" s="146"/>
      <c r="J635" s="146"/>
      <c r="K635" s="146"/>
      <c r="L635" s="146"/>
      <c r="M635" s="146"/>
      <c r="N635" s="146"/>
    </row>
    <row r="636" spans="1:14" s="145" customFormat="1" x14ac:dyDescent="0.3">
      <c r="A636" s="146"/>
      <c r="B636" s="146"/>
      <c r="C636" s="146"/>
      <c r="D636" s="146"/>
      <c r="E636" s="146"/>
      <c r="F636" s="146"/>
      <c r="G636" s="146"/>
      <c r="H636" s="146"/>
      <c r="I636" s="146"/>
      <c r="J636" s="146"/>
      <c r="K636" s="146"/>
      <c r="L636" s="146"/>
      <c r="M636" s="146"/>
      <c r="N636" s="146"/>
    </row>
    <row r="637" spans="1:14" s="145" customFormat="1" x14ac:dyDescent="0.3">
      <c r="A637" s="146"/>
      <c r="B637" s="146"/>
      <c r="C637" s="146"/>
      <c r="D637" s="146"/>
      <c r="E637" s="146"/>
      <c r="F637" s="146"/>
      <c r="G637" s="146"/>
      <c r="H637" s="146"/>
      <c r="I637" s="146"/>
      <c r="J637" s="146"/>
      <c r="K637" s="146"/>
      <c r="L637" s="146"/>
      <c r="M637" s="146"/>
      <c r="N637" s="146"/>
    </row>
    <row r="638" spans="1:14" s="145" customFormat="1" x14ac:dyDescent="0.3">
      <c r="A638" s="146"/>
      <c r="B638" s="146"/>
      <c r="C638" s="146"/>
      <c r="D638" s="146"/>
      <c r="E638" s="146"/>
      <c r="F638" s="146"/>
      <c r="G638" s="146"/>
      <c r="H638" s="146"/>
      <c r="I638" s="146"/>
      <c r="J638" s="146"/>
      <c r="K638" s="146"/>
      <c r="L638" s="146"/>
      <c r="M638" s="146"/>
      <c r="N638" s="146"/>
    </row>
    <row r="639" spans="1:14" s="145" customFormat="1" x14ac:dyDescent="0.3">
      <c r="A639" s="146"/>
      <c r="B639" s="146"/>
      <c r="C639" s="146"/>
      <c r="D639" s="146"/>
      <c r="E639" s="146"/>
      <c r="F639" s="146"/>
      <c r="G639" s="146"/>
      <c r="H639" s="146"/>
      <c r="I639" s="146"/>
      <c r="J639" s="146"/>
      <c r="K639" s="146"/>
      <c r="L639" s="146"/>
      <c r="M639" s="146"/>
      <c r="N639" s="146"/>
    </row>
    <row r="640" spans="1:14" s="145" customFormat="1" x14ac:dyDescent="0.3">
      <c r="A640" s="146"/>
      <c r="B640" s="146"/>
      <c r="C640" s="146"/>
      <c r="D640" s="146"/>
      <c r="E640" s="146"/>
      <c r="F640" s="146"/>
      <c r="G640" s="146"/>
      <c r="H640" s="146"/>
      <c r="I640" s="146"/>
      <c r="J640" s="146"/>
      <c r="K640" s="146"/>
      <c r="L640" s="146"/>
      <c r="M640" s="146"/>
      <c r="N640" s="146"/>
    </row>
    <row r="641" spans="1:14" s="145" customFormat="1" x14ac:dyDescent="0.3">
      <c r="A641" s="146"/>
      <c r="B641" s="146"/>
      <c r="C641" s="146"/>
      <c r="D641" s="146"/>
      <c r="E641" s="146"/>
      <c r="F641" s="146"/>
      <c r="G641" s="146"/>
      <c r="H641" s="146"/>
      <c r="I641" s="146"/>
      <c r="J641" s="146"/>
      <c r="K641" s="146"/>
      <c r="L641" s="146"/>
      <c r="M641" s="146"/>
      <c r="N641" s="146"/>
    </row>
    <row r="642" spans="1:14" s="145" customFormat="1" x14ac:dyDescent="0.3">
      <c r="A642" s="146"/>
      <c r="B642" s="146"/>
      <c r="C642" s="146"/>
      <c r="D642" s="146"/>
      <c r="E642" s="146"/>
      <c r="F642" s="146"/>
      <c r="G642" s="146"/>
      <c r="H642" s="146"/>
      <c r="I642" s="146"/>
      <c r="J642" s="146"/>
      <c r="K642" s="146"/>
      <c r="L642" s="146"/>
      <c r="M642" s="146"/>
      <c r="N642" s="146"/>
    </row>
    <row r="643" spans="1:14" s="145" customFormat="1" x14ac:dyDescent="0.3">
      <c r="A643" s="146"/>
      <c r="B643" s="146"/>
      <c r="C643" s="146"/>
      <c r="D643" s="146"/>
      <c r="E643" s="146"/>
      <c r="F643" s="146"/>
      <c r="G643" s="146"/>
      <c r="H643" s="146"/>
      <c r="I643" s="146"/>
      <c r="J643" s="146"/>
      <c r="K643" s="146"/>
      <c r="L643" s="146"/>
      <c r="M643" s="146"/>
      <c r="N643" s="146"/>
    </row>
    <row r="644" spans="1:14" s="145" customFormat="1" x14ac:dyDescent="0.3">
      <c r="A644" s="146"/>
      <c r="B644" s="146"/>
      <c r="C644" s="146"/>
      <c r="D644" s="146"/>
      <c r="E644" s="146"/>
      <c r="F644" s="146"/>
      <c r="G644" s="146"/>
      <c r="H644" s="146"/>
      <c r="I644" s="146"/>
      <c r="J644" s="146"/>
      <c r="K644" s="146"/>
      <c r="L644" s="146"/>
      <c r="M644" s="146"/>
      <c r="N644" s="146"/>
    </row>
    <row r="645" spans="1:14" s="145" customFormat="1" x14ac:dyDescent="0.3">
      <c r="A645" s="146"/>
      <c r="B645" s="146"/>
      <c r="C645" s="146"/>
      <c r="D645" s="146"/>
      <c r="E645" s="146"/>
      <c r="F645" s="146"/>
      <c r="G645" s="146"/>
      <c r="H645" s="146"/>
      <c r="I645" s="146"/>
      <c r="J645" s="146"/>
      <c r="K645" s="146"/>
      <c r="L645" s="146"/>
      <c r="M645" s="146"/>
      <c r="N645" s="146"/>
    </row>
    <row r="646" spans="1:14" s="145" customFormat="1" x14ac:dyDescent="0.3">
      <c r="A646" s="146"/>
      <c r="B646" s="146"/>
      <c r="C646" s="146"/>
      <c r="D646" s="146"/>
      <c r="E646" s="146"/>
      <c r="F646" s="146"/>
      <c r="G646" s="146"/>
      <c r="H646" s="146"/>
      <c r="I646" s="146"/>
      <c r="J646" s="146"/>
      <c r="K646" s="146"/>
      <c r="L646" s="146"/>
      <c r="M646" s="146"/>
      <c r="N646" s="146"/>
    </row>
    <row r="647" spans="1:14" s="145" customFormat="1" x14ac:dyDescent="0.3">
      <c r="A647" s="146"/>
      <c r="B647" s="146"/>
      <c r="C647" s="146"/>
      <c r="D647" s="146"/>
      <c r="E647" s="146"/>
      <c r="F647" s="146"/>
      <c r="G647" s="146"/>
      <c r="H647" s="146"/>
      <c r="I647" s="146"/>
      <c r="J647" s="146"/>
      <c r="K647" s="146"/>
      <c r="L647" s="146"/>
      <c r="M647" s="146"/>
      <c r="N647" s="146"/>
    </row>
    <row r="648" spans="1:14" s="145" customFormat="1" x14ac:dyDescent="0.3">
      <c r="A648" s="146"/>
      <c r="B648" s="146"/>
      <c r="C648" s="146"/>
      <c r="D648" s="146"/>
      <c r="E648" s="146"/>
      <c r="F648" s="146"/>
      <c r="G648" s="146"/>
      <c r="H648" s="146"/>
      <c r="I648" s="146"/>
      <c r="J648" s="146"/>
      <c r="K648" s="146"/>
      <c r="L648" s="146"/>
      <c r="M648" s="146"/>
      <c r="N648" s="146"/>
    </row>
    <row r="649" spans="1:14" s="145" customFormat="1" x14ac:dyDescent="0.3">
      <c r="A649" s="146"/>
      <c r="B649" s="146"/>
      <c r="C649" s="146"/>
      <c r="D649" s="146"/>
      <c r="E649" s="146"/>
      <c r="F649" s="146"/>
      <c r="G649" s="146"/>
      <c r="H649" s="146"/>
      <c r="I649" s="146"/>
      <c r="J649" s="146"/>
      <c r="K649" s="146"/>
      <c r="L649" s="146"/>
      <c r="M649" s="146"/>
      <c r="N649" s="146"/>
    </row>
    <row r="650" spans="1:14" s="145" customFormat="1" x14ac:dyDescent="0.3">
      <c r="A650" s="146"/>
      <c r="B650" s="146"/>
      <c r="C650" s="146"/>
      <c r="D650" s="146"/>
      <c r="E650" s="146"/>
      <c r="F650" s="146"/>
      <c r="G650" s="146"/>
      <c r="H650" s="146"/>
      <c r="I650" s="146"/>
      <c r="J650" s="146"/>
      <c r="K650" s="146"/>
      <c r="L650" s="146"/>
      <c r="M650" s="146"/>
      <c r="N650" s="146"/>
    </row>
    <row r="651" spans="1:14" s="145" customFormat="1" x14ac:dyDescent="0.3">
      <c r="A651" s="146"/>
      <c r="B651" s="146"/>
      <c r="C651" s="146"/>
      <c r="D651" s="146"/>
      <c r="E651" s="146"/>
      <c r="F651" s="146"/>
      <c r="G651" s="146"/>
      <c r="H651" s="146"/>
      <c r="I651" s="146"/>
      <c r="J651" s="146"/>
      <c r="K651" s="146"/>
      <c r="L651" s="146"/>
      <c r="M651" s="146"/>
      <c r="N651" s="146"/>
    </row>
    <row r="652" spans="1:14" s="145" customFormat="1" x14ac:dyDescent="0.3">
      <c r="A652" s="146"/>
      <c r="B652" s="146"/>
      <c r="C652" s="146"/>
      <c r="D652" s="146"/>
      <c r="E652" s="146"/>
      <c r="F652" s="146"/>
      <c r="G652" s="146"/>
      <c r="H652" s="146"/>
      <c r="I652" s="146"/>
      <c r="J652" s="146"/>
      <c r="K652" s="146"/>
      <c r="L652" s="146"/>
      <c r="M652" s="146"/>
      <c r="N652" s="146"/>
    </row>
    <row r="653" spans="1:14" s="145" customFormat="1" x14ac:dyDescent="0.3">
      <c r="A653" s="146"/>
      <c r="B653" s="146"/>
      <c r="C653" s="146"/>
      <c r="D653" s="146"/>
      <c r="E653" s="146"/>
      <c r="F653" s="146"/>
      <c r="G653" s="146"/>
      <c r="H653" s="146"/>
      <c r="I653" s="146"/>
      <c r="J653" s="146"/>
      <c r="K653" s="146"/>
      <c r="L653" s="146"/>
      <c r="M653" s="146"/>
      <c r="N653" s="146"/>
    </row>
    <row r="654" spans="1:14" s="145" customFormat="1" x14ac:dyDescent="0.3">
      <c r="A654" s="146"/>
      <c r="B654" s="146"/>
      <c r="C654" s="146"/>
      <c r="D654" s="146"/>
      <c r="E654" s="146"/>
      <c r="F654" s="146"/>
      <c r="G654" s="146"/>
      <c r="H654" s="146"/>
      <c r="I654" s="146"/>
      <c r="J654" s="146"/>
      <c r="K654" s="146"/>
      <c r="L654" s="146"/>
      <c r="M654" s="146"/>
      <c r="N654" s="146"/>
    </row>
    <row r="655" spans="1:14" s="145" customFormat="1" x14ac:dyDescent="0.3">
      <c r="A655" s="146"/>
      <c r="B655" s="146"/>
      <c r="C655" s="146"/>
      <c r="D655" s="146"/>
      <c r="E655" s="146"/>
      <c r="F655" s="146"/>
      <c r="G655" s="146"/>
      <c r="H655" s="146"/>
      <c r="I655" s="146"/>
      <c r="J655" s="146"/>
      <c r="K655" s="146"/>
      <c r="L655" s="146"/>
      <c r="M655" s="146"/>
      <c r="N655" s="146"/>
    </row>
    <row r="656" spans="1:14" s="145" customFormat="1" x14ac:dyDescent="0.3">
      <c r="A656" s="146"/>
      <c r="B656" s="146"/>
      <c r="C656" s="146"/>
      <c r="D656" s="146"/>
      <c r="E656" s="146"/>
      <c r="F656" s="146"/>
      <c r="G656" s="146"/>
      <c r="H656" s="146"/>
      <c r="I656" s="146"/>
      <c r="J656" s="146"/>
      <c r="K656" s="146"/>
      <c r="L656" s="146"/>
      <c r="M656" s="146"/>
      <c r="N656" s="146"/>
    </row>
    <row r="657" spans="1:14" s="145" customFormat="1" x14ac:dyDescent="0.3">
      <c r="A657" s="146"/>
      <c r="B657" s="146"/>
      <c r="C657" s="146"/>
      <c r="D657" s="146"/>
      <c r="E657" s="146"/>
      <c r="F657" s="146"/>
      <c r="G657" s="146"/>
      <c r="H657" s="146"/>
      <c r="I657" s="146"/>
      <c r="J657" s="146"/>
      <c r="K657" s="146"/>
      <c r="L657" s="146"/>
      <c r="M657" s="146"/>
      <c r="N657" s="146"/>
    </row>
    <row r="658" spans="1:14" s="145" customFormat="1" x14ac:dyDescent="0.3">
      <c r="A658" s="146"/>
      <c r="B658" s="146"/>
      <c r="C658" s="146"/>
      <c r="D658" s="146"/>
      <c r="E658" s="146"/>
      <c r="F658" s="146"/>
      <c r="G658" s="146"/>
      <c r="H658" s="146"/>
      <c r="I658" s="146"/>
      <c r="J658" s="146"/>
      <c r="K658" s="146"/>
      <c r="L658" s="146"/>
      <c r="M658" s="146"/>
      <c r="N658" s="146"/>
    </row>
    <row r="659" spans="1:14" s="145" customFormat="1" x14ac:dyDescent="0.3">
      <c r="A659" s="146"/>
      <c r="B659" s="146"/>
      <c r="C659" s="146"/>
      <c r="D659" s="146"/>
      <c r="E659" s="146"/>
      <c r="F659" s="146"/>
      <c r="G659" s="146"/>
      <c r="H659" s="146"/>
      <c r="I659" s="146"/>
      <c r="J659" s="146"/>
      <c r="K659" s="146"/>
      <c r="L659" s="146"/>
      <c r="M659" s="146"/>
      <c r="N659" s="146"/>
    </row>
    <row r="660" spans="1:14" s="145" customFormat="1" x14ac:dyDescent="0.3">
      <c r="A660" s="146"/>
      <c r="B660" s="146"/>
      <c r="C660" s="146"/>
      <c r="D660" s="146"/>
      <c r="E660" s="146"/>
      <c r="F660" s="146"/>
      <c r="G660" s="146"/>
      <c r="H660" s="146"/>
      <c r="I660" s="146"/>
      <c r="J660" s="146"/>
      <c r="K660" s="146"/>
      <c r="L660" s="146"/>
      <c r="M660" s="146"/>
      <c r="N660" s="146"/>
    </row>
    <row r="661" spans="1:14" s="145" customFormat="1" x14ac:dyDescent="0.3">
      <c r="A661" s="146"/>
      <c r="B661" s="146"/>
      <c r="C661" s="146"/>
      <c r="D661" s="146"/>
      <c r="E661" s="146"/>
      <c r="F661" s="146"/>
      <c r="G661" s="146"/>
      <c r="H661" s="146"/>
      <c r="I661" s="146"/>
      <c r="J661" s="146"/>
      <c r="K661" s="146"/>
      <c r="L661" s="146"/>
      <c r="M661" s="146"/>
      <c r="N661" s="146"/>
    </row>
    <row r="662" spans="1:14" s="145" customFormat="1" x14ac:dyDescent="0.3">
      <c r="A662" s="146"/>
      <c r="B662" s="146"/>
      <c r="C662" s="146"/>
      <c r="D662" s="146"/>
      <c r="E662" s="146"/>
      <c r="F662" s="146"/>
      <c r="G662" s="146"/>
      <c r="H662" s="146"/>
      <c r="I662" s="146"/>
      <c r="J662" s="146"/>
      <c r="K662" s="146"/>
      <c r="L662" s="146"/>
      <c r="M662" s="146"/>
      <c r="N662" s="146"/>
    </row>
    <row r="663" spans="1:14" s="145" customFormat="1" x14ac:dyDescent="0.3">
      <c r="A663" s="146"/>
      <c r="B663" s="146"/>
      <c r="C663" s="146"/>
      <c r="D663" s="146"/>
      <c r="E663" s="146"/>
      <c r="F663" s="146"/>
      <c r="G663" s="146"/>
      <c r="H663" s="146"/>
      <c r="I663" s="146"/>
      <c r="J663" s="146"/>
      <c r="K663" s="146"/>
      <c r="L663" s="146"/>
      <c r="M663" s="146"/>
      <c r="N663" s="146"/>
    </row>
    <row r="664" spans="1:14" s="145" customFormat="1" x14ac:dyDescent="0.3">
      <c r="A664" s="146"/>
      <c r="B664" s="146"/>
      <c r="C664" s="146"/>
      <c r="D664" s="146"/>
      <c r="E664" s="146"/>
      <c r="F664" s="146"/>
      <c r="G664" s="146"/>
      <c r="H664" s="146"/>
      <c r="I664" s="146"/>
      <c r="J664" s="146"/>
      <c r="K664" s="146"/>
      <c r="L664" s="146"/>
      <c r="M664" s="146"/>
      <c r="N664" s="146"/>
    </row>
    <row r="665" spans="1:14" s="145" customFormat="1" x14ac:dyDescent="0.3">
      <c r="A665" s="146"/>
      <c r="B665" s="146"/>
      <c r="C665" s="146"/>
      <c r="D665" s="146"/>
      <c r="E665" s="146"/>
      <c r="F665" s="146"/>
      <c r="G665" s="146"/>
      <c r="H665" s="146"/>
      <c r="I665" s="146"/>
      <c r="J665" s="146"/>
      <c r="K665" s="146"/>
      <c r="L665" s="146"/>
      <c r="M665" s="146"/>
      <c r="N665" s="146"/>
    </row>
    <row r="666" spans="1:14" s="145" customFormat="1" x14ac:dyDescent="0.3">
      <c r="A666" s="146"/>
      <c r="B666" s="146"/>
      <c r="C666" s="146"/>
      <c r="D666" s="146"/>
      <c r="E666" s="146"/>
      <c r="F666" s="146"/>
      <c r="G666" s="146"/>
      <c r="H666" s="146"/>
      <c r="I666" s="146"/>
      <c r="J666" s="146"/>
      <c r="K666" s="146"/>
      <c r="L666" s="146"/>
      <c r="M666" s="146"/>
      <c r="N666" s="146"/>
    </row>
    <row r="667" spans="1:14" s="145" customFormat="1" x14ac:dyDescent="0.3">
      <c r="A667" s="146"/>
      <c r="B667" s="146"/>
      <c r="C667" s="146"/>
      <c r="D667" s="146"/>
      <c r="E667" s="146"/>
      <c r="F667" s="146"/>
      <c r="G667" s="146"/>
      <c r="H667" s="146"/>
      <c r="I667" s="146"/>
      <c r="J667" s="146"/>
      <c r="K667" s="146"/>
      <c r="L667" s="146"/>
      <c r="M667" s="146"/>
      <c r="N667" s="146"/>
    </row>
    <row r="668" spans="1:14" s="145" customFormat="1" x14ac:dyDescent="0.3">
      <c r="A668" s="146"/>
      <c r="B668" s="146"/>
      <c r="C668" s="146"/>
      <c r="D668" s="146"/>
      <c r="E668" s="146"/>
      <c r="F668" s="146"/>
      <c r="G668" s="146"/>
      <c r="H668" s="146"/>
      <c r="I668" s="146"/>
      <c r="J668" s="146"/>
      <c r="K668" s="146"/>
      <c r="L668" s="146"/>
      <c r="M668" s="146"/>
      <c r="N668" s="146"/>
    </row>
    <row r="669" spans="1:14" s="145" customFormat="1" x14ac:dyDescent="0.3">
      <c r="A669" s="146"/>
      <c r="B669" s="146"/>
      <c r="C669" s="146"/>
      <c r="D669" s="146"/>
      <c r="E669" s="146"/>
      <c r="F669" s="146"/>
      <c r="G669" s="146"/>
      <c r="H669" s="146"/>
      <c r="I669" s="146"/>
      <c r="J669" s="146"/>
      <c r="K669" s="146"/>
      <c r="L669" s="146"/>
      <c r="M669" s="146"/>
      <c r="N669" s="146"/>
    </row>
    <row r="670" spans="1:14" s="145" customFormat="1" x14ac:dyDescent="0.3">
      <c r="A670" s="146"/>
      <c r="B670" s="146"/>
      <c r="C670" s="146"/>
      <c r="D670" s="146"/>
      <c r="E670" s="146"/>
      <c r="F670" s="146"/>
      <c r="G670" s="146"/>
      <c r="H670" s="146"/>
      <c r="I670" s="146"/>
      <c r="J670" s="146"/>
      <c r="K670" s="146"/>
      <c r="L670" s="146"/>
      <c r="M670" s="146"/>
      <c r="N670" s="146"/>
    </row>
    <row r="671" spans="1:14" s="145" customFormat="1" x14ac:dyDescent="0.3">
      <c r="A671" s="146"/>
      <c r="B671" s="146"/>
      <c r="C671" s="146"/>
      <c r="D671" s="146"/>
      <c r="E671" s="146"/>
      <c r="F671" s="146"/>
      <c r="G671" s="146"/>
      <c r="H671" s="146"/>
      <c r="I671" s="146"/>
      <c r="J671" s="146"/>
      <c r="K671" s="146"/>
      <c r="L671" s="146"/>
      <c r="M671" s="146"/>
      <c r="N671" s="146"/>
    </row>
    <row r="672" spans="1:14" s="145" customFormat="1" x14ac:dyDescent="0.3">
      <c r="A672" s="146"/>
      <c r="B672" s="146"/>
      <c r="C672" s="146"/>
      <c r="D672" s="146"/>
      <c r="E672" s="146"/>
      <c r="F672" s="146"/>
      <c r="G672" s="146"/>
      <c r="H672" s="146"/>
      <c r="I672" s="146"/>
      <c r="J672" s="146"/>
      <c r="K672" s="146"/>
      <c r="L672" s="146"/>
      <c r="M672" s="146"/>
      <c r="N672" s="146"/>
    </row>
    <row r="673" spans="1:14" s="145" customFormat="1" x14ac:dyDescent="0.3">
      <c r="A673" s="146"/>
      <c r="B673" s="146"/>
      <c r="C673" s="146"/>
      <c r="D673" s="146"/>
      <c r="E673" s="146"/>
      <c r="F673" s="146"/>
      <c r="G673" s="146"/>
      <c r="H673" s="146"/>
      <c r="I673" s="146"/>
      <c r="J673" s="146"/>
      <c r="K673" s="146"/>
      <c r="L673" s="146"/>
      <c r="M673" s="146"/>
      <c r="N673" s="146"/>
    </row>
    <row r="674" spans="1:14" s="145" customFormat="1" x14ac:dyDescent="0.3">
      <c r="A674" s="146"/>
      <c r="B674" s="146"/>
      <c r="C674" s="146"/>
      <c r="D674" s="146"/>
      <c r="E674" s="146"/>
      <c r="F674" s="146"/>
      <c r="G674" s="146"/>
      <c r="H674" s="146"/>
      <c r="I674" s="146"/>
      <c r="J674" s="146"/>
      <c r="K674" s="146"/>
      <c r="L674" s="146"/>
      <c r="M674" s="146"/>
      <c r="N674" s="146"/>
    </row>
    <row r="675" spans="1:14" s="145" customFormat="1" x14ac:dyDescent="0.3">
      <c r="A675" s="146"/>
      <c r="B675" s="146"/>
      <c r="C675" s="146"/>
      <c r="D675" s="146"/>
      <c r="E675" s="146"/>
      <c r="F675" s="146"/>
      <c r="G675" s="146"/>
      <c r="H675" s="146"/>
      <c r="I675" s="146"/>
      <c r="J675" s="146"/>
      <c r="K675" s="146"/>
      <c r="L675" s="146"/>
      <c r="M675" s="146"/>
      <c r="N675" s="146"/>
    </row>
    <row r="676" spans="1:14" s="145" customFormat="1" x14ac:dyDescent="0.3">
      <c r="A676" s="146"/>
      <c r="B676" s="146"/>
      <c r="C676" s="146"/>
      <c r="D676" s="146"/>
      <c r="E676" s="146"/>
      <c r="F676" s="146"/>
      <c r="G676" s="146"/>
      <c r="H676" s="146"/>
      <c r="I676" s="146"/>
      <c r="J676" s="146"/>
      <c r="K676" s="146"/>
      <c r="L676" s="146"/>
      <c r="M676" s="146"/>
      <c r="N676" s="146"/>
    </row>
    <row r="677" spans="1:14" s="145" customFormat="1" x14ac:dyDescent="0.3">
      <c r="A677" s="146"/>
      <c r="B677" s="146"/>
      <c r="C677" s="146"/>
      <c r="D677" s="146"/>
      <c r="E677" s="146"/>
      <c r="F677" s="146"/>
      <c r="G677" s="146"/>
      <c r="H677" s="146"/>
      <c r="I677" s="146"/>
      <c r="J677" s="146"/>
      <c r="K677" s="146"/>
      <c r="L677" s="146"/>
      <c r="M677" s="146"/>
      <c r="N677" s="146"/>
    </row>
    <row r="678" spans="1:14" s="145" customFormat="1" x14ac:dyDescent="0.3">
      <c r="A678" s="146"/>
      <c r="B678" s="146"/>
      <c r="C678" s="146"/>
      <c r="D678" s="146"/>
      <c r="E678" s="146"/>
      <c r="F678" s="146"/>
      <c r="G678" s="146"/>
      <c r="H678" s="146"/>
      <c r="I678" s="146"/>
      <c r="J678" s="146"/>
      <c r="K678" s="146"/>
      <c r="L678" s="146"/>
      <c r="M678" s="146"/>
      <c r="N678" s="146"/>
    </row>
    <row r="679" spans="1:14" s="145" customFormat="1" x14ac:dyDescent="0.3">
      <c r="A679" s="146"/>
      <c r="B679" s="146"/>
      <c r="C679" s="146"/>
      <c r="D679" s="146"/>
      <c r="E679" s="146"/>
      <c r="F679" s="146"/>
      <c r="G679" s="146"/>
      <c r="H679" s="146"/>
      <c r="I679" s="146"/>
      <c r="J679" s="146"/>
      <c r="K679" s="146"/>
      <c r="L679" s="146"/>
      <c r="M679" s="146"/>
      <c r="N679" s="146"/>
    </row>
    <row r="680" spans="1:14" s="145" customFormat="1" x14ac:dyDescent="0.3">
      <c r="A680" s="146"/>
      <c r="B680" s="146"/>
      <c r="C680" s="146"/>
      <c r="D680" s="146"/>
      <c r="E680" s="146"/>
      <c r="F680" s="146"/>
      <c r="G680" s="146"/>
      <c r="H680" s="146"/>
      <c r="I680" s="146"/>
      <c r="J680" s="146"/>
      <c r="K680" s="146"/>
      <c r="L680" s="146"/>
      <c r="M680" s="146"/>
      <c r="N680" s="146"/>
    </row>
    <row r="681" spans="1:14" s="145" customFormat="1" x14ac:dyDescent="0.3">
      <c r="A681" s="146"/>
      <c r="B681" s="146"/>
      <c r="C681" s="146"/>
      <c r="D681" s="146"/>
      <c r="E681" s="146"/>
      <c r="F681" s="146"/>
      <c r="G681" s="146"/>
      <c r="H681" s="146"/>
      <c r="I681" s="146"/>
      <c r="J681" s="146"/>
      <c r="K681" s="146"/>
      <c r="L681" s="146"/>
      <c r="M681" s="146"/>
      <c r="N681" s="146"/>
    </row>
    <row r="682" spans="1:14" s="145" customFormat="1" x14ac:dyDescent="0.3">
      <c r="A682" s="146"/>
      <c r="B682" s="146"/>
      <c r="C682" s="146"/>
      <c r="D682" s="146"/>
      <c r="E682" s="146"/>
      <c r="F682" s="146"/>
      <c r="G682" s="146"/>
      <c r="H682" s="146"/>
      <c r="I682" s="146"/>
      <c r="J682" s="146"/>
      <c r="K682" s="146"/>
      <c r="L682" s="146"/>
      <c r="M682" s="146"/>
      <c r="N682" s="146"/>
    </row>
    <row r="683" spans="1:14" s="145" customFormat="1" x14ac:dyDescent="0.3">
      <c r="A683" s="146"/>
      <c r="B683" s="146"/>
      <c r="C683" s="146"/>
      <c r="D683" s="146"/>
      <c r="E683" s="146"/>
      <c r="F683" s="146"/>
      <c r="G683" s="146"/>
      <c r="H683" s="146"/>
      <c r="I683" s="146"/>
      <c r="J683" s="146"/>
      <c r="K683" s="146"/>
      <c r="L683" s="146"/>
      <c r="M683" s="146"/>
      <c r="N683" s="146"/>
    </row>
    <row r="684" spans="1:14" s="145" customFormat="1" x14ac:dyDescent="0.3">
      <c r="A684" s="146"/>
      <c r="B684" s="146"/>
      <c r="C684" s="146"/>
      <c r="D684" s="146"/>
      <c r="E684" s="146"/>
      <c r="F684" s="146"/>
      <c r="G684" s="146"/>
      <c r="H684" s="146"/>
      <c r="I684" s="146"/>
      <c r="J684" s="146"/>
      <c r="K684" s="146"/>
      <c r="L684" s="146"/>
      <c r="M684" s="146"/>
      <c r="N684" s="146"/>
    </row>
    <row r="685" spans="1:14" s="145" customFormat="1" x14ac:dyDescent="0.3">
      <c r="A685" s="146"/>
      <c r="B685" s="146"/>
      <c r="C685" s="146"/>
      <c r="D685" s="146"/>
      <c r="E685" s="146"/>
      <c r="F685" s="146"/>
      <c r="G685" s="146"/>
      <c r="H685" s="146"/>
      <c r="I685" s="146"/>
      <c r="J685" s="146"/>
      <c r="K685" s="146"/>
      <c r="L685" s="146"/>
      <c r="M685" s="146"/>
      <c r="N685" s="146"/>
    </row>
    <row r="686" spans="1:14" s="145" customFormat="1" x14ac:dyDescent="0.3">
      <c r="A686" s="146"/>
      <c r="B686" s="146"/>
      <c r="C686" s="146"/>
      <c r="D686" s="146"/>
      <c r="E686" s="146"/>
      <c r="F686" s="146"/>
      <c r="G686" s="146"/>
      <c r="H686" s="146"/>
      <c r="I686" s="146"/>
      <c r="J686" s="146"/>
      <c r="K686" s="146"/>
      <c r="L686" s="146"/>
      <c r="M686" s="146"/>
      <c r="N686" s="146"/>
    </row>
    <row r="687" spans="1:14" s="145" customFormat="1" x14ac:dyDescent="0.3">
      <c r="A687" s="146"/>
      <c r="B687" s="146"/>
      <c r="C687" s="146"/>
      <c r="D687" s="146"/>
      <c r="E687" s="146"/>
      <c r="F687" s="146"/>
      <c r="G687" s="146"/>
      <c r="H687" s="146"/>
      <c r="I687" s="146"/>
      <c r="J687" s="146"/>
      <c r="K687" s="146"/>
      <c r="L687" s="146"/>
      <c r="M687" s="146"/>
      <c r="N687" s="146"/>
    </row>
    <row r="688" spans="1:14" s="145" customFormat="1" x14ac:dyDescent="0.3">
      <c r="A688" s="146"/>
      <c r="B688" s="146"/>
      <c r="C688" s="146"/>
      <c r="D688" s="146"/>
      <c r="E688" s="146"/>
      <c r="F688" s="146"/>
      <c r="G688" s="146"/>
      <c r="H688" s="146"/>
      <c r="I688" s="146"/>
      <c r="J688" s="146"/>
      <c r="K688" s="146"/>
      <c r="L688" s="146"/>
      <c r="M688" s="146"/>
      <c r="N688" s="146"/>
    </row>
    <row r="689" spans="1:14" s="145" customFormat="1" x14ac:dyDescent="0.3">
      <c r="A689" s="146"/>
      <c r="B689" s="146"/>
      <c r="C689" s="146"/>
      <c r="D689" s="146"/>
      <c r="E689" s="146"/>
      <c r="F689" s="146"/>
      <c r="G689" s="146"/>
      <c r="H689" s="146"/>
      <c r="I689" s="146"/>
      <c r="J689" s="146"/>
      <c r="K689" s="146"/>
      <c r="L689" s="146"/>
      <c r="M689" s="146"/>
      <c r="N689" s="146"/>
    </row>
    <row r="690" spans="1:14" s="145" customFormat="1" x14ac:dyDescent="0.3">
      <c r="A690" s="146"/>
      <c r="B690" s="146"/>
      <c r="C690" s="146"/>
      <c r="D690" s="146"/>
      <c r="E690" s="146"/>
      <c r="F690" s="146"/>
      <c r="G690" s="146"/>
      <c r="H690" s="146"/>
      <c r="I690" s="146"/>
      <c r="J690" s="146"/>
      <c r="K690" s="146"/>
      <c r="L690" s="146"/>
      <c r="M690" s="146"/>
      <c r="N690" s="146"/>
    </row>
    <row r="691" spans="1:14" s="145" customFormat="1" x14ac:dyDescent="0.3">
      <c r="A691" s="146"/>
      <c r="B691" s="146"/>
      <c r="C691" s="146"/>
      <c r="D691" s="146"/>
      <c r="E691" s="146"/>
      <c r="F691" s="146"/>
      <c r="G691" s="146"/>
      <c r="H691" s="146"/>
      <c r="I691" s="146"/>
      <c r="J691" s="146"/>
      <c r="K691" s="146"/>
      <c r="L691" s="146"/>
      <c r="M691" s="146"/>
      <c r="N691" s="146"/>
    </row>
    <row r="692" spans="1:14" s="145" customFormat="1" x14ac:dyDescent="0.3">
      <c r="A692" s="146"/>
      <c r="B692" s="146"/>
      <c r="C692" s="146"/>
      <c r="D692" s="146"/>
      <c r="E692" s="146"/>
      <c r="F692" s="146"/>
      <c r="G692" s="146"/>
      <c r="H692" s="146"/>
      <c r="I692" s="146"/>
      <c r="J692" s="146"/>
      <c r="K692" s="146"/>
      <c r="L692" s="146"/>
      <c r="M692" s="146"/>
      <c r="N692" s="146"/>
    </row>
    <row r="693" spans="1:14" s="145" customFormat="1" x14ac:dyDescent="0.3">
      <c r="A693" s="146"/>
      <c r="B693" s="146"/>
      <c r="C693" s="146"/>
      <c r="D693" s="146"/>
      <c r="E693" s="146"/>
      <c r="F693" s="146"/>
      <c r="G693" s="146"/>
      <c r="H693" s="146"/>
      <c r="I693" s="146"/>
      <c r="J693" s="146"/>
      <c r="K693" s="146"/>
      <c r="L693" s="146"/>
      <c r="M693" s="146"/>
      <c r="N693" s="146"/>
    </row>
    <row r="694" spans="1:14" s="145" customFormat="1" x14ac:dyDescent="0.3">
      <c r="A694" s="146"/>
      <c r="B694" s="146"/>
      <c r="C694" s="146"/>
      <c r="D694" s="146"/>
      <c r="E694" s="146"/>
      <c r="F694" s="146"/>
      <c r="G694" s="146"/>
      <c r="H694" s="146"/>
      <c r="I694" s="146"/>
      <c r="J694" s="146"/>
      <c r="K694" s="146"/>
      <c r="L694" s="146"/>
      <c r="M694" s="146"/>
      <c r="N694" s="146"/>
    </row>
    <row r="695" spans="1:14" s="145" customFormat="1" x14ac:dyDescent="0.3">
      <c r="A695" s="146"/>
      <c r="B695" s="146"/>
      <c r="C695" s="146"/>
      <c r="D695" s="146"/>
      <c r="E695" s="146"/>
      <c r="F695" s="146"/>
      <c r="G695" s="146"/>
      <c r="H695" s="146"/>
      <c r="I695" s="146"/>
      <c r="J695" s="146"/>
      <c r="K695" s="146"/>
      <c r="L695" s="146"/>
      <c r="M695" s="146"/>
      <c r="N695" s="146"/>
    </row>
    <row r="696" spans="1:14" s="145" customFormat="1" x14ac:dyDescent="0.3">
      <c r="A696" s="146"/>
      <c r="B696" s="146"/>
      <c r="C696" s="146"/>
      <c r="D696" s="146"/>
      <c r="E696" s="146"/>
      <c r="F696" s="146"/>
      <c r="G696" s="146"/>
      <c r="H696" s="146"/>
      <c r="I696" s="146"/>
      <c r="J696" s="146"/>
      <c r="K696" s="146"/>
      <c r="L696" s="146"/>
      <c r="M696" s="146"/>
      <c r="N696" s="146"/>
    </row>
    <row r="697" spans="1:14" s="145" customFormat="1" x14ac:dyDescent="0.3">
      <c r="A697" s="146"/>
      <c r="B697" s="146"/>
      <c r="C697" s="146"/>
      <c r="D697" s="146"/>
      <c r="E697" s="146"/>
      <c r="F697" s="146"/>
      <c r="G697" s="146"/>
      <c r="H697" s="146"/>
      <c r="I697" s="146"/>
      <c r="J697" s="146"/>
      <c r="K697" s="146"/>
      <c r="L697" s="146"/>
      <c r="M697" s="146"/>
      <c r="N697" s="146"/>
    </row>
    <row r="698" spans="1:14" s="145" customFormat="1" x14ac:dyDescent="0.3">
      <c r="A698" s="146"/>
      <c r="B698" s="146"/>
      <c r="C698" s="146"/>
      <c r="D698" s="146"/>
      <c r="E698" s="146"/>
      <c r="F698" s="146"/>
      <c r="G698" s="146"/>
      <c r="H698" s="146"/>
      <c r="I698" s="146"/>
      <c r="J698" s="146"/>
      <c r="K698" s="146"/>
      <c r="L698" s="146"/>
      <c r="M698" s="146"/>
      <c r="N698" s="146"/>
    </row>
    <row r="699" spans="1:14" s="145" customFormat="1" x14ac:dyDescent="0.3">
      <c r="A699" s="146"/>
      <c r="B699" s="146"/>
      <c r="C699" s="146"/>
      <c r="D699" s="146"/>
      <c r="E699" s="146"/>
      <c r="F699" s="146"/>
      <c r="G699" s="146"/>
      <c r="H699" s="146"/>
      <c r="I699" s="146"/>
      <c r="J699" s="146"/>
      <c r="K699" s="146"/>
      <c r="L699" s="146"/>
      <c r="M699" s="146"/>
      <c r="N699" s="146"/>
    </row>
    <row r="700" spans="1:14" s="145" customFormat="1" x14ac:dyDescent="0.3">
      <c r="A700" s="146"/>
      <c r="B700" s="146"/>
      <c r="C700" s="146"/>
      <c r="D700" s="146"/>
      <c r="E700" s="146"/>
      <c r="F700" s="146"/>
      <c r="G700" s="146"/>
      <c r="H700" s="146"/>
      <c r="I700" s="146"/>
      <c r="J700" s="146"/>
      <c r="K700" s="146"/>
      <c r="L700" s="146"/>
      <c r="M700" s="146"/>
      <c r="N700" s="146"/>
    </row>
    <row r="701" spans="1:14" s="145" customFormat="1" x14ac:dyDescent="0.3">
      <c r="A701" s="146"/>
      <c r="B701" s="146"/>
      <c r="C701" s="146"/>
      <c r="D701" s="146"/>
      <c r="E701" s="146"/>
      <c r="F701" s="146"/>
      <c r="G701" s="146"/>
      <c r="H701" s="146"/>
      <c r="I701" s="146"/>
      <c r="J701" s="146"/>
      <c r="K701" s="146"/>
      <c r="L701" s="146"/>
      <c r="M701" s="146"/>
      <c r="N701" s="146"/>
    </row>
    <row r="702" spans="1:14" s="145" customFormat="1" x14ac:dyDescent="0.3">
      <c r="A702" s="146"/>
      <c r="B702" s="146"/>
      <c r="C702" s="146"/>
      <c r="D702" s="146"/>
      <c r="E702" s="146"/>
      <c r="F702" s="146"/>
      <c r="G702" s="146"/>
      <c r="H702" s="146"/>
      <c r="I702" s="146"/>
      <c r="J702" s="146"/>
      <c r="K702" s="146"/>
      <c r="L702" s="146"/>
      <c r="M702" s="146"/>
      <c r="N702" s="146"/>
    </row>
    <row r="703" spans="1:14" s="145" customFormat="1" x14ac:dyDescent="0.3">
      <c r="A703" s="146"/>
      <c r="B703" s="146"/>
      <c r="C703" s="146"/>
      <c r="D703" s="146"/>
      <c r="E703" s="146"/>
      <c r="F703" s="146"/>
      <c r="G703" s="146"/>
      <c r="H703" s="146"/>
      <c r="I703" s="146"/>
      <c r="J703" s="146"/>
      <c r="K703" s="146"/>
      <c r="L703" s="146"/>
      <c r="M703" s="146"/>
      <c r="N703" s="146"/>
    </row>
    <row r="704" spans="1:14" s="145" customFormat="1" x14ac:dyDescent="0.3">
      <c r="A704" s="146"/>
      <c r="B704" s="146"/>
      <c r="C704" s="146"/>
      <c r="D704" s="146"/>
      <c r="E704" s="146"/>
      <c r="F704" s="146"/>
      <c r="G704" s="146"/>
      <c r="H704" s="146"/>
      <c r="I704" s="146"/>
      <c r="J704" s="146"/>
      <c r="K704" s="146"/>
      <c r="L704" s="146"/>
      <c r="M704" s="146"/>
      <c r="N704" s="146"/>
    </row>
    <row r="705" spans="1:14" s="145" customFormat="1" x14ac:dyDescent="0.3">
      <c r="A705" s="146"/>
      <c r="B705" s="146"/>
      <c r="C705" s="146"/>
      <c r="D705" s="146"/>
      <c r="E705" s="146"/>
      <c r="F705" s="146"/>
      <c r="G705" s="146"/>
      <c r="H705" s="146"/>
      <c r="I705" s="146"/>
      <c r="J705" s="146"/>
      <c r="K705" s="146"/>
      <c r="L705" s="146"/>
      <c r="M705" s="146"/>
      <c r="N705" s="146"/>
    </row>
    <row r="706" spans="1:14" s="145" customFormat="1" x14ac:dyDescent="0.3">
      <c r="A706" s="146"/>
      <c r="B706" s="146"/>
      <c r="C706" s="146"/>
      <c r="D706" s="146"/>
      <c r="E706" s="146"/>
      <c r="F706" s="146"/>
      <c r="G706" s="146"/>
      <c r="H706" s="146"/>
      <c r="I706" s="146"/>
      <c r="J706" s="146"/>
      <c r="K706" s="146"/>
      <c r="L706" s="146"/>
      <c r="M706" s="146"/>
      <c r="N706" s="146"/>
    </row>
    <row r="707" spans="1:14" s="145" customFormat="1" x14ac:dyDescent="0.3">
      <c r="A707" s="146"/>
      <c r="B707" s="146"/>
      <c r="C707" s="146"/>
      <c r="D707" s="146"/>
      <c r="E707" s="146"/>
      <c r="F707" s="146"/>
      <c r="G707" s="146"/>
      <c r="H707" s="146"/>
      <c r="I707" s="146"/>
      <c r="J707" s="146"/>
      <c r="K707" s="146"/>
      <c r="L707" s="146"/>
      <c r="M707" s="146"/>
      <c r="N707" s="146"/>
    </row>
    <row r="708" spans="1:14" s="145" customFormat="1" x14ac:dyDescent="0.3">
      <c r="A708" s="146"/>
      <c r="B708" s="146"/>
      <c r="C708" s="146"/>
      <c r="D708" s="146"/>
      <c r="E708" s="146"/>
      <c r="F708" s="146"/>
      <c r="G708" s="146"/>
      <c r="H708" s="146"/>
      <c r="I708" s="146"/>
      <c r="J708" s="146"/>
      <c r="K708" s="146"/>
      <c r="L708" s="146"/>
      <c r="M708" s="146"/>
      <c r="N708" s="146"/>
    </row>
    <row r="709" spans="1:14" s="145" customFormat="1" x14ac:dyDescent="0.3">
      <c r="A709" s="146"/>
      <c r="B709" s="146"/>
      <c r="C709" s="146"/>
      <c r="D709" s="146"/>
      <c r="E709" s="146"/>
      <c r="F709" s="146"/>
      <c r="G709" s="146"/>
      <c r="H709" s="146"/>
      <c r="I709" s="146"/>
      <c r="J709" s="146"/>
      <c r="K709" s="146"/>
      <c r="L709" s="146"/>
      <c r="M709" s="146"/>
      <c r="N709" s="146"/>
    </row>
    <row r="710" spans="1:14" s="145" customFormat="1" x14ac:dyDescent="0.3">
      <c r="A710" s="146"/>
      <c r="B710" s="146"/>
      <c r="C710" s="146"/>
      <c r="D710" s="146"/>
      <c r="E710" s="146"/>
      <c r="F710" s="146"/>
      <c r="G710" s="146"/>
      <c r="H710" s="146"/>
      <c r="I710" s="146"/>
      <c r="J710" s="146"/>
      <c r="K710" s="146"/>
      <c r="L710" s="146"/>
      <c r="M710" s="146"/>
      <c r="N710" s="146"/>
    </row>
    <row r="711" spans="1:14" s="145" customFormat="1" x14ac:dyDescent="0.3">
      <c r="A711" s="146"/>
      <c r="B711" s="146"/>
      <c r="C711" s="146"/>
      <c r="D711" s="146"/>
      <c r="E711" s="146"/>
      <c r="F711" s="146"/>
      <c r="G711" s="146"/>
      <c r="H711" s="146"/>
      <c r="I711" s="146"/>
      <c r="J711" s="146"/>
      <c r="K711" s="146"/>
      <c r="L711" s="146"/>
      <c r="M711" s="146"/>
      <c r="N711" s="146"/>
    </row>
    <row r="712" spans="1:14" s="145" customFormat="1" x14ac:dyDescent="0.3">
      <c r="A712" s="146"/>
      <c r="B712" s="146"/>
      <c r="C712" s="146"/>
      <c r="D712" s="146"/>
      <c r="E712" s="146"/>
      <c r="F712" s="146"/>
      <c r="G712" s="146"/>
      <c r="H712" s="146"/>
      <c r="I712" s="146"/>
      <c r="J712" s="146"/>
      <c r="K712" s="146"/>
      <c r="L712" s="146"/>
      <c r="M712" s="146"/>
      <c r="N712" s="146"/>
    </row>
    <row r="713" spans="1:14" s="145" customFormat="1" x14ac:dyDescent="0.3">
      <c r="A713" s="146"/>
      <c r="B713" s="146"/>
      <c r="C713" s="146"/>
      <c r="D713" s="146"/>
      <c r="E713" s="146"/>
      <c r="F713" s="146"/>
      <c r="G713" s="146"/>
      <c r="H713" s="146"/>
      <c r="I713" s="146"/>
      <c r="J713" s="146"/>
      <c r="K713" s="146"/>
      <c r="L713" s="146"/>
      <c r="M713" s="146"/>
      <c r="N713" s="146"/>
    </row>
    <row r="714" spans="1:14" s="145" customFormat="1" x14ac:dyDescent="0.3">
      <c r="A714" s="146"/>
      <c r="B714" s="146"/>
      <c r="C714" s="146"/>
      <c r="D714" s="146"/>
      <c r="E714" s="146"/>
      <c r="F714" s="146"/>
      <c r="G714" s="146"/>
      <c r="H714" s="146"/>
      <c r="I714" s="146"/>
      <c r="J714" s="146"/>
      <c r="K714" s="146"/>
      <c r="L714" s="146"/>
      <c r="M714" s="146"/>
      <c r="N714" s="146"/>
    </row>
    <row r="715" spans="1:14" s="145" customFormat="1" x14ac:dyDescent="0.3">
      <c r="A715" s="146"/>
      <c r="B715" s="146"/>
      <c r="C715" s="146"/>
      <c r="D715" s="146"/>
      <c r="E715" s="146"/>
      <c r="F715" s="146"/>
      <c r="G715" s="146"/>
      <c r="H715" s="146"/>
      <c r="I715" s="146"/>
      <c r="J715" s="146"/>
      <c r="K715" s="146"/>
      <c r="L715" s="146"/>
      <c r="M715" s="146"/>
      <c r="N715" s="146"/>
    </row>
    <row r="716" spans="1:14" s="145" customFormat="1" x14ac:dyDescent="0.3">
      <c r="A716" s="146"/>
      <c r="B716" s="146"/>
      <c r="C716" s="146"/>
      <c r="D716" s="146"/>
      <c r="E716" s="146"/>
      <c r="F716" s="146"/>
      <c r="G716" s="146"/>
      <c r="H716" s="146"/>
      <c r="I716" s="146"/>
      <c r="J716" s="146"/>
      <c r="K716" s="146"/>
      <c r="L716" s="146"/>
      <c r="M716" s="146"/>
      <c r="N716" s="146"/>
    </row>
    <row r="717" spans="1:14" s="145" customFormat="1" x14ac:dyDescent="0.3">
      <c r="A717" s="146"/>
      <c r="B717" s="146"/>
      <c r="C717" s="146"/>
      <c r="D717" s="146"/>
      <c r="E717" s="146"/>
      <c r="F717" s="146"/>
      <c r="G717" s="146"/>
      <c r="H717" s="146"/>
      <c r="I717" s="146"/>
      <c r="J717" s="146"/>
      <c r="K717" s="146"/>
      <c r="L717" s="146"/>
      <c r="M717" s="146"/>
      <c r="N717" s="146"/>
    </row>
    <row r="718" spans="1:14" s="145" customFormat="1" x14ac:dyDescent="0.3">
      <c r="A718" s="146"/>
      <c r="B718" s="146"/>
      <c r="C718" s="146"/>
      <c r="D718" s="146"/>
      <c r="E718" s="146"/>
      <c r="F718" s="146"/>
      <c r="G718" s="146"/>
      <c r="H718" s="146"/>
      <c r="I718" s="146"/>
      <c r="J718" s="146"/>
      <c r="K718" s="146"/>
      <c r="L718" s="146"/>
      <c r="M718" s="146"/>
      <c r="N718" s="146"/>
    </row>
    <row r="719" spans="1:14" s="145" customFormat="1" x14ac:dyDescent="0.3">
      <c r="A719" s="146"/>
      <c r="B719" s="146"/>
      <c r="C719" s="146"/>
      <c r="D719" s="146"/>
      <c r="E719" s="146"/>
      <c r="F719" s="146"/>
      <c r="G719" s="146"/>
      <c r="H719" s="146"/>
      <c r="I719" s="146"/>
      <c r="J719" s="146"/>
      <c r="K719" s="146"/>
      <c r="L719" s="146"/>
      <c r="M719" s="146"/>
      <c r="N719" s="146"/>
    </row>
    <row r="720" spans="1:14" s="145" customFormat="1" x14ac:dyDescent="0.3">
      <c r="A720" s="146"/>
      <c r="B720" s="146"/>
      <c r="C720" s="146"/>
      <c r="D720" s="146"/>
      <c r="E720" s="146"/>
      <c r="F720" s="146"/>
      <c r="G720" s="146"/>
      <c r="H720" s="146"/>
      <c r="I720" s="146"/>
      <c r="J720" s="146"/>
      <c r="K720" s="146"/>
      <c r="L720" s="146"/>
      <c r="M720" s="146"/>
      <c r="N720" s="146"/>
    </row>
    <row r="721" spans="1:14" s="145" customFormat="1" x14ac:dyDescent="0.3">
      <c r="A721" s="146"/>
      <c r="B721" s="146"/>
      <c r="C721" s="146"/>
      <c r="D721" s="146"/>
      <c r="E721" s="146"/>
      <c r="F721" s="146"/>
      <c r="G721" s="146"/>
      <c r="H721" s="146"/>
      <c r="I721" s="146"/>
      <c r="J721" s="146"/>
      <c r="K721" s="146"/>
      <c r="L721" s="146"/>
      <c r="M721" s="146"/>
      <c r="N721" s="146"/>
    </row>
    <row r="722" spans="1:14" s="145" customFormat="1" x14ac:dyDescent="0.3">
      <c r="A722" s="146"/>
      <c r="B722" s="146"/>
      <c r="C722" s="146"/>
      <c r="D722" s="146"/>
      <c r="E722" s="146"/>
      <c r="F722" s="146"/>
      <c r="G722" s="146"/>
      <c r="H722" s="146"/>
      <c r="I722" s="146"/>
      <c r="J722" s="146"/>
      <c r="K722" s="146"/>
      <c r="L722" s="146"/>
      <c r="M722" s="146"/>
      <c r="N722" s="146"/>
    </row>
    <row r="723" spans="1:14" s="145" customFormat="1" x14ac:dyDescent="0.3">
      <c r="A723" s="146"/>
      <c r="B723" s="146"/>
      <c r="C723" s="146"/>
      <c r="D723" s="146"/>
      <c r="E723" s="146"/>
      <c r="F723" s="146"/>
      <c r="G723" s="146"/>
      <c r="H723" s="146"/>
      <c r="I723" s="146"/>
      <c r="J723" s="146"/>
      <c r="K723" s="146"/>
      <c r="L723" s="146"/>
      <c r="M723" s="146"/>
      <c r="N723" s="146"/>
    </row>
    <row r="724" spans="1:14" s="145" customFormat="1" x14ac:dyDescent="0.3">
      <c r="A724" s="146"/>
      <c r="B724" s="146"/>
      <c r="C724" s="146"/>
      <c r="D724" s="146"/>
      <c r="E724" s="146"/>
      <c r="F724" s="146"/>
      <c r="G724" s="146"/>
      <c r="H724" s="146"/>
      <c r="I724" s="146"/>
      <c r="J724" s="146"/>
      <c r="K724" s="146"/>
      <c r="L724" s="146"/>
      <c r="M724" s="146"/>
      <c r="N724" s="146"/>
    </row>
    <row r="725" spans="1:14" s="145" customFormat="1" x14ac:dyDescent="0.3">
      <c r="A725" s="146"/>
      <c r="B725" s="146"/>
      <c r="C725" s="146"/>
      <c r="D725" s="146"/>
      <c r="E725" s="146"/>
      <c r="F725" s="146"/>
      <c r="G725" s="146"/>
      <c r="H725" s="146"/>
      <c r="I725" s="146"/>
      <c r="J725" s="146"/>
      <c r="K725" s="146"/>
      <c r="L725" s="146"/>
      <c r="M725" s="146"/>
      <c r="N725" s="146"/>
    </row>
    <row r="726" spans="1:14" s="145" customFormat="1" x14ac:dyDescent="0.3">
      <c r="A726" s="146"/>
      <c r="B726" s="146"/>
      <c r="C726" s="146"/>
      <c r="D726" s="146"/>
      <c r="E726" s="146"/>
      <c r="F726" s="146"/>
      <c r="G726" s="146"/>
      <c r="H726" s="146"/>
      <c r="I726" s="146"/>
      <c r="J726" s="146"/>
      <c r="K726" s="146"/>
      <c r="L726" s="146"/>
      <c r="M726" s="146"/>
      <c r="N726" s="146"/>
    </row>
    <row r="727" spans="1:14" s="145" customFormat="1" x14ac:dyDescent="0.3">
      <c r="A727" s="146"/>
      <c r="B727" s="146"/>
      <c r="C727" s="146"/>
      <c r="D727" s="146"/>
      <c r="E727" s="146"/>
      <c r="F727" s="146"/>
      <c r="G727" s="146"/>
      <c r="H727" s="146"/>
      <c r="I727" s="146"/>
      <c r="J727" s="146"/>
      <c r="K727" s="146"/>
      <c r="L727" s="146"/>
      <c r="M727" s="146"/>
      <c r="N727" s="146"/>
    </row>
    <row r="728" spans="1:14" s="145" customFormat="1" x14ac:dyDescent="0.3">
      <c r="A728" s="146"/>
      <c r="B728" s="146"/>
      <c r="C728" s="146"/>
      <c r="D728" s="146"/>
      <c r="E728" s="146"/>
      <c r="F728" s="146"/>
      <c r="G728" s="146"/>
      <c r="H728" s="146"/>
      <c r="I728" s="146"/>
      <c r="J728" s="146"/>
      <c r="K728" s="146"/>
      <c r="L728" s="146"/>
      <c r="M728" s="146"/>
      <c r="N728" s="146"/>
    </row>
    <row r="729" spans="1:14" s="145" customFormat="1" x14ac:dyDescent="0.3">
      <c r="A729" s="146"/>
      <c r="B729" s="146"/>
      <c r="C729" s="146"/>
      <c r="D729" s="146"/>
      <c r="E729" s="146"/>
      <c r="F729" s="146"/>
      <c r="G729" s="146"/>
      <c r="H729" s="146"/>
      <c r="I729" s="146"/>
      <c r="J729" s="146"/>
      <c r="K729" s="146"/>
      <c r="L729" s="146"/>
      <c r="M729" s="146"/>
      <c r="N729" s="146"/>
    </row>
    <row r="730" spans="1:14" s="145" customFormat="1" x14ac:dyDescent="0.3">
      <c r="A730" s="146"/>
      <c r="B730" s="146"/>
      <c r="C730" s="146"/>
      <c r="D730" s="146"/>
      <c r="E730" s="146"/>
      <c r="F730" s="146"/>
      <c r="G730" s="146"/>
      <c r="H730" s="146"/>
      <c r="I730" s="146"/>
      <c r="J730" s="146"/>
      <c r="K730" s="146"/>
      <c r="L730" s="146"/>
      <c r="M730" s="146"/>
      <c r="N730" s="146"/>
    </row>
    <row r="731" spans="1:14" s="145" customFormat="1" x14ac:dyDescent="0.3">
      <c r="A731" s="146"/>
      <c r="B731" s="146"/>
      <c r="C731" s="146"/>
      <c r="D731" s="146"/>
      <c r="E731" s="146"/>
      <c r="F731" s="146"/>
      <c r="G731" s="146"/>
      <c r="H731" s="146"/>
      <c r="I731" s="146"/>
      <c r="J731" s="146"/>
      <c r="K731" s="146"/>
      <c r="L731" s="146"/>
      <c r="M731" s="146"/>
      <c r="N731" s="146"/>
    </row>
    <row r="732" spans="1:14" s="145" customFormat="1" x14ac:dyDescent="0.3">
      <c r="A732" s="146"/>
      <c r="B732" s="146"/>
      <c r="C732" s="146"/>
      <c r="D732" s="146"/>
      <c r="E732" s="146"/>
      <c r="F732" s="146"/>
      <c r="G732" s="146"/>
      <c r="H732" s="146"/>
      <c r="I732" s="146"/>
      <c r="J732" s="146"/>
      <c r="K732" s="146"/>
      <c r="L732" s="146"/>
      <c r="M732" s="146"/>
      <c r="N732" s="146"/>
    </row>
    <row r="733" spans="1:14" s="145" customFormat="1" x14ac:dyDescent="0.3">
      <c r="A733" s="146"/>
      <c r="B733" s="146"/>
      <c r="C733" s="146"/>
      <c r="D733" s="146"/>
      <c r="E733" s="146"/>
      <c r="F733" s="146"/>
      <c r="G733" s="146"/>
      <c r="H733" s="146"/>
      <c r="I733" s="146"/>
      <c r="J733" s="146"/>
      <c r="K733" s="146"/>
      <c r="L733" s="146"/>
      <c r="M733" s="146"/>
      <c r="N733" s="146"/>
    </row>
    <row r="734" spans="1:14" s="145" customFormat="1" x14ac:dyDescent="0.3">
      <c r="A734" s="146"/>
      <c r="B734" s="146"/>
      <c r="C734" s="146"/>
      <c r="D734" s="146"/>
      <c r="E734" s="146"/>
      <c r="F734" s="146"/>
      <c r="G734" s="146"/>
      <c r="H734" s="146"/>
      <c r="I734" s="146"/>
      <c r="J734" s="146"/>
      <c r="K734" s="146"/>
      <c r="L734" s="146"/>
      <c r="M734" s="146"/>
      <c r="N734" s="146"/>
    </row>
    <row r="735" spans="1:14" s="145" customFormat="1" x14ac:dyDescent="0.3">
      <c r="A735" s="146"/>
      <c r="B735" s="146"/>
      <c r="C735" s="146"/>
      <c r="D735" s="146"/>
      <c r="E735" s="146"/>
      <c r="F735" s="146"/>
      <c r="G735" s="146"/>
      <c r="H735" s="146"/>
      <c r="I735" s="146"/>
      <c r="J735" s="146"/>
      <c r="K735" s="146"/>
      <c r="L735" s="146"/>
      <c r="M735" s="146"/>
      <c r="N735" s="146"/>
    </row>
    <row r="736" spans="1:14" s="145" customFormat="1" x14ac:dyDescent="0.3">
      <c r="A736" s="146"/>
      <c r="B736" s="146"/>
      <c r="C736" s="146"/>
      <c r="D736" s="146"/>
      <c r="E736" s="146"/>
      <c r="F736" s="146"/>
      <c r="G736" s="146"/>
      <c r="H736" s="146"/>
      <c r="I736" s="146"/>
      <c r="J736" s="146"/>
      <c r="K736" s="146"/>
      <c r="L736" s="146"/>
      <c r="M736" s="146"/>
      <c r="N736" s="146"/>
    </row>
    <row r="737" spans="1:14" s="145" customFormat="1" x14ac:dyDescent="0.3">
      <c r="A737" s="146"/>
      <c r="B737" s="146"/>
      <c r="C737" s="146"/>
      <c r="D737" s="146"/>
      <c r="E737" s="146"/>
      <c r="F737" s="146"/>
      <c r="G737" s="146"/>
      <c r="H737" s="146"/>
      <c r="I737" s="146"/>
      <c r="J737" s="146"/>
      <c r="K737" s="146"/>
      <c r="L737" s="146"/>
      <c r="M737" s="146"/>
      <c r="N737" s="146"/>
    </row>
    <row r="738" spans="1:14" s="145" customFormat="1" x14ac:dyDescent="0.3">
      <c r="A738" s="146"/>
      <c r="B738" s="146"/>
      <c r="C738" s="146"/>
      <c r="D738" s="146"/>
      <c r="E738" s="146"/>
      <c r="F738" s="146"/>
      <c r="G738" s="146"/>
      <c r="H738" s="146"/>
      <c r="I738" s="146"/>
      <c r="J738" s="146"/>
      <c r="K738" s="146"/>
      <c r="L738" s="146"/>
      <c r="M738" s="146"/>
      <c r="N738" s="146"/>
    </row>
    <row r="739" spans="1:14" s="145" customFormat="1" x14ac:dyDescent="0.3">
      <c r="A739" s="146"/>
      <c r="B739" s="146"/>
      <c r="C739" s="146"/>
      <c r="D739" s="146"/>
      <c r="E739" s="146"/>
      <c r="F739" s="146"/>
      <c r="G739" s="146"/>
      <c r="H739" s="146"/>
      <c r="I739" s="146"/>
      <c r="J739" s="146"/>
      <c r="K739" s="146"/>
      <c r="L739" s="146"/>
      <c r="M739" s="146"/>
      <c r="N739" s="146"/>
    </row>
    <row r="740" spans="1:14" s="145" customFormat="1" x14ac:dyDescent="0.3">
      <c r="A740" s="146"/>
      <c r="B740" s="146"/>
      <c r="C740" s="146"/>
      <c r="D740" s="146"/>
      <c r="E740" s="146"/>
      <c r="F740" s="146"/>
      <c r="G740" s="146"/>
      <c r="H740" s="146"/>
      <c r="I740" s="146"/>
      <c r="J740" s="146"/>
      <c r="K740" s="146"/>
      <c r="L740" s="146"/>
      <c r="M740" s="146"/>
      <c r="N740" s="146"/>
    </row>
    <row r="741" spans="1:14" s="145" customFormat="1" x14ac:dyDescent="0.3">
      <c r="A741" s="146"/>
      <c r="B741" s="146"/>
      <c r="C741" s="146"/>
      <c r="D741" s="146"/>
      <c r="E741" s="146"/>
      <c r="F741" s="146"/>
      <c r="G741" s="146"/>
      <c r="H741" s="146"/>
      <c r="I741" s="146"/>
      <c r="J741" s="146"/>
      <c r="K741" s="146"/>
      <c r="L741" s="146"/>
      <c r="M741" s="146"/>
      <c r="N741" s="146"/>
    </row>
    <row r="742" spans="1:14" s="145" customFormat="1" x14ac:dyDescent="0.3">
      <c r="A742" s="146"/>
      <c r="B742" s="146"/>
      <c r="C742" s="146"/>
      <c r="D742" s="146"/>
      <c r="E742" s="146"/>
      <c r="F742" s="146"/>
      <c r="G742" s="146"/>
      <c r="H742" s="146"/>
      <c r="I742" s="146"/>
      <c r="J742" s="146"/>
      <c r="K742" s="146"/>
      <c r="L742" s="146"/>
      <c r="M742" s="146"/>
      <c r="N742" s="146"/>
    </row>
    <row r="743" spans="1:14" s="145" customFormat="1" x14ac:dyDescent="0.3">
      <c r="A743" s="146"/>
      <c r="B743" s="146"/>
      <c r="C743" s="146"/>
      <c r="D743" s="146"/>
      <c r="E743" s="146"/>
      <c r="F743" s="146"/>
      <c r="G743" s="146"/>
      <c r="H743" s="146"/>
      <c r="I743" s="146"/>
      <c r="J743" s="146"/>
      <c r="K743" s="146"/>
      <c r="L743" s="146"/>
      <c r="M743" s="146"/>
      <c r="N743" s="146"/>
    </row>
    <row r="744" spans="1:14" s="145" customFormat="1" x14ac:dyDescent="0.3">
      <c r="A744" s="146"/>
      <c r="B744" s="146"/>
      <c r="C744" s="146"/>
      <c r="D744" s="146"/>
      <c r="E744" s="146"/>
      <c r="F744" s="146"/>
      <c r="G744" s="146"/>
      <c r="H744" s="146"/>
      <c r="I744" s="146"/>
      <c r="J744" s="146"/>
      <c r="K744" s="146"/>
      <c r="L744" s="146"/>
      <c r="M744" s="146"/>
      <c r="N744" s="146"/>
    </row>
    <row r="745" spans="1:14" s="145" customFormat="1" x14ac:dyDescent="0.3">
      <c r="A745" s="146"/>
      <c r="B745" s="146"/>
      <c r="C745" s="146"/>
      <c r="D745" s="146"/>
      <c r="E745" s="146"/>
      <c r="F745" s="146"/>
      <c r="G745" s="146"/>
      <c r="H745" s="146"/>
      <c r="I745" s="146"/>
      <c r="J745" s="146"/>
      <c r="K745" s="146"/>
      <c r="L745" s="146"/>
      <c r="M745" s="146"/>
      <c r="N745" s="146"/>
    </row>
    <row r="746" spans="1:14" s="145" customFormat="1" x14ac:dyDescent="0.3">
      <c r="A746" s="146"/>
      <c r="B746" s="146"/>
      <c r="C746" s="146"/>
      <c r="D746" s="146"/>
      <c r="E746" s="146"/>
      <c r="F746" s="146"/>
      <c r="G746" s="146"/>
      <c r="H746" s="146"/>
      <c r="I746" s="146"/>
      <c r="J746" s="146"/>
      <c r="K746" s="146"/>
      <c r="L746" s="146"/>
      <c r="M746" s="146"/>
      <c r="N746" s="146"/>
    </row>
    <row r="747" spans="1:14" s="145" customFormat="1" x14ac:dyDescent="0.3">
      <c r="A747" s="146"/>
      <c r="B747" s="146"/>
      <c r="C747" s="146"/>
      <c r="D747" s="146"/>
      <c r="E747" s="146"/>
      <c r="F747" s="146"/>
      <c r="G747" s="146"/>
      <c r="H747" s="146"/>
      <c r="I747" s="146"/>
      <c r="J747" s="146"/>
      <c r="K747" s="146"/>
      <c r="L747" s="146"/>
      <c r="M747" s="146"/>
      <c r="N747" s="146"/>
    </row>
    <row r="748" spans="1:14" s="145" customFormat="1" x14ac:dyDescent="0.3">
      <c r="A748" s="146"/>
      <c r="B748" s="146"/>
      <c r="C748" s="146"/>
      <c r="D748" s="146"/>
      <c r="E748" s="146"/>
      <c r="F748" s="146"/>
      <c r="G748" s="146"/>
      <c r="H748" s="146"/>
      <c r="I748" s="146"/>
      <c r="J748" s="146"/>
      <c r="K748" s="146"/>
      <c r="L748" s="146"/>
      <c r="M748" s="146"/>
      <c r="N748" s="146"/>
    </row>
    <row r="749" spans="1:14" s="145" customFormat="1" x14ac:dyDescent="0.3">
      <c r="A749" s="146"/>
      <c r="B749" s="146"/>
      <c r="C749" s="146"/>
      <c r="D749" s="146"/>
      <c r="E749" s="146"/>
      <c r="F749" s="146"/>
      <c r="G749" s="146"/>
      <c r="H749" s="146"/>
      <c r="I749" s="146"/>
      <c r="J749" s="146"/>
      <c r="K749" s="146"/>
      <c r="L749" s="146"/>
      <c r="M749" s="146"/>
      <c r="N749" s="146"/>
    </row>
    <row r="750" spans="1:14" s="145" customFormat="1" x14ac:dyDescent="0.3">
      <c r="A750" s="146"/>
      <c r="B750" s="146"/>
      <c r="C750" s="146"/>
      <c r="D750" s="146"/>
      <c r="E750" s="146"/>
      <c r="F750" s="146"/>
      <c r="G750" s="146"/>
      <c r="H750" s="146"/>
      <c r="I750" s="146"/>
      <c r="J750" s="146"/>
      <c r="K750" s="146"/>
      <c r="L750" s="146"/>
      <c r="M750" s="146"/>
      <c r="N750" s="146"/>
    </row>
    <row r="751" spans="1:14" s="145" customFormat="1" x14ac:dyDescent="0.3">
      <c r="A751" s="146"/>
      <c r="B751" s="146"/>
      <c r="C751" s="146"/>
      <c r="D751" s="146"/>
      <c r="E751" s="146"/>
      <c r="F751" s="146"/>
      <c r="G751" s="146"/>
      <c r="H751" s="146"/>
      <c r="I751" s="146"/>
      <c r="J751" s="146"/>
      <c r="K751" s="146"/>
      <c r="L751" s="146"/>
      <c r="M751" s="146"/>
      <c r="N751" s="146"/>
    </row>
    <row r="752" spans="1:14" s="145" customFormat="1" x14ac:dyDescent="0.3">
      <c r="A752" s="146"/>
      <c r="B752" s="146"/>
      <c r="C752" s="146"/>
      <c r="D752" s="146"/>
      <c r="E752" s="146"/>
      <c r="F752" s="146"/>
      <c r="G752" s="146"/>
      <c r="H752" s="146"/>
      <c r="I752" s="146"/>
      <c r="J752" s="146"/>
      <c r="K752" s="146"/>
      <c r="L752" s="146"/>
      <c r="M752" s="146"/>
      <c r="N752" s="146"/>
    </row>
    <row r="753" spans="1:14" s="145" customFormat="1" x14ac:dyDescent="0.3">
      <c r="A753" s="146"/>
      <c r="B753" s="146"/>
      <c r="C753" s="146"/>
      <c r="D753" s="146"/>
      <c r="E753" s="146"/>
      <c r="F753" s="146"/>
      <c r="G753" s="146"/>
      <c r="H753" s="146"/>
      <c r="I753" s="146"/>
      <c r="J753" s="146"/>
      <c r="K753" s="146"/>
      <c r="L753" s="146"/>
      <c r="M753" s="146"/>
      <c r="N753" s="146"/>
    </row>
    <row r="754" spans="1:14" s="145" customFormat="1" x14ac:dyDescent="0.3">
      <c r="A754" s="146"/>
      <c r="B754" s="146"/>
      <c r="C754" s="146"/>
      <c r="D754" s="146"/>
      <c r="E754" s="146"/>
      <c r="F754" s="146"/>
      <c r="G754" s="146"/>
      <c r="H754" s="146"/>
      <c r="I754" s="146"/>
      <c r="J754" s="146"/>
      <c r="K754" s="146"/>
      <c r="L754" s="146"/>
      <c r="M754" s="146"/>
      <c r="N754" s="146"/>
    </row>
    <row r="755" spans="1:14" s="145" customFormat="1" x14ac:dyDescent="0.3">
      <c r="A755" s="146"/>
      <c r="B755" s="146"/>
      <c r="C755" s="146"/>
      <c r="D755" s="146"/>
      <c r="E755" s="146"/>
      <c r="F755" s="146"/>
      <c r="G755" s="146"/>
      <c r="H755" s="146"/>
      <c r="I755" s="146"/>
      <c r="J755" s="146"/>
      <c r="K755" s="146"/>
      <c r="L755" s="146"/>
      <c r="M755" s="146"/>
      <c r="N755" s="146"/>
    </row>
    <row r="756" spans="1:14" s="145" customFormat="1" x14ac:dyDescent="0.3">
      <c r="A756" s="146"/>
      <c r="B756" s="146"/>
      <c r="C756" s="146"/>
      <c r="D756" s="146"/>
      <c r="E756" s="146"/>
      <c r="F756" s="146"/>
      <c r="G756" s="146"/>
      <c r="H756" s="146"/>
      <c r="I756" s="146"/>
      <c r="J756" s="146"/>
      <c r="K756" s="146"/>
      <c r="L756" s="146"/>
      <c r="M756" s="146"/>
      <c r="N756" s="146"/>
    </row>
    <row r="757" spans="1:14" s="145" customFormat="1" x14ac:dyDescent="0.3">
      <c r="A757" s="146"/>
      <c r="B757" s="146"/>
      <c r="C757" s="146"/>
      <c r="D757" s="146"/>
      <c r="E757" s="146"/>
      <c r="F757" s="146"/>
      <c r="G757" s="146"/>
      <c r="H757" s="146"/>
      <c r="I757" s="146"/>
      <c r="J757" s="146"/>
      <c r="K757" s="146"/>
      <c r="L757" s="146"/>
      <c r="M757" s="146"/>
      <c r="N757" s="146"/>
    </row>
    <row r="758" spans="1:14" s="145" customFormat="1" x14ac:dyDescent="0.3">
      <c r="A758" s="146"/>
      <c r="B758" s="146"/>
      <c r="C758" s="146"/>
      <c r="D758" s="146"/>
      <c r="E758" s="146"/>
      <c r="F758" s="146"/>
      <c r="G758" s="146"/>
      <c r="H758" s="146"/>
      <c r="I758" s="146"/>
      <c r="J758" s="146"/>
      <c r="K758" s="146"/>
      <c r="L758" s="146"/>
      <c r="M758" s="146"/>
      <c r="N758" s="146"/>
    </row>
    <row r="759" spans="1:14" s="145" customFormat="1" x14ac:dyDescent="0.3">
      <c r="A759" s="146"/>
      <c r="B759" s="146"/>
      <c r="C759" s="146"/>
      <c r="D759" s="146"/>
      <c r="E759" s="146"/>
      <c r="F759" s="146"/>
      <c r="G759" s="146"/>
      <c r="H759" s="146"/>
      <c r="I759" s="146"/>
      <c r="J759" s="146"/>
      <c r="K759" s="146"/>
      <c r="L759" s="146"/>
      <c r="M759" s="146"/>
      <c r="N759" s="146"/>
    </row>
    <row r="760" spans="1:14" s="145" customFormat="1" x14ac:dyDescent="0.3">
      <c r="A760" s="146"/>
      <c r="B760" s="146"/>
      <c r="C760" s="146"/>
      <c r="D760" s="146"/>
      <c r="E760" s="146"/>
      <c r="F760" s="146"/>
      <c r="G760" s="146"/>
      <c r="H760" s="146"/>
      <c r="I760" s="146"/>
      <c r="J760" s="146"/>
      <c r="K760" s="146"/>
      <c r="L760" s="146"/>
      <c r="M760" s="146"/>
      <c r="N760" s="146"/>
    </row>
    <row r="761" spans="1:14" s="145" customFormat="1" x14ac:dyDescent="0.3">
      <c r="A761" s="146"/>
      <c r="B761" s="146"/>
      <c r="C761" s="146"/>
      <c r="D761" s="146"/>
      <c r="E761" s="146"/>
      <c r="F761" s="146"/>
      <c r="G761" s="146"/>
      <c r="H761" s="146"/>
      <c r="I761" s="146"/>
      <c r="J761" s="146"/>
      <c r="K761" s="146"/>
      <c r="L761" s="146"/>
      <c r="M761" s="146"/>
      <c r="N761" s="146"/>
    </row>
    <row r="762" spans="1:14" s="145" customFormat="1" x14ac:dyDescent="0.3">
      <c r="A762" s="146"/>
      <c r="B762" s="146"/>
      <c r="C762" s="146"/>
      <c r="D762" s="146"/>
      <c r="E762" s="146"/>
      <c r="F762" s="146"/>
      <c r="G762" s="146"/>
      <c r="H762" s="146"/>
      <c r="I762" s="146"/>
      <c r="J762" s="146"/>
      <c r="K762" s="146"/>
      <c r="L762" s="146"/>
      <c r="M762" s="146"/>
      <c r="N762" s="146"/>
    </row>
    <row r="763" spans="1:14" s="145" customFormat="1" x14ac:dyDescent="0.3">
      <c r="A763" s="146"/>
      <c r="B763" s="146"/>
      <c r="C763" s="146"/>
      <c r="D763" s="146"/>
      <c r="E763" s="146"/>
      <c r="F763" s="146"/>
      <c r="G763" s="146"/>
      <c r="H763" s="146"/>
      <c r="I763" s="146"/>
      <c r="J763" s="146"/>
      <c r="K763" s="146"/>
      <c r="L763" s="146"/>
      <c r="M763" s="146"/>
      <c r="N763" s="146"/>
    </row>
    <row r="764" spans="1:14" s="145" customFormat="1" x14ac:dyDescent="0.3">
      <c r="A764" s="146"/>
      <c r="B764" s="146"/>
      <c r="C764" s="146"/>
      <c r="D764" s="146"/>
      <c r="E764" s="146"/>
      <c r="F764" s="146"/>
      <c r="G764" s="146"/>
      <c r="H764" s="146"/>
      <c r="I764" s="146"/>
      <c r="J764" s="146"/>
      <c r="K764" s="146"/>
      <c r="L764" s="146"/>
      <c r="M764" s="146"/>
      <c r="N764" s="146"/>
    </row>
    <row r="765" spans="1:14" s="145" customFormat="1" x14ac:dyDescent="0.3">
      <c r="A765" s="146"/>
      <c r="B765" s="146"/>
      <c r="C765" s="146"/>
      <c r="D765" s="146"/>
      <c r="E765" s="146"/>
      <c r="F765" s="146"/>
      <c r="G765" s="146"/>
      <c r="H765" s="146"/>
      <c r="I765" s="146"/>
      <c r="J765" s="146"/>
      <c r="K765" s="146"/>
      <c r="L765" s="146"/>
      <c r="M765" s="146"/>
      <c r="N765" s="146"/>
    </row>
    <row r="766" spans="1:14" s="145" customFormat="1" x14ac:dyDescent="0.3">
      <c r="A766" s="146"/>
      <c r="B766" s="146"/>
      <c r="C766" s="146"/>
      <c r="D766" s="146"/>
      <c r="E766" s="146"/>
      <c r="F766" s="146"/>
      <c r="G766" s="146"/>
      <c r="H766" s="146"/>
      <c r="I766" s="146"/>
      <c r="J766" s="146"/>
      <c r="K766" s="146"/>
      <c r="L766" s="146"/>
      <c r="M766" s="146"/>
      <c r="N766" s="146"/>
    </row>
    <row r="767" spans="1:14" s="145" customFormat="1" x14ac:dyDescent="0.3">
      <c r="A767" s="146"/>
      <c r="B767" s="146"/>
      <c r="C767" s="146"/>
      <c r="D767" s="146"/>
      <c r="E767" s="146"/>
      <c r="F767" s="146"/>
      <c r="G767" s="146"/>
      <c r="H767" s="146"/>
      <c r="I767" s="146"/>
      <c r="J767" s="146"/>
      <c r="K767" s="146"/>
      <c r="L767" s="146"/>
      <c r="M767" s="146"/>
      <c r="N767" s="146"/>
    </row>
    <row r="768" spans="1:14" s="145" customFormat="1" x14ac:dyDescent="0.3">
      <c r="A768" s="146"/>
      <c r="B768" s="146"/>
      <c r="C768" s="146"/>
      <c r="D768" s="146"/>
      <c r="E768" s="146"/>
      <c r="F768" s="146"/>
      <c r="G768" s="146"/>
      <c r="H768" s="146"/>
      <c r="I768" s="146"/>
      <c r="J768" s="146"/>
      <c r="K768" s="146"/>
      <c r="L768" s="146"/>
      <c r="M768" s="146"/>
      <c r="N768" s="146"/>
    </row>
    <row r="769" spans="1:14" s="145" customFormat="1" x14ac:dyDescent="0.3">
      <c r="A769" s="146"/>
      <c r="B769" s="146"/>
      <c r="C769" s="146"/>
      <c r="D769" s="146"/>
      <c r="E769" s="146"/>
      <c r="F769" s="146"/>
      <c r="G769" s="146"/>
      <c r="H769" s="146"/>
      <c r="I769" s="146"/>
      <c r="J769" s="146"/>
      <c r="K769" s="146"/>
      <c r="L769" s="146"/>
      <c r="M769" s="146"/>
      <c r="N769" s="146"/>
    </row>
    <row r="770" spans="1:14" s="145" customFormat="1" x14ac:dyDescent="0.3">
      <c r="A770" s="146"/>
      <c r="B770" s="146"/>
      <c r="C770" s="146"/>
      <c r="D770" s="146"/>
      <c r="E770" s="146"/>
      <c r="F770" s="146"/>
      <c r="G770" s="146"/>
      <c r="H770" s="146"/>
      <c r="I770" s="146"/>
      <c r="J770" s="146"/>
      <c r="K770" s="146"/>
      <c r="L770" s="146"/>
      <c r="M770" s="146"/>
      <c r="N770" s="146"/>
    </row>
    <row r="771" spans="1:14" s="145" customFormat="1" x14ac:dyDescent="0.3">
      <c r="A771" s="146"/>
      <c r="B771" s="146"/>
      <c r="C771" s="146"/>
      <c r="D771" s="146"/>
      <c r="E771" s="146"/>
      <c r="F771" s="146"/>
      <c r="G771" s="146"/>
      <c r="H771" s="146"/>
      <c r="I771" s="146"/>
      <c r="J771" s="146"/>
      <c r="K771" s="146"/>
      <c r="L771" s="146"/>
      <c r="M771" s="146"/>
      <c r="N771" s="146"/>
    </row>
    <row r="772" spans="1:14" s="145" customFormat="1" x14ac:dyDescent="0.3">
      <c r="A772" s="146"/>
      <c r="B772" s="146"/>
      <c r="C772" s="146"/>
      <c r="D772" s="146"/>
      <c r="E772" s="146"/>
      <c r="F772" s="146"/>
      <c r="G772" s="146"/>
      <c r="H772" s="146"/>
      <c r="I772" s="146"/>
      <c r="J772" s="146"/>
      <c r="K772" s="146"/>
      <c r="L772" s="146"/>
      <c r="M772" s="146"/>
      <c r="N772" s="146"/>
    </row>
    <row r="773" spans="1:14" s="145" customFormat="1" x14ac:dyDescent="0.3">
      <c r="A773" s="146"/>
      <c r="B773" s="146"/>
      <c r="C773" s="146"/>
      <c r="D773" s="146"/>
      <c r="E773" s="146"/>
      <c r="F773" s="146"/>
      <c r="G773" s="146"/>
      <c r="H773" s="146"/>
      <c r="I773" s="146"/>
      <c r="J773" s="146"/>
      <c r="K773" s="146"/>
      <c r="L773" s="146"/>
      <c r="M773" s="146"/>
      <c r="N773" s="146"/>
    </row>
    <row r="774" spans="1:14" s="145" customFormat="1" x14ac:dyDescent="0.3">
      <c r="A774" s="146"/>
      <c r="B774" s="146"/>
      <c r="C774" s="146"/>
      <c r="D774" s="146"/>
      <c r="E774" s="146"/>
      <c r="F774" s="146"/>
      <c r="G774" s="146"/>
      <c r="H774" s="146"/>
      <c r="I774" s="146"/>
      <c r="J774" s="146"/>
      <c r="K774" s="146"/>
      <c r="L774" s="146"/>
      <c r="M774" s="146"/>
      <c r="N774" s="146"/>
    </row>
    <row r="775" spans="1:14" s="145" customFormat="1" x14ac:dyDescent="0.3">
      <c r="A775" s="146"/>
      <c r="B775" s="146"/>
      <c r="C775" s="146"/>
      <c r="D775" s="146"/>
      <c r="E775" s="146"/>
      <c r="F775" s="146"/>
      <c r="G775" s="146"/>
      <c r="H775" s="146"/>
      <c r="I775" s="146"/>
      <c r="J775" s="146"/>
      <c r="K775" s="146"/>
      <c r="L775" s="146"/>
      <c r="M775" s="146"/>
      <c r="N775" s="146"/>
    </row>
    <row r="776" spans="1:14" s="145" customFormat="1" x14ac:dyDescent="0.3">
      <c r="A776" s="146"/>
      <c r="B776" s="146"/>
      <c r="C776" s="146"/>
      <c r="D776" s="146"/>
      <c r="E776" s="146"/>
      <c r="F776" s="146"/>
      <c r="G776" s="146"/>
      <c r="H776" s="146"/>
      <c r="I776" s="146"/>
      <c r="J776" s="146"/>
      <c r="K776" s="146"/>
      <c r="L776" s="146"/>
      <c r="M776" s="146"/>
      <c r="N776" s="146"/>
    </row>
    <row r="777" spans="1:14" s="145" customFormat="1" x14ac:dyDescent="0.3">
      <c r="A777" s="146"/>
      <c r="B777" s="146"/>
      <c r="C777" s="146"/>
      <c r="D777" s="146"/>
      <c r="E777" s="146"/>
      <c r="F777" s="146"/>
      <c r="G777" s="146"/>
      <c r="H777" s="146"/>
      <c r="I777" s="146"/>
      <c r="J777" s="146"/>
      <c r="K777" s="146"/>
      <c r="L777" s="146"/>
      <c r="M777" s="146"/>
      <c r="N777" s="146"/>
    </row>
    <row r="778" spans="1:14" s="145" customFormat="1" x14ac:dyDescent="0.3">
      <c r="A778" s="146"/>
      <c r="B778" s="146"/>
      <c r="C778" s="146"/>
      <c r="D778" s="146"/>
      <c r="E778" s="146"/>
      <c r="F778" s="146"/>
      <c r="G778" s="146"/>
      <c r="H778" s="146"/>
      <c r="I778" s="146"/>
      <c r="J778" s="146"/>
      <c r="K778" s="146"/>
      <c r="L778" s="146"/>
      <c r="M778" s="146"/>
      <c r="N778" s="146"/>
    </row>
    <row r="779" spans="1:14" s="145" customFormat="1" x14ac:dyDescent="0.3">
      <c r="A779" s="146"/>
      <c r="B779" s="146"/>
      <c r="C779" s="146"/>
      <c r="D779" s="146"/>
      <c r="E779" s="146"/>
      <c r="F779" s="146"/>
      <c r="G779" s="146"/>
      <c r="H779" s="146"/>
      <c r="I779" s="146"/>
      <c r="J779" s="146"/>
      <c r="K779" s="146"/>
      <c r="L779" s="146"/>
      <c r="M779" s="146"/>
      <c r="N779" s="146"/>
    </row>
    <row r="780" spans="1:14" s="145" customFormat="1" x14ac:dyDescent="0.3">
      <c r="A780" s="146"/>
      <c r="B780" s="146"/>
      <c r="C780" s="146"/>
      <c r="D780" s="146"/>
      <c r="E780" s="146"/>
      <c r="F780" s="146"/>
      <c r="G780" s="146"/>
      <c r="H780" s="146"/>
      <c r="I780" s="146"/>
      <c r="J780" s="146"/>
      <c r="K780" s="146"/>
      <c r="L780" s="146"/>
      <c r="M780" s="146"/>
      <c r="N780" s="146"/>
    </row>
    <row r="781" spans="1:14" s="145" customFormat="1" x14ac:dyDescent="0.3">
      <c r="A781" s="146"/>
      <c r="B781" s="146"/>
      <c r="C781" s="146"/>
      <c r="D781" s="146"/>
      <c r="E781" s="146"/>
      <c r="F781" s="146"/>
      <c r="G781" s="146"/>
      <c r="H781" s="146"/>
      <c r="I781" s="146"/>
      <c r="J781" s="146"/>
      <c r="K781" s="146"/>
      <c r="L781" s="146"/>
      <c r="M781" s="146"/>
      <c r="N781" s="146"/>
    </row>
    <row r="782" spans="1:14" s="145" customFormat="1" x14ac:dyDescent="0.3">
      <c r="A782" s="146"/>
      <c r="B782" s="146"/>
      <c r="C782" s="146"/>
      <c r="D782" s="146"/>
      <c r="E782" s="146"/>
      <c r="F782" s="146"/>
      <c r="G782" s="146"/>
      <c r="H782" s="146"/>
      <c r="I782" s="146"/>
      <c r="J782" s="146"/>
      <c r="K782" s="146"/>
      <c r="L782" s="146"/>
      <c r="M782" s="146"/>
      <c r="N782" s="146"/>
    </row>
    <row r="783" spans="1:14" s="145" customFormat="1" x14ac:dyDescent="0.3">
      <c r="A783" s="146"/>
      <c r="B783" s="146"/>
      <c r="C783" s="146"/>
      <c r="D783" s="146"/>
      <c r="E783" s="146"/>
      <c r="F783" s="146"/>
      <c r="G783" s="146"/>
      <c r="H783" s="146"/>
      <c r="I783" s="146"/>
      <c r="J783" s="146"/>
      <c r="K783" s="146"/>
      <c r="L783" s="146"/>
      <c r="M783" s="146"/>
      <c r="N783" s="146"/>
    </row>
    <row r="784" spans="1:14" s="145" customFormat="1" x14ac:dyDescent="0.3">
      <c r="A784" s="146"/>
      <c r="B784" s="146"/>
      <c r="C784" s="146"/>
      <c r="D784" s="146"/>
      <c r="E784" s="146"/>
      <c r="F784" s="146"/>
      <c r="G784" s="146"/>
      <c r="H784" s="146"/>
      <c r="I784" s="146"/>
      <c r="J784" s="146"/>
      <c r="K784" s="146"/>
      <c r="L784" s="146"/>
      <c r="M784" s="146"/>
      <c r="N784" s="146"/>
    </row>
    <row r="785" spans="1:14" s="145" customFormat="1" x14ac:dyDescent="0.3">
      <c r="A785" s="146"/>
      <c r="B785" s="146"/>
      <c r="C785" s="146"/>
      <c r="D785" s="146"/>
      <c r="E785" s="146"/>
      <c r="F785" s="146"/>
      <c r="G785" s="146"/>
      <c r="H785" s="146"/>
      <c r="I785" s="146"/>
      <c r="J785" s="146"/>
      <c r="K785" s="146"/>
      <c r="L785" s="146"/>
      <c r="M785" s="146"/>
      <c r="N785" s="146"/>
    </row>
    <row r="786" spans="1:14" s="145" customFormat="1" x14ac:dyDescent="0.3">
      <c r="A786" s="146"/>
      <c r="B786" s="146"/>
      <c r="C786" s="146"/>
      <c r="D786" s="146"/>
      <c r="E786" s="146"/>
      <c r="F786" s="146"/>
      <c r="G786" s="146"/>
      <c r="H786" s="146"/>
      <c r="I786" s="146"/>
      <c r="J786" s="146"/>
      <c r="K786" s="146"/>
      <c r="L786" s="146"/>
      <c r="M786" s="146"/>
      <c r="N786" s="146"/>
    </row>
    <row r="787" spans="1:14" s="145" customFormat="1" x14ac:dyDescent="0.3">
      <c r="A787" s="146"/>
      <c r="B787" s="146"/>
      <c r="C787" s="146"/>
      <c r="D787" s="146"/>
      <c r="E787" s="146"/>
      <c r="F787" s="146"/>
      <c r="G787" s="146"/>
      <c r="H787" s="146"/>
      <c r="I787" s="146"/>
      <c r="J787" s="146"/>
      <c r="K787" s="146"/>
      <c r="L787" s="146"/>
      <c r="M787" s="146"/>
      <c r="N787" s="146"/>
    </row>
    <row r="788" spans="1:14" s="145" customFormat="1" x14ac:dyDescent="0.3">
      <c r="A788" s="146"/>
      <c r="B788" s="146"/>
      <c r="C788" s="146"/>
      <c r="D788" s="146"/>
      <c r="E788" s="146"/>
      <c r="F788" s="146"/>
      <c r="G788" s="146"/>
      <c r="H788" s="146"/>
      <c r="I788" s="146"/>
      <c r="J788" s="146"/>
      <c r="K788" s="146"/>
      <c r="L788" s="146"/>
      <c r="M788" s="146"/>
      <c r="N788" s="146"/>
    </row>
    <row r="789" spans="1:14" s="145" customFormat="1" x14ac:dyDescent="0.3">
      <c r="A789" s="146"/>
      <c r="B789" s="146"/>
      <c r="C789" s="146"/>
      <c r="D789" s="146"/>
      <c r="E789" s="146"/>
      <c r="F789" s="146"/>
      <c r="G789" s="146"/>
      <c r="H789" s="146"/>
      <c r="I789" s="146"/>
      <c r="J789" s="146"/>
      <c r="K789" s="146"/>
      <c r="L789" s="146"/>
      <c r="M789" s="146"/>
      <c r="N789" s="146"/>
    </row>
    <row r="790" spans="1:14" s="145" customFormat="1" x14ac:dyDescent="0.3">
      <c r="A790" s="146"/>
      <c r="B790" s="146"/>
      <c r="C790" s="146"/>
      <c r="D790" s="146"/>
      <c r="E790" s="146"/>
      <c r="F790" s="146"/>
      <c r="G790" s="146"/>
      <c r="H790" s="146"/>
      <c r="I790" s="146"/>
      <c r="J790" s="146"/>
      <c r="K790" s="146"/>
      <c r="L790" s="146"/>
      <c r="M790" s="146"/>
      <c r="N790" s="146"/>
    </row>
    <row r="791" spans="1:14" s="145" customFormat="1" x14ac:dyDescent="0.3">
      <c r="A791" s="146"/>
      <c r="B791" s="146"/>
      <c r="C791" s="146"/>
      <c r="D791" s="146"/>
      <c r="E791" s="146"/>
      <c r="F791" s="146"/>
      <c r="G791" s="146"/>
      <c r="H791" s="146"/>
      <c r="I791" s="146"/>
      <c r="J791" s="146"/>
      <c r="K791" s="146"/>
      <c r="L791" s="146"/>
      <c r="M791" s="146"/>
      <c r="N791" s="146"/>
    </row>
    <row r="792" spans="1:14" s="145" customFormat="1" x14ac:dyDescent="0.3">
      <c r="A792" s="146"/>
      <c r="B792" s="146"/>
      <c r="C792" s="146"/>
      <c r="D792" s="146"/>
      <c r="E792" s="146"/>
      <c r="F792" s="146"/>
      <c r="G792" s="146"/>
      <c r="H792" s="146"/>
      <c r="I792" s="146"/>
      <c r="J792" s="146"/>
      <c r="K792" s="146"/>
      <c r="L792" s="146"/>
      <c r="M792" s="146"/>
      <c r="N792" s="146"/>
    </row>
    <row r="793" spans="1:14" s="145" customFormat="1" x14ac:dyDescent="0.3">
      <c r="A793" s="146"/>
      <c r="B793" s="146"/>
      <c r="C793" s="146"/>
      <c r="D793" s="146"/>
      <c r="E793" s="146"/>
      <c r="F793" s="146"/>
      <c r="G793" s="146"/>
      <c r="H793" s="146"/>
      <c r="I793" s="146"/>
      <c r="J793" s="146"/>
      <c r="K793" s="146"/>
      <c r="L793" s="146"/>
      <c r="M793" s="146"/>
      <c r="N793" s="146"/>
    </row>
    <row r="794" spans="1:14" s="145" customFormat="1" x14ac:dyDescent="0.3">
      <c r="A794" s="146"/>
      <c r="B794" s="146"/>
      <c r="C794" s="146"/>
      <c r="D794" s="146"/>
      <c r="E794" s="146"/>
      <c r="F794" s="146"/>
      <c r="G794" s="146"/>
      <c r="H794" s="146"/>
      <c r="I794" s="146"/>
      <c r="J794" s="146"/>
      <c r="K794" s="146"/>
      <c r="L794" s="146"/>
      <c r="M794" s="146"/>
      <c r="N794" s="146"/>
    </row>
    <row r="795" spans="1:14" s="145" customFormat="1" x14ac:dyDescent="0.3">
      <c r="A795" s="146"/>
      <c r="B795" s="146"/>
      <c r="C795" s="146"/>
      <c r="D795" s="146"/>
      <c r="E795" s="146"/>
      <c r="F795" s="146"/>
      <c r="G795" s="146"/>
      <c r="H795" s="146"/>
      <c r="I795" s="146"/>
      <c r="J795" s="146"/>
      <c r="K795" s="146"/>
      <c r="L795" s="146"/>
      <c r="M795" s="146"/>
      <c r="N795" s="146"/>
    </row>
    <row r="796" spans="1:14" s="145" customFormat="1" x14ac:dyDescent="0.3">
      <c r="A796" s="146"/>
      <c r="B796" s="146"/>
      <c r="C796" s="146"/>
      <c r="D796" s="146"/>
      <c r="E796" s="146"/>
      <c r="F796" s="146"/>
      <c r="G796" s="146"/>
      <c r="H796" s="146"/>
      <c r="I796" s="146"/>
      <c r="J796" s="146"/>
      <c r="K796" s="146"/>
      <c r="L796" s="146"/>
      <c r="M796" s="146"/>
      <c r="N796" s="146"/>
    </row>
    <row r="797" spans="1:14" s="145" customFormat="1" x14ac:dyDescent="0.3">
      <c r="A797" s="146"/>
      <c r="B797" s="146"/>
      <c r="C797" s="146"/>
      <c r="D797" s="146"/>
      <c r="E797" s="146"/>
      <c r="F797" s="146"/>
      <c r="G797" s="146"/>
      <c r="H797" s="146"/>
      <c r="I797" s="146"/>
      <c r="J797" s="146"/>
      <c r="K797" s="146"/>
      <c r="L797" s="146"/>
      <c r="M797" s="146"/>
      <c r="N797" s="146"/>
    </row>
    <row r="798" spans="1:14" s="145" customFormat="1" x14ac:dyDescent="0.3">
      <c r="A798" s="146"/>
      <c r="B798" s="146"/>
      <c r="C798" s="146"/>
      <c r="D798" s="146"/>
      <c r="E798" s="146"/>
      <c r="F798" s="146"/>
      <c r="G798" s="146"/>
      <c r="H798" s="146"/>
      <c r="I798" s="146"/>
      <c r="J798" s="146"/>
      <c r="K798" s="146"/>
      <c r="L798" s="146"/>
      <c r="M798" s="146"/>
      <c r="N798" s="146"/>
    </row>
    <row r="799" spans="1:14" s="145" customFormat="1" x14ac:dyDescent="0.3">
      <c r="A799" s="146"/>
      <c r="B799" s="146"/>
      <c r="C799" s="146"/>
      <c r="D799" s="146"/>
      <c r="E799" s="146"/>
      <c r="F799" s="146"/>
      <c r="G799" s="146"/>
      <c r="H799" s="146"/>
      <c r="I799" s="146"/>
      <c r="J799" s="146"/>
      <c r="K799" s="146"/>
      <c r="L799" s="146"/>
      <c r="M799" s="146"/>
      <c r="N799" s="146"/>
    </row>
    <row r="800" spans="1:14" s="145" customFormat="1" x14ac:dyDescent="0.3">
      <c r="A800" s="146"/>
      <c r="B800" s="146"/>
      <c r="C800" s="146"/>
      <c r="D800" s="146"/>
      <c r="E800" s="146"/>
      <c r="F800" s="146"/>
      <c r="G800" s="146"/>
      <c r="H800" s="146"/>
      <c r="I800" s="146"/>
      <c r="J800" s="146"/>
      <c r="K800" s="146"/>
      <c r="L800" s="146"/>
      <c r="M800" s="146"/>
      <c r="N800" s="146"/>
    </row>
    <row r="801" spans="1:14" s="145" customFormat="1" x14ac:dyDescent="0.3">
      <c r="A801" s="146"/>
      <c r="B801" s="146"/>
      <c r="C801" s="146"/>
      <c r="D801" s="146"/>
      <c r="E801" s="146"/>
      <c r="F801" s="146"/>
      <c r="G801" s="146"/>
      <c r="H801" s="146"/>
      <c r="I801" s="146"/>
      <c r="J801" s="146"/>
      <c r="K801" s="146"/>
      <c r="L801" s="146"/>
      <c r="M801" s="146"/>
      <c r="N801" s="146"/>
    </row>
    <row r="802" spans="1:14" s="145" customFormat="1" x14ac:dyDescent="0.3">
      <c r="A802" s="146"/>
      <c r="B802" s="146"/>
      <c r="C802" s="146"/>
      <c r="D802" s="146"/>
      <c r="E802" s="146"/>
      <c r="F802" s="146"/>
      <c r="G802" s="146"/>
      <c r="H802" s="146"/>
      <c r="I802" s="146"/>
      <c r="J802" s="146"/>
      <c r="K802" s="146"/>
      <c r="L802" s="146"/>
      <c r="M802" s="146"/>
      <c r="N802" s="146"/>
    </row>
    <row r="803" spans="1:14" s="145" customFormat="1" x14ac:dyDescent="0.3">
      <c r="A803" s="146"/>
      <c r="B803" s="146"/>
      <c r="C803" s="146"/>
      <c r="D803" s="146"/>
      <c r="E803" s="146"/>
      <c r="F803" s="146"/>
      <c r="G803" s="146"/>
      <c r="H803" s="146"/>
      <c r="I803" s="146"/>
      <c r="J803" s="146"/>
      <c r="K803" s="146"/>
      <c r="L803" s="146"/>
      <c r="M803" s="146"/>
      <c r="N803" s="146"/>
    </row>
    <row r="804" spans="1:14" s="145" customFormat="1" x14ac:dyDescent="0.3">
      <c r="A804" s="146"/>
      <c r="B804" s="146"/>
      <c r="C804" s="146"/>
      <c r="D804" s="146"/>
      <c r="E804" s="146"/>
      <c r="F804" s="146"/>
      <c r="G804" s="146"/>
      <c r="H804" s="146"/>
      <c r="I804" s="146"/>
      <c r="J804" s="146"/>
      <c r="K804" s="146"/>
      <c r="L804" s="146"/>
      <c r="M804" s="146"/>
      <c r="N804" s="146"/>
    </row>
    <row r="805" spans="1:14" s="145" customFormat="1" x14ac:dyDescent="0.3">
      <c r="A805" s="146"/>
      <c r="B805" s="146"/>
      <c r="C805" s="146"/>
      <c r="D805" s="146"/>
      <c r="E805" s="146"/>
      <c r="F805" s="146"/>
      <c r="G805" s="146"/>
      <c r="H805" s="146"/>
      <c r="I805" s="146"/>
      <c r="J805" s="146"/>
      <c r="K805" s="146"/>
      <c r="L805" s="146"/>
      <c r="M805" s="146"/>
      <c r="N805" s="146"/>
    </row>
    <row r="806" spans="1:14" s="145" customFormat="1" x14ac:dyDescent="0.3">
      <c r="A806" s="146"/>
      <c r="B806" s="146"/>
      <c r="C806" s="146"/>
      <c r="D806" s="146"/>
      <c r="E806" s="146"/>
      <c r="F806" s="146"/>
      <c r="G806" s="146"/>
      <c r="H806" s="146"/>
      <c r="I806" s="146"/>
      <c r="J806" s="146"/>
      <c r="K806" s="146"/>
      <c r="L806" s="146"/>
      <c r="M806" s="146"/>
      <c r="N806" s="146"/>
    </row>
    <row r="807" spans="1:14" s="145" customFormat="1" x14ac:dyDescent="0.3">
      <c r="A807" s="146"/>
      <c r="B807" s="146"/>
      <c r="C807" s="146"/>
      <c r="D807" s="146"/>
      <c r="E807" s="146"/>
      <c r="F807" s="146"/>
      <c r="G807" s="146"/>
      <c r="H807" s="146"/>
      <c r="I807" s="146"/>
      <c r="J807" s="146"/>
      <c r="K807" s="146"/>
      <c r="L807" s="146"/>
      <c r="M807" s="146"/>
      <c r="N807" s="146"/>
    </row>
    <row r="808" spans="1:14" s="145" customFormat="1" x14ac:dyDescent="0.3">
      <c r="A808" s="146"/>
      <c r="B808" s="146"/>
      <c r="C808" s="146"/>
      <c r="D808" s="146"/>
      <c r="E808" s="146"/>
      <c r="F808" s="146"/>
      <c r="G808" s="146"/>
      <c r="H808" s="146"/>
      <c r="I808" s="146"/>
      <c r="J808" s="146"/>
      <c r="K808" s="146"/>
      <c r="L808" s="146"/>
      <c r="M808" s="146"/>
      <c r="N808" s="146"/>
    </row>
    <row r="809" spans="1:14" s="145" customFormat="1" x14ac:dyDescent="0.3">
      <c r="A809" s="146"/>
      <c r="B809" s="146"/>
      <c r="C809" s="146"/>
      <c r="D809" s="146"/>
      <c r="E809" s="146"/>
      <c r="F809" s="146"/>
      <c r="G809" s="146"/>
      <c r="H809" s="146"/>
      <c r="I809" s="146"/>
      <c r="J809" s="146"/>
      <c r="K809" s="146"/>
      <c r="L809" s="146"/>
      <c r="M809" s="146"/>
      <c r="N809" s="146"/>
    </row>
    <row r="810" spans="1:14" s="145" customFormat="1" x14ac:dyDescent="0.3">
      <c r="A810" s="146"/>
      <c r="B810" s="146"/>
      <c r="C810" s="146"/>
      <c r="D810" s="146"/>
      <c r="E810" s="146"/>
      <c r="F810" s="146"/>
      <c r="G810" s="146"/>
      <c r="H810" s="146"/>
      <c r="I810" s="146"/>
      <c r="J810" s="146"/>
      <c r="K810" s="146"/>
      <c r="L810" s="146"/>
      <c r="M810" s="146"/>
      <c r="N810" s="146"/>
    </row>
    <row r="811" spans="1:14" s="145" customFormat="1" x14ac:dyDescent="0.3">
      <c r="A811" s="146"/>
      <c r="B811" s="146"/>
      <c r="C811" s="146"/>
      <c r="D811" s="146"/>
      <c r="E811" s="146"/>
      <c r="F811" s="146"/>
      <c r="G811" s="146"/>
      <c r="H811" s="146"/>
      <c r="I811" s="146"/>
      <c r="J811" s="146"/>
      <c r="K811" s="146"/>
      <c r="L811" s="146"/>
      <c r="M811" s="146"/>
      <c r="N811" s="146"/>
    </row>
    <row r="812" spans="1:14" s="145" customFormat="1" x14ac:dyDescent="0.3">
      <c r="A812" s="146"/>
      <c r="B812" s="146"/>
      <c r="C812" s="146"/>
      <c r="D812" s="146"/>
      <c r="E812" s="146"/>
      <c r="F812" s="146"/>
      <c r="G812" s="146"/>
      <c r="H812" s="146"/>
      <c r="I812" s="146"/>
      <c r="J812" s="146"/>
      <c r="K812" s="146"/>
      <c r="L812" s="146"/>
      <c r="M812" s="146"/>
      <c r="N812" s="146"/>
    </row>
    <row r="813" spans="1:14" s="145" customFormat="1" x14ac:dyDescent="0.3">
      <c r="A813" s="146"/>
      <c r="B813" s="146"/>
      <c r="C813" s="146"/>
      <c r="D813" s="146"/>
      <c r="E813" s="146"/>
      <c r="F813" s="146"/>
      <c r="G813" s="146"/>
      <c r="H813" s="146"/>
      <c r="I813" s="146"/>
      <c r="J813" s="146"/>
      <c r="K813" s="146"/>
      <c r="L813" s="146"/>
      <c r="M813" s="146"/>
      <c r="N813" s="146"/>
    </row>
    <row r="814" spans="1:14" s="145" customFormat="1" x14ac:dyDescent="0.3">
      <c r="A814" s="146"/>
      <c r="B814" s="146"/>
      <c r="C814" s="146"/>
      <c r="D814" s="146"/>
      <c r="E814" s="146"/>
      <c r="F814" s="146"/>
      <c r="G814" s="146"/>
      <c r="H814" s="146"/>
      <c r="I814" s="146"/>
      <c r="J814" s="146"/>
      <c r="K814" s="146"/>
      <c r="L814" s="146"/>
      <c r="M814" s="146"/>
      <c r="N814" s="146"/>
    </row>
    <row r="815" spans="1:14" s="145" customFormat="1" x14ac:dyDescent="0.3">
      <c r="A815" s="146"/>
      <c r="B815" s="146"/>
      <c r="C815" s="146"/>
      <c r="D815" s="146"/>
      <c r="E815" s="146"/>
      <c r="F815" s="146"/>
      <c r="G815" s="146"/>
      <c r="H815" s="146"/>
      <c r="I815" s="146"/>
      <c r="J815" s="146"/>
      <c r="K815" s="146"/>
      <c r="L815" s="146"/>
      <c r="M815" s="146"/>
      <c r="N815" s="146"/>
    </row>
    <row r="816" spans="1:14" s="145" customFormat="1" x14ac:dyDescent="0.3">
      <c r="A816" s="146"/>
      <c r="B816" s="146"/>
      <c r="C816" s="146"/>
      <c r="D816" s="146"/>
      <c r="E816" s="146"/>
      <c r="F816" s="146"/>
      <c r="G816" s="146"/>
      <c r="H816" s="146"/>
      <c r="I816" s="146"/>
      <c r="J816" s="146"/>
      <c r="K816" s="146"/>
      <c r="L816" s="146"/>
      <c r="M816" s="146"/>
      <c r="N816" s="146"/>
    </row>
    <row r="817" spans="1:14" s="145" customFormat="1" x14ac:dyDescent="0.3">
      <c r="A817" s="146"/>
      <c r="B817" s="146"/>
      <c r="C817" s="146"/>
      <c r="D817" s="146"/>
      <c r="E817" s="146"/>
      <c r="F817" s="146"/>
      <c r="G817" s="146"/>
      <c r="H817" s="146"/>
      <c r="I817" s="146"/>
      <c r="J817" s="146"/>
      <c r="K817" s="146"/>
      <c r="L817" s="146"/>
      <c r="M817" s="146"/>
      <c r="N817" s="146"/>
    </row>
    <row r="818" spans="1:14" s="145" customFormat="1" x14ac:dyDescent="0.3">
      <c r="A818" s="146"/>
      <c r="B818" s="146"/>
      <c r="C818" s="146"/>
      <c r="D818" s="146"/>
      <c r="E818" s="146"/>
      <c r="F818" s="146"/>
      <c r="G818" s="146"/>
      <c r="H818" s="146"/>
      <c r="I818" s="146"/>
      <c r="J818" s="146"/>
      <c r="K818" s="146"/>
      <c r="L818" s="146"/>
      <c r="M818" s="146"/>
      <c r="N818" s="146"/>
    </row>
    <row r="819" spans="1:14" s="145" customFormat="1" x14ac:dyDescent="0.3">
      <c r="A819" s="146"/>
      <c r="B819" s="146"/>
      <c r="C819" s="146"/>
      <c r="D819" s="146"/>
      <c r="E819" s="146"/>
      <c r="F819" s="146"/>
      <c r="G819" s="146"/>
      <c r="H819" s="146"/>
      <c r="I819" s="146"/>
      <c r="J819" s="146"/>
      <c r="K819" s="146"/>
      <c r="L819" s="146"/>
      <c r="M819" s="146"/>
      <c r="N819" s="146"/>
    </row>
    <row r="820" spans="1:14" s="145" customFormat="1" x14ac:dyDescent="0.3">
      <c r="A820" s="146"/>
      <c r="B820" s="146"/>
      <c r="C820" s="146"/>
      <c r="D820" s="146"/>
      <c r="E820" s="146"/>
      <c r="F820" s="146"/>
      <c r="G820" s="146"/>
      <c r="H820" s="146"/>
      <c r="I820" s="146"/>
      <c r="J820" s="146"/>
      <c r="K820" s="146"/>
      <c r="L820" s="146"/>
      <c r="M820" s="146"/>
      <c r="N820" s="146"/>
    </row>
    <row r="821" spans="1:14" s="145" customFormat="1" x14ac:dyDescent="0.3">
      <c r="A821" s="146"/>
      <c r="B821" s="146"/>
      <c r="C821" s="146"/>
      <c r="D821" s="146"/>
      <c r="E821" s="146"/>
      <c r="F821" s="146"/>
      <c r="G821" s="146"/>
      <c r="H821" s="146"/>
      <c r="I821" s="146"/>
      <c r="J821" s="146"/>
      <c r="K821" s="146"/>
      <c r="L821" s="146"/>
      <c r="M821" s="146"/>
      <c r="N821" s="146"/>
    </row>
    <row r="822" spans="1:14" s="145" customFormat="1" x14ac:dyDescent="0.3">
      <c r="A822" s="146"/>
      <c r="B822" s="146"/>
      <c r="C822" s="146"/>
      <c r="D822" s="146"/>
      <c r="E822" s="146"/>
      <c r="F822" s="146"/>
      <c r="G822" s="146"/>
      <c r="H822" s="146"/>
      <c r="I822" s="146"/>
      <c r="J822" s="146"/>
      <c r="K822" s="146"/>
      <c r="L822" s="146"/>
      <c r="M822" s="146"/>
      <c r="N822" s="146"/>
    </row>
    <row r="823" spans="1:14" s="145" customFormat="1" x14ac:dyDescent="0.3">
      <c r="A823" s="146"/>
      <c r="B823" s="146"/>
      <c r="C823" s="146"/>
      <c r="D823" s="146"/>
      <c r="E823" s="146"/>
      <c r="F823" s="146"/>
      <c r="G823" s="146"/>
      <c r="H823" s="146"/>
      <c r="I823" s="146"/>
      <c r="J823" s="146"/>
      <c r="K823" s="146"/>
      <c r="L823" s="146"/>
      <c r="M823" s="146"/>
      <c r="N823" s="146"/>
    </row>
    <row r="824" spans="1:14" s="145" customFormat="1" x14ac:dyDescent="0.3">
      <c r="A824" s="146"/>
      <c r="B824" s="146"/>
      <c r="C824" s="146"/>
      <c r="D824" s="146"/>
      <c r="E824" s="146"/>
      <c r="F824" s="146"/>
      <c r="G824" s="146"/>
      <c r="H824" s="146"/>
      <c r="I824" s="146"/>
      <c r="J824" s="146"/>
      <c r="K824" s="146"/>
      <c r="L824" s="146"/>
      <c r="M824" s="146"/>
      <c r="N824" s="146"/>
    </row>
    <row r="825" spans="1:14" s="145" customFormat="1" x14ac:dyDescent="0.3">
      <c r="A825" s="146"/>
      <c r="B825" s="146"/>
      <c r="C825" s="146"/>
      <c r="D825" s="146"/>
      <c r="E825" s="146"/>
      <c r="F825" s="146"/>
      <c r="G825" s="146"/>
      <c r="H825" s="146"/>
      <c r="I825" s="146"/>
      <c r="J825" s="146"/>
      <c r="K825" s="146"/>
      <c r="L825" s="146"/>
      <c r="M825" s="146"/>
      <c r="N825" s="146"/>
    </row>
    <row r="826" spans="1:14" s="145" customFormat="1" x14ac:dyDescent="0.3">
      <c r="A826" s="146"/>
      <c r="B826" s="146"/>
      <c r="C826" s="146"/>
      <c r="D826" s="146"/>
      <c r="E826" s="146"/>
      <c r="F826" s="146"/>
      <c r="G826" s="146"/>
      <c r="H826" s="146"/>
      <c r="I826" s="146"/>
      <c r="J826" s="146"/>
      <c r="K826" s="146"/>
      <c r="L826" s="146"/>
      <c r="M826" s="146"/>
      <c r="N826" s="146"/>
    </row>
    <row r="827" spans="1:14" s="145" customFormat="1" x14ac:dyDescent="0.3">
      <c r="A827" s="146"/>
      <c r="B827" s="146"/>
      <c r="C827" s="146"/>
      <c r="D827" s="146"/>
      <c r="E827" s="146"/>
      <c r="F827" s="146"/>
      <c r="G827" s="146"/>
      <c r="H827" s="146"/>
      <c r="I827" s="146"/>
      <c r="J827" s="146"/>
      <c r="K827" s="146"/>
      <c r="L827" s="146"/>
      <c r="M827" s="146"/>
      <c r="N827" s="146"/>
    </row>
    <row r="828" spans="1:14" s="145" customFormat="1" x14ac:dyDescent="0.3">
      <c r="A828" s="146"/>
      <c r="B828" s="146"/>
      <c r="C828" s="146"/>
      <c r="D828" s="146"/>
      <c r="E828" s="146"/>
      <c r="F828" s="146"/>
      <c r="G828" s="146"/>
      <c r="H828" s="146"/>
      <c r="I828" s="146"/>
      <c r="J828" s="146"/>
      <c r="K828" s="146"/>
      <c r="L828" s="146"/>
      <c r="M828" s="146"/>
      <c r="N828" s="146"/>
    </row>
    <row r="829" spans="1:14" s="145" customFormat="1" x14ac:dyDescent="0.3">
      <c r="A829" s="146"/>
      <c r="B829" s="146"/>
      <c r="C829" s="146"/>
      <c r="D829" s="146"/>
      <c r="E829" s="146"/>
      <c r="F829" s="146"/>
      <c r="G829" s="146"/>
      <c r="H829" s="146"/>
      <c r="I829" s="146"/>
      <c r="J829" s="146"/>
      <c r="K829" s="146"/>
      <c r="L829" s="146"/>
      <c r="M829" s="146"/>
      <c r="N829" s="146"/>
    </row>
    <row r="830" spans="1:14" s="145" customFormat="1" x14ac:dyDescent="0.3">
      <c r="A830" s="146"/>
      <c r="B830" s="146"/>
      <c r="C830" s="146"/>
      <c r="D830" s="146"/>
      <c r="E830" s="146"/>
      <c r="F830" s="146"/>
      <c r="G830" s="146"/>
      <c r="H830" s="146"/>
      <c r="I830" s="146"/>
      <c r="J830" s="146"/>
      <c r="K830" s="146"/>
      <c r="L830" s="146"/>
      <c r="M830" s="146"/>
      <c r="N830" s="146"/>
    </row>
    <row r="831" spans="1:14" s="145" customFormat="1" x14ac:dyDescent="0.3">
      <c r="A831" s="146"/>
      <c r="B831" s="146"/>
      <c r="C831" s="146"/>
      <c r="D831" s="146"/>
      <c r="E831" s="146"/>
      <c r="F831" s="146"/>
      <c r="G831" s="146"/>
      <c r="H831" s="146"/>
      <c r="I831" s="146"/>
      <c r="J831" s="146"/>
      <c r="K831" s="146"/>
      <c r="L831" s="146"/>
      <c r="M831" s="146"/>
      <c r="N831" s="146"/>
    </row>
    <row r="832" spans="1:14" s="145" customFormat="1" x14ac:dyDescent="0.3">
      <c r="A832" s="146"/>
      <c r="B832" s="146"/>
      <c r="C832" s="146"/>
      <c r="D832" s="146"/>
      <c r="E832" s="146"/>
      <c r="F832" s="146"/>
      <c r="G832" s="146"/>
      <c r="H832" s="146"/>
      <c r="I832" s="146"/>
      <c r="J832" s="146"/>
      <c r="K832" s="146"/>
      <c r="L832" s="146"/>
      <c r="M832" s="146"/>
      <c r="N832" s="146"/>
    </row>
    <row r="833" spans="1:14" s="145" customFormat="1" x14ac:dyDescent="0.3">
      <c r="A833" s="146"/>
      <c r="B833" s="146"/>
      <c r="C833" s="146"/>
      <c r="D833" s="146"/>
      <c r="E833" s="146"/>
      <c r="F833" s="146"/>
      <c r="G833" s="146"/>
      <c r="H833" s="146"/>
      <c r="I833" s="146"/>
      <c r="J833" s="146"/>
      <c r="K833" s="146"/>
      <c r="L833" s="146"/>
      <c r="M833" s="146"/>
      <c r="N833" s="146"/>
    </row>
    <row r="834" spans="1:14" s="145" customFormat="1" x14ac:dyDescent="0.3">
      <c r="A834" s="146"/>
      <c r="B834" s="146"/>
      <c r="C834" s="146"/>
      <c r="D834" s="146"/>
      <c r="E834" s="146"/>
      <c r="F834" s="146"/>
      <c r="G834" s="146"/>
      <c r="H834" s="146"/>
      <c r="I834" s="146"/>
      <c r="J834" s="146"/>
      <c r="K834" s="146"/>
      <c r="L834" s="146"/>
      <c r="M834" s="146"/>
      <c r="N834" s="146"/>
    </row>
    <row r="835" spans="1:14" s="145" customFormat="1" x14ac:dyDescent="0.3">
      <c r="A835" s="146"/>
      <c r="B835" s="146"/>
      <c r="C835" s="146"/>
      <c r="D835" s="146"/>
      <c r="E835" s="146"/>
      <c r="F835" s="146"/>
      <c r="G835" s="146"/>
      <c r="H835" s="146"/>
      <c r="I835" s="146"/>
      <c r="J835" s="146"/>
      <c r="K835" s="146"/>
      <c r="L835" s="146"/>
      <c r="M835" s="146"/>
      <c r="N835" s="146"/>
    </row>
    <row r="836" spans="1:14" s="145" customFormat="1" x14ac:dyDescent="0.3">
      <c r="A836" s="146"/>
      <c r="B836" s="146"/>
      <c r="C836" s="146"/>
      <c r="D836" s="146"/>
      <c r="E836" s="146"/>
      <c r="F836" s="146"/>
      <c r="G836" s="146"/>
      <c r="H836" s="146"/>
      <c r="I836" s="146"/>
      <c r="J836" s="146"/>
      <c r="K836" s="146"/>
      <c r="L836" s="146"/>
      <c r="M836" s="146"/>
      <c r="N836" s="146"/>
    </row>
    <row r="837" spans="1:14" s="145" customFormat="1" x14ac:dyDescent="0.3">
      <c r="A837" s="146"/>
      <c r="B837" s="146"/>
      <c r="C837" s="146"/>
      <c r="D837" s="146"/>
      <c r="E837" s="146"/>
      <c r="F837" s="146"/>
      <c r="G837" s="146"/>
      <c r="H837" s="146"/>
      <c r="I837" s="146"/>
      <c r="J837" s="146"/>
      <c r="K837" s="146"/>
      <c r="L837" s="146"/>
      <c r="M837" s="146"/>
      <c r="N837" s="146"/>
    </row>
    <row r="838" spans="1:14" s="145" customFormat="1" x14ac:dyDescent="0.3">
      <c r="A838" s="146"/>
      <c r="B838" s="146"/>
      <c r="C838" s="146"/>
      <c r="D838" s="146"/>
      <c r="E838" s="146"/>
      <c r="F838" s="146"/>
      <c r="G838" s="146"/>
      <c r="H838" s="146"/>
      <c r="I838" s="146"/>
      <c r="J838" s="146"/>
      <c r="K838" s="146"/>
      <c r="L838" s="146"/>
      <c r="M838" s="146"/>
      <c r="N838" s="146"/>
    </row>
    <row r="839" spans="1:14" s="145" customFormat="1" x14ac:dyDescent="0.3">
      <c r="A839" s="146"/>
      <c r="B839" s="146"/>
      <c r="C839" s="146"/>
      <c r="D839" s="146"/>
      <c r="E839" s="146"/>
      <c r="F839" s="146"/>
      <c r="G839" s="146"/>
      <c r="H839" s="146"/>
      <c r="I839" s="146"/>
      <c r="J839" s="146"/>
      <c r="K839" s="146"/>
      <c r="L839" s="146"/>
      <c r="M839" s="146"/>
      <c r="N839" s="146"/>
    </row>
    <row r="840" spans="1:14" s="145" customFormat="1" x14ac:dyDescent="0.3">
      <c r="A840" s="146"/>
      <c r="B840" s="146"/>
      <c r="C840" s="146"/>
      <c r="D840" s="146"/>
      <c r="E840" s="146"/>
      <c r="F840" s="146"/>
      <c r="G840" s="146"/>
      <c r="H840" s="146"/>
      <c r="I840" s="146"/>
      <c r="J840" s="146"/>
      <c r="K840" s="146"/>
      <c r="L840" s="146"/>
      <c r="M840" s="146"/>
      <c r="N840" s="146"/>
    </row>
    <row r="841" spans="1:14" s="145" customFormat="1" x14ac:dyDescent="0.3">
      <c r="A841" s="146"/>
      <c r="B841" s="146"/>
      <c r="C841" s="146"/>
      <c r="D841" s="146"/>
      <c r="E841" s="146"/>
      <c r="F841" s="146"/>
      <c r="G841" s="146"/>
      <c r="H841" s="146"/>
      <c r="I841" s="146"/>
      <c r="J841" s="146"/>
      <c r="K841" s="146"/>
      <c r="L841" s="146"/>
      <c r="M841" s="146"/>
      <c r="N841" s="146"/>
    </row>
    <row r="842" spans="1:14" s="145" customFormat="1" x14ac:dyDescent="0.3">
      <c r="A842" s="146"/>
      <c r="B842" s="146"/>
      <c r="C842" s="146"/>
      <c r="D842" s="146"/>
      <c r="E842" s="146"/>
      <c r="F842" s="146"/>
      <c r="G842" s="146"/>
      <c r="H842" s="146"/>
      <c r="I842" s="146"/>
      <c r="J842" s="146"/>
      <c r="K842" s="146"/>
      <c r="L842" s="146"/>
      <c r="M842" s="146"/>
      <c r="N842" s="146"/>
    </row>
    <row r="843" spans="1:14" s="145" customFormat="1" x14ac:dyDescent="0.3">
      <c r="A843" s="146"/>
      <c r="B843" s="146"/>
      <c r="C843" s="146"/>
      <c r="D843" s="146"/>
      <c r="E843" s="146"/>
      <c r="F843" s="146"/>
      <c r="G843" s="146"/>
      <c r="H843" s="146"/>
      <c r="I843" s="146"/>
      <c r="J843" s="146"/>
      <c r="K843" s="146"/>
      <c r="L843" s="146"/>
      <c r="M843" s="146"/>
      <c r="N843" s="146"/>
    </row>
    <row r="844" spans="1:14" s="145" customFormat="1" x14ac:dyDescent="0.3">
      <c r="A844" s="146"/>
      <c r="B844" s="146"/>
      <c r="C844" s="146"/>
      <c r="D844" s="146"/>
      <c r="E844" s="146"/>
      <c r="F844" s="146"/>
      <c r="G844" s="146"/>
      <c r="H844" s="146"/>
      <c r="I844" s="146"/>
      <c r="J844" s="146"/>
      <c r="K844" s="146"/>
      <c r="L844" s="146"/>
      <c r="M844" s="146"/>
      <c r="N844" s="146"/>
    </row>
    <row r="845" spans="1:14" s="145" customFormat="1" x14ac:dyDescent="0.3">
      <c r="A845" s="146"/>
      <c r="B845" s="146"/>
      <c r="C845" s="146"/>
      <c r="D845" s="146"/>
      <c r="E845" s="146"/>
      <c r="F845" s="146"/>
      <c r="G845" s="146"/>
      <c r="H845" s="146"/>
      <c r="I845" s="146"/>
      <c r="J845" s="146"/>
      <c r="K845" s="146"/>
      <c r="L845" s="146"/>
      <c r="M845" s="146"/>
      <c r="N845" s="146"/>
    </row>
    <row r="846" spans="1:14" s="145" customFormat="1" x14ac:dyDescent="0.3">
      <c r="A846" s="146"/>
      <c r="B846" s="146"/>
      <c r="C846" s="146"/>
      <c r="D846" s="146"/>
      <c r="E846" s="146"/>
      <c r="F846" s="146"/>
      <c r="G846" s="146"/>
      <c r="H846" s="146"/>
      <c r="I846" s="146"/>
      <c r="J846" s="146"/>
      <c r="K846" s="146"/>
      <c r="L846" s="146"/>
      <c r="M846" s="146"/>
      <c r="N846" s="146"/>
    </row>
    <row r="847" spans="1:14" s="145" customFormat="1" x14ac:dyDescent="0.3">
      <c r="A847" s="146"/>
      <c r="B847" s="146"/>
      <c r="C847" s="146"/>
      <c r="D847" s="146"/>
      <c r="E847" s="146"/>
      <c r="F847" s="146"/>
      <c r="G847" s="146"/>
      <c r="H847" s="146"/>
      <c r="I847" s="146"/>
      <c r="J847" s="146"/>
      <c r="K847" s="146"/>
      <c r="L847" s="146"/>
      <c r="M847" s="146"/>
      <c r="N847" s="146"/>
    </row>
    <row r="848" spans="1:14" s="145" customFormat="1" x14ac:dyDescent="0.3">
      <c r="A848" s="146"/>
      <c r="B848" s="146"/>
      <c r="C848" s="146"/>
      <c r="D848" s="146"/>
      <c r="E848" s="146"/>
      <c r="F848" s="146"/>
      <c r="G848" s="146"/>
      <c r="H848" s="146"/>
      <c r="I848" s="146"/>
      <c r="J848" s="146"/>
      <c r="K848" s="146"/>
      <c r="L848" s="146"/>
      <c r="M848" s="146"/>
      <c r="N848" s="146"/>
    </row>
    <row r="849" spans="1:14" s="145" customFormat="1" x14ac:dyDescent="0.3">
      <c r="A849" s="146"/>
      <c r="B849" s="146"/>
      <c r="C849" s="146"/>
      <c r="D849" s="146"/>
      <c r="E849" s="146"/>
      <c r="F849" s="146"/>
      <c r="G849" s="146"/>
      <c r="H849" s="146"/>
      <c r="I849" s="146"/>
      <c r="J849" s="146"/>
      <c r="K849" s="146"/>
      <c r="L849" s="146"/>
      <c r="M849" s="146"/>
      <c r="N849" s="146"/>
    </row>
    <row r="850" spans="1:14" s="145" customFormat="1" x14ac:dyDescent="0.3">
      <c r="A850" s="146"/>
      <c r="B850" s="146"/>
      <c r="C850" s="146"/>
      <c r="D850" s="146"/>
      <c r="E850" s="146"/>
      <c r="F850" s="146"/>
      <c r="G850" s="146"/>
      <c r="H850" s="146"/>
      <c r="I850" s="146"/>
      <c r="J850" s="146"/>
      <c r="K850" s="146"/>
      <c r="L850" s="146"/>
      <c r="M850" s="146"/>
      <c r="N850" s="146"/>
    </row>
    <row r="851" spans="1:14" s="145" customFormat="1" x14ac:dyDescent="0.3">
      <c r="A851" s="146"/>
      <c r="B851" s="146"/>
      <c r="C851" s="146"/>
      <c r="D851" s="146"/>
      <c r="E851" s="146"/>
      <c r="F851" s="146"/>
      <c r="G851" s="146"/>
      <c r="H851" s="146"/>
      <c r="I851" s="146"/>
      <c r="J851" s="146"/>
      <c r="K851" s="146"/>
      <c r="L851" s="146"/>
      <c r="M851" s="146"/>
      <c r="N851" s="146"/>
    </row>
    <row r="852" spans="1:14" s="145" customFormat="1" x14ac:dyDescent="0.3">
      <c r="A852" s="146"/>
      <c r="B852" s="146"/>
      <c r="C852" s="146"/>
      <c r="D852" s="146"/>
      <c r="E852" s="146"/>
      <c r="F852" s="146"/>
      <c r="G852" s="146"/>
      <c r="H852" s="146"/>
      <c r="I852" s="146"/>
      <c r="J852" s="146"/>
      <c r="K852" s="146"/>
      <c r="L852" s="146"/>
      <c r="M852" s="146"/>
      <c r="N852" s="146"/>
    </row>
    <row r="853" spans="1:14" s="145" customFormat="1" x14ac:dyDescent="0.3">
      <c r="A853" s="146"/>
      <c r="B853" s="146"/>
      <c r="C853" s="146"/>
      <c r="D853" s="146"/>
      <c r="E853" s="146"/>
      <c r="F853" s="146"/>
      <c r="G853" s="146"/>
      <c r="H853" s="146"/>
      <c r="I853" s="146"/>
      <c r="J853" s="146"/>
      <c r="K853" s="146"/>
      <c r="L853" s="146"/>
      <c r="M853" s="146"/>
      <c r="N853" s="146"/>
    </row>
    <row r="854" spans="1:14" s="145" customFormat="1" x14ac:dyDescent="0.3">
      <c r="A854" s="146"/>
      <c r="B854" s="146"/>
      <c r="C854" s="146"/>
      <c r="D854" s="146"/>
      <c r="E854" s="146"/>
      <c r="F854" s="146"/>
      <c r="G854" s="146"/>
      <c r="H854" s="146"/>
      <c r="I854" s="146"/>
      <c r="J854" s="146"/>
      <c r="K854" s="146"/>
      <c r="L854" s="146"/>
      <c r="M854" s="146"/>
      <c r="N854" s="146"/>
    </row>
    <row r="855" spans="1:14" s="145" customFormat="1" x14ac:dyDescent="0.3">
      <c r="A855" s="146"/>
      <c r="B855" s="146"/>
      <c r="C855" s="146"/>
      <c r="D855" s="146"/>
      <c r="E855" s="146"/>
      <c r="F855" s="146"/>
      <c r="G855" s="146"/>
      <c r="H855" s="146"/>
      <c r="I855" s="146"/>
      <c r="J855" s="146"/>
      <c r="K855" s="146"/>
      <c r="L855" s="146"/>
      <c r="M855" s="146"/>
      <c r="N855" s="146"/>
    </row>
    <row r="856" spans="1:14" s="145" customFormat="1" x14ac:dyDescent="0.3">
      <c r="A856" s="146"/>
      <c r="B856" s="146"/>
      <c r="C856" s="146"/>
      <c r="D856" s="146"/>
      <c r="E856" s="146"/>
      <c r="F856" s="146"/>
      <c r="G856" s="146"/>
      <c r="H856" s="146"/>
      <c r="I856" s="146"/>
      <c r="J856" s="146"/>
      <c r="K856" s="146"/>
      <c r="L856" s="146"/>
      <c r="M856" s="146"/>
      <c r="N856" s="146"/>
    </row>
    <row r="857" spans="1:14" s="145" customFormat="1" x14ac:dyDescent="0.3">
      <c r="A857" s="146"/>
      <c r="B857" s="146"/>
      <c r="C857" s="146"/>
      <c r="D857" s="146"/>
      <c r="E857" s="146"/>
      <c r="F857" s="146"/>
      <c r="G857" s="146"/>
      <c r="H857" s="146"/>
      <c r="I857" s="146"/>
      <c r="J857" s="146"/>
      <c r="K857" s="146"/>
      <c r="L857" s="146"/>
      <c r="M857" s="146"/>
      <c r="N857" s="146"/>
    </row>
    <row r="858" spans="1:14" s="145" customFormat="1" x14ac:dyDescent="0.3">
      <c r="A858" s="146"/>
      <c r="B858" s="146"/>
      <c r="C858" s="146"/>
      <c r="D858" s="146"/>
      <c r="E858" s="146"/>
      <c r="F858" s="146"/>
      <c r="G858" s="146"/>
      <c r="H858" s="146"/>
      <c r="I858" s="146"/>
      <c r="J858" s="146"/>
      <c r="K858" s="146"/>
      <c r="L858" s="146"/>
      <c r="M858" s="146"/>
      <c r="N858" s="146"/>
    </row>
    <row r="859" spans="1:14" s="145" customFormat="1" x14ac:dyDescent="0.3">
      <c r="A859" s="146"/>
      <c r="B859" s="146"/>
      <c r="C859" s="146"/>
      <c r="D859" s="146"/>
      <c r="E859" s="146"/>
      <c r="F859" s="146"/>
      <c r="G859" s="146"/>
      <c r="H859" s="146"/>
      <c r="I859" s="146"/>
      <c r="J859" s="146"/>
      <c r="K859" s="146"/>
      <c r="L859" s="146"/>
      <c r="M859" s="146"/>
      <c r="N859" s="146"/>
    </row>
    <row r="860" spans="1:14" s="145" customFormat="1" x14ac:dyDescent="0.3">
      <c r="A860" s="146"/>
      <c r="B860" s="146"/>
      <c r="C860" s="146"/>
      <c r="D860" s="146"/>
      <c r="E860" s="146"/>
      <c r="F860" s="146"/>
      <c r="G860" s="146"/>
      <c r="H860" s="146"/>
      <c r="I860" s="146"/>
      <c r="J860" s="146"/>
      <c r="K860" s="146"/>
      <c r="L860" s="146"/>
      <c r="M860" s="146"/>
      <c r="N860" s="146"/>
    </row>
    <row r="861" spans="1:14" s="145" customFormat="1" x14ac:dyDescent="0.3">
      <c r="A861" s="146"/>
      <c r="B861" s="146"/>
      <c r="C861" s="146"/>
      <c r="D861" s="146"/>
      <c r="E861" s="146"/>
      <c r="F861" s="146"/>
      <c r="G861" s="146"/>
      <c r="H861" s="146"/>
      <c r="I861" s="146"/>
      <c r="J861" s="146"/>
      <c r="K861" s="146"/>
      <c r="L861" s="146"/>
      <c r="M861" s="146"/>
      <c r="N861" s="146"/>
    </row>
    <row r="862" spans="1:14" s="145" customFormat="1" x14ac:dyDescent="0.3">
      <c r="A862" s="146"/>
      <c r="B862" s="146"/>
      <c r="C862" s="146"/>
      <c r="D862" s="146"/>
      <c r="E862" s="146"/>
      <c r="F862" s="146"/>
      <c r="G862" s="146"/>
      <c r="H862" s="146"/>
      <c r="I862" s="146"/>
      <c r="J862" s="146"/>
      <c r="K862" s="146"/>
      <c r="L862" s="146"/>
      <c r="M862" s="146"/>
      <c r="N862" s="146"/>
    </row>
    <row r="863" spans="1:14" s="145" customFormat="1" x14ac:dyDescent="0.3">
      <c r="A863" s="146"/>
      <c r="B863" s="146"/>
      <c r="C863" s="146"/>
      <c r="D863" s="146"/>
      <c r="E863" s="146"/>
      <c r="F863" s="146"/>
      <c r="G863" s="146"/>
      <c r="H863" s="146"/>
      <c r="I863" s="146"/>
      <c r="J863" s="146"/>
      <c r="K863" s="146"/>
      <c r="L863" s="146"/>
      <c r="M863" s="146"/>
      <c r="N863" s="146"/>
    </row>
    <row r="864" spans="1:14" s="145" customFormat="1" x14ac:dyDescent="0.3">
      <c r="A864" s="146"/>
      <c r="B864" s="146"/>
      <c r="C864" s="146"/>
      <c r="D864" s="146"/>
      <c r="E864" s="146"/>
      <c r="F864" s="146"/>
      <c r="G864" s="146"/>
      <c r="H864" s="146"/>
      <c r="I864" s="146"/>
      <c r="J864" s="146"/>
      <c r="K864" s="146"/>
      <c r="L864" s="146"/>
      <c r="M864" s="146"/>
      <c r="N864" s="146"/>
    </row>
    <row r="865" spans="1:14" s="145" customFormat="1" x14ac:dyDescent="0.3">
      <c r="A865" s="146"/>
      <c r="B865" s="146"/>
      <c r="C865" s="146"/>
      <c r="D865" s="146"/>
      <c r="E865" s="146"/>
      <c r="F865" s="146"/>
      <c r="G865" s="146"/>
      <c r="H865" s="146"/>
      <c r="I865" s="146"/>
      <c r="J865" s="146"/>
      <c r="K865" s="146"/>
      <c r="L865" s="146"/>
      <c r="M865" s="146"/>
      <c r="N865" s="146"/>
    </row>
    <row r="866" spans="1:14" s="145" customFormat="1" x14ac:dyDescent="0.3">
      <c r="A866" s="146"/>
      <c r="B866" s="146"/>
      <c r="C866" s="146"/>
      <c r="D866" s="146"/>
      <c r="E866" s="146"/>
      <c r="F866" s="146"/>
      <c r="G866" s="146"/>
      <c r="H866" s="146"/>
      <c r="I866" s="146"/>
      <c r="J866" s="146"/>
      <c r="K866" s="146"/>
      <c r="L866" s="146"/>
      <c r="M866" s="146"/>
      <c r="N866" s="146"/>
    </row>
    <row r="867" spans="1:14" s="145" customFormat="1" x14ac:dyDescent="0.3">
      <c r="A867" s="146"/>
      <c r="B867" s="146"/>
      <c r="C867" s="146"/>
      <c r="D867" s="146"/>
      <c r="E867" s="146"/>
      <c r="F867" s="146"/>
      <c r="G867" s="146"/>
      <c r="H867" s="146"/>
      <c r="I867" s="146"/>
      <c r="J867" s="146"/>
      <c r="K867" s="146"/>
      <c r="L867" s="146"/>
      <c r="M867" s="146"/>
      <c r="N867" s="146"/>
    </row>
    <row r="868" spans="1:14" s="145" customFormat="1" x14ac:dyDescent="0.3">
      <c r="A868" s="146"/>
      <c r="B868" s="146"/>
      <c r="C868" s="146"/>
      <c r="D868" s="146"/>
      <c r="E868" s="146"/>
      <c r="F868" s="146"/>
      <c r="G868" s="146"/>
      <c r="H868" s="146"/>
      <c r="I868" s="146"/>
      <c r="J868" s="146"/>
      <c r="K868" s="146"/>
      <c r="L868" s="146"/>
      <c r="M868" s="146"/>
      <c r="N868" s="146"/>
    </row>
    <row r="869" spans="1:14" s="145" customFormat="1" x14ac:dyDescent="0.3">
      <c r="A869" s="146"/>
      <c r="B869" s="146"/>
      <c r="C869" s="146"/>
      <c r="D869" s="146"/>
      <c r="E869" s="146"/>
      <c r="F869" s="146"/>
      <c r="G869" s="146"/>
      <c r="H869" s="146"/>
      <c r="I869" s="146"/>
      <c r="J869" s="146"/>
      <c r="K869" s="146"/>
      <c r="L869" s="146"/>
      <c r="M869" s="146"/>
      <c r="N869" s="146"/>
    </row>
    <row r="870" spans="1:14" s="145" customFormat="1" x14ac:dyDescent="0.3">
      <c r="A870" s="146"/>
      <c r="B870" s="146"/>
      <c r="C870" s="146"/>
      <c r="D870" s="146"/>
      <c r="E870" s="146"/>
      <c r="F870" s="146"/>
      <c r="G870" s="146"/>
      <c r="H870" s="146"/>
      <c r="I870" s="146"/>
      <c r="J870" s="146"/>
      <c r="K870" s="146"/>
      <c r="L870" s="146"/>
      <c r="M870" s="146"/>
      <c r="N870" s="146"/>
    </row>
    <row r="871" spans="1:14" s="145" customFormat="1" x14ac:dyDescent="0.3">
      <c r="A871" s="146"/>
      <c r="B871" s="146"/>
      <c r="C871" s="146"/>
      <c r="D871" s="146"/>
      <c r="E871" s="146"/>
      <c r="F871" s="146"/>
      <c r="G871" s="146"/>
      <c r="H871" s="146"/>
      <c r="I871" s="146"/>
      <c r="J871" s="146"/>
      <c r="K871" s="146"/>
      <c r="L871" s="146"/>
      <c r="M871" s="146"/>
      <c r="N871" s="146"/>
    </row>
    <row r="872" spans="1:14" s="145" customFormat="1" x14ac:dyDescent="0.3">
      <c r="A872" s="146"/>
      <c r="B872" s="146"/>
      <c r="C872" s="146"/>
      <c r="D872" s="146"/>
      <c r="E872" s="146"/>
      <c r="F872" s="146"/>
      <c r="G872" s="146"/>
      <c r="H872" s="146"/>
      <c r="I872" s="146"/>
      <c r="J872" s="146"/>
      <c r="K872" s="146"/>
      <c r="L872" s="146"/>
      <c r="M872" s="146"/>
      <c r="N872" s="146"/>
    </row>
    <row r="873" spans="1:14" s="145" customFormat="1" x14ac:dyDescent="0.3">
      <c r="A873" s="146"/>
      <c r="B873" s="146"/>
      <c r="C873" s="146"/>
      <c r="D873" s="146"/>
      <c r="E873" s="146"/>
      <c r="F873" s="146"/>
      <c r="G873" s="146"/>
      <c r="H873" s="146"/>
      <c r="I873" s="146"/>
      <c r="J873" s="146"/>
      <c r="K873" s="146"/>
      <c r="L873" s="146"/>
      <c r="M873" s="146"/>
      <c r="N873" s="146"/>
    </row>
    <row r="874" spans="1:14" s="145" customFormat="1" x14ac:dyDescent="0.3">
      <c r="A874" s="146"/>
      <c r="B874" s="146"/>
      <c r="C874" s="146"/>
      <c r="D874" s="146"/>
      <c r="E874" s="146"/>
      <c r="F874" s="146"/>
      <c r="G874" s="146"/>
      <c r="H874" s="146"/>
      <c r="I874" s="146"/>
      <c r="J874" s="146"/>
      <c r="K874" s="146"/>
      <c r="L874" s="146"/>
      <c r="M874" s="146"/>
      <c r="N874" s="146"/>
    </row>
    <row r="875" spans="1:14" s="145" customFormat="1" x14ac:dyDescent="0.3">
      <c r="A875" s="146"/>
      <c r="B875" s="146"/>
      <c r="C875" s="146"/>
      <c r="D875" s="146"/>
      <c r="E875" s="146"/>
      <c r="F875" s="146"/>
      <c r="G875" s="146"/>
      <c r="H875" s="146"/>
      <c r="I875" s="146"/>
      <c r="J875" s="146"/>
      <c r="K875" s="146"/>
      <c r="L875" s="146"/>
      <c r="M875" s="146"/>
      <c r="N875" s="146"/>
    </row>
    <row r="876" spans="1:14" s="145" customFormat="1" x14ac:dyDescent="0.3">
      <c r="A876" s="146"/>
      <c r="B876" s="146"/>
      <c r="C876" s="146"/>
      <c r="D876" s="146"/>
      <c r="E876" s="146"/>
      <c r="F876" s="146"/>
      <c r="G876" s="146"/>
      <c r="H876" s="146"/>
      <c r="I876" s="146"/>
      <c r="J876" s="146"/>
      <c r="K876" s="146"/>
      <c r="L876" s="146"/>
      <c r="M876" s="146"/>
      <c r="N876" s="146"/>
    </row>
    <row r="877" spans="1:14" s="145" customFormat="1" x14ac:dyDescent="0.3">
      <c r="A877" s="146"/>
      <c r="B877" s="146"/>
      <c r="C877" s="146"/>
      <c r="D877" s="146"/>
      <c r="E877" s="146"/>
      <c r="F877" s="146"/>
      <c r="G877" s="146"/>
      <c r="H877" s="146"/>
      <c r="I877" s="146"/>
      <c r="J877" s="146"/>
      <c r="K877" s="146"/>
      <c r="L877" s="146"/>
      <c r="M877" s="146"/>
      <c r="N877" s="146"/>
    </row>
    <row r="878" spans="1:14" s="145" customFormat="1" x14ac:dyDescent="0.3">
      <c r="A878" s="146"/>
      <c r="B878" s="146"/>
      <c r="C878" s="146"/>
      <c r="D878" s="146"/>
      <c r="E878" s="146"/>
      <c r="F878" s="146"/>
      <c r="G878" s="146"/>
      <c r="H878" s="146"/>
      <c r="I878" s="146"/>
      <c r="J878" s="146"/>
      <c r="K878" s="146"/>
      <c r="L878" s="146"/>
      <c r="M878" s="146"/>
      <c r="N878" s="146"/>
    </row>
    <row r="879" spans="1:14" s="145" customFormat="1" x14ac:dyDescent="0.3">
      <c r="A879" s="146"/>
      <c r="B879" s="146"/>
      <c r="C879" s="146"/>
      <c r="D879" s="146"/>
      <c r="E879" s="146"/>
      <c r="F879" s="146"/>
      <c r="G879" s="146"/>
      <c r="H879" s="146"/>
      <c r="I879" s="146"/>
      <c r="J879" s="146"/>
      <c r="K879" s="146"/>
      <c r="L879" s="146"/>
      <c r="M879" s="146"/>
      <c r="N879" s="146"/>
    </row>
    <row r="880" spans="1:14" s="145" customFormat="1" x14ac:dyDescent="0.3">
      <c r="A880" s="146"/>
      <c r="B880" s="146"/>
      <c r="C880" s="146"/>
      <c r="D880" s="146"/>
      <c r="E880" s="146"/>
      <c r="F880" s="146"/>
      <c r="G880" s="146"/>
      <c r="H880" s="146"/>
      <c r="I880" s="146"/>
      <c r="J880" s="146"/>
      <c r="K880" s="146"/>
      <c r="L880" s="146"/>
      <c r="M880" s="146"/>
      <c r="N880" s="146"/>
    </row>
    <row r="881" spans="1:14" s="145" customFormat="1" x14ac:dyDescent="0.3">
      <c r="A881" s="146"/>
      <c r="B881" s="146"/>
      <c r="C881" s="146"/>
      <c r="D881" s="146"/>
      <c r="E881" s="146"/>
      <c r="F881" s="146"/>
      <c r="G881" s="146"/>
      <c r="H881" s="146"/>
      <c r="I881" s="146"/>
      <c r="J881" s="146"/>
      <c r="K881" s="146"/>
      <c r="L881" s="146"/>
      <c r="M881" s="146"/>
      <c r="N881" s="146"/>
    </row>
    <row r="882" spans="1:14" s="145" customFormat="1" x14ac:dyDescent="0.3">
      <c r="A882" s="146"/>
      <c r="B882" s="146"/>
      <c r="C882" s="146"/>
      <c r="D882" s="146"/>
      <c r="E882" s="146"/>
      <c r="F882" s="146"/>
      <c r="G882" s="146"/>
      <c r="H882" s="146"/>
      <c r="I882" s="146"/>
      <c r="J882" s="146"/>
      <c r="K882" s="146"/>
      <c r="L882" s="146"/>
      <c r="M882" s="146"/>
      <c r="N882" s="146"/>
    </row>
    <row r="883" spans="1:14" s="145" customFormat="1" x14ac:dyDescent="0.3">
      <c r="A883" s="146"/>
      <c r="B883" s="146"/>
      <c r="C883" s="146"/>
      <c r="D883" s="146"/>
      <c r="E883" s="146"/>
      <c r="F883" s="146"/>
      <c r="G883" s="146"/>
      <c r="H883" s="146"/>
      <c r="I883" s="146"/>
      <c r="J883" s="146"/>
      <c r="K883" s="146"/>
      <c r="L883" s="146"/>
      <c r="M883" s="146"/>
      <c r="N883" s="146"/>
    </row>
    <row r="884" spans="1:14" s="145" customFormat="1" x14ac:dyDescent="0.3">
      <c r="A884" s="146"/>
      <c r="B884" s="146"/>
      <c r="C884" s="146"/>
      <c r="D884" s="146"/>
      <c r="E884" s="146"/>
      <c r="F884" s="146"/>
      <c r="G884" s="146"/>
      <c r="H884" s="146"/>
      <c r="I884" s="146"/>
      <c r="J884" s="146"/>
      <c r="K884" s="146"/>
      <c r="L884" s="146"/>
      <c r="M884" s="146"/>
      <c r="N884" s="146"/>
    </row>
    <row r="885" spans="1:14" s="145" customFormat="1" x14ac:dyDescent="0.3">
      <c r="A885" s="146"/>
      <c r="B885" s="146"/>
      <c r="C885" s="146"/>
      <c r="D885" s="146"/>
      <c r="E885" s="146"/>
      <c r="F885" s="146"/>
      <c r="G885" s="146"/>
      <c r="H885" s="146"/>
      <c r="I885" s="146"/>
      <c r="J885" s="146"/>
      <c r="K885" s="146"/>
      <c r="L885" s="146"/>
      <c r="M885" s="146"/>
      <c r="N885" s="146"/>
    </row>
    <row r="886" spans="1:14" s="145" customFormat="1" x14ac:dyDescent="0.3">
      <c r="A886" s="146"/>
      <c r="B886" s="146"/>
      <c r="C886" s="146"/>
      <c r="D886" s="146"/>
      <c r="E886" s="146"/>
      <c r="F886" s="146"/>
      <c r="G886" s="146"/>
      <c r="H886" s="146"/>
      <c r="I886" s="146"/>
      <c r="J886" s="146"/>
      <c r="K886" s="146"/>
      <c r="L886" s="146"/>
      <c r="M886" s="146"/>
      <c r="N886" s="146"/>
    </row>
  </sheetData>
  <mergeCells count="20">
    <mergeCell ref="A1:O1"/>
    <mergeCell ref="A2:O2"/>
    <mergeCell ref="A3:O3"/>
    <mergeCell ref="A4:O4"/>
    <mergeCell ref="A5:O5"/>
    <mergeCell ref="F6:O6"/>
    <mergeCell ref="F7:O7"/>
    <mergeCell ref="G16:G17"/>
    <mergeCell ref="H16:H17"/>
    <mergeCell ref="F16:F17"/>
    <mergeCell ref="O16:O17"/>
    <mergeCell ref="N16:N17"/>
    <mergeCell ref="I16:I17"/>
    <mergeCell ref="J16:K16"/>
    <mergeCell ref="L16:M16"/>
    <mergeCell ref="A16:A17"/>
    <mergeCell ref="B16:B17"/>
    <mergeCell ref="C16:C17"/>
    <mergeCell ref="D16:D17"/>
    <mergeCell ref="E16:E17"/>
  </mergeCells>
  <phoneticPr fontId="4" type="noConversion"/>
  <pageMargins left="1.6535433070866143" right="0.11811023622047245" top="0.27559055118110237" bottom="0.23622047244094491" header="0" footer="0"/>
  <pageSetup paperSize="9" scale="55"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819"/>
  <sheetViews>
    <sheetView showGridLines="0" zoomScale="80" zoomScaleNormal="80" workbookViewId="0">
      <selection activeCell="L43" sqref="L43"/>
    </sheetView>
  </sheetViews>
  <sheetFormatPr baseColWidth="10" defaultColWidth="11.42578125" defaultRowHeight="15.75" x14ac:dyDescent="0.3"/>
  <cols>
    <col min="1" max="1" width="5.5703125" style="2" customWidth="1"/>
    <col min="2" max="2" width="5.28515625" style="2" customWidth="1"/>
    <col min="3" max="4" width="5" style="2" customWidth="1"/>
    <col min="5" max="5" width="5.28515625" style="2" customWidth="1"/>
    <col min="6" max="6" width="57.28515625" style="2" customWidth="1"/>
    <col min="7" max="7" width="17.7109375" style="2" customWidth="1"/>
    <col min="8" max="8" width="18" style="2" customWidth="1"/>
    <col min="9" max="9" width="14.85546875" style="2" customWidth="1"/>
    <col min="10" max="10" width="15.5703125" style="2" customWidth="1"/>
    <col min="11" max="11" width="11.42578125" style="1"/>
    <col min="12" max="12" width="18.5703125" style="145" bestFit="1" customWidth="1"/>
    <col min="13" max="13" width="19.140625" style="145" bestFit="1" customWidth="1"/>
    <col min="14" max="58" width="11.42578125" style="145"/>
    <col min="59" max="16384" width="11.42578125" style="1"/>
  </cols>
  <sheetData>
    <row r="1" spans="1:13" ht="15.75" customHeight="1" x14ac:dyDescent="0.2">
      <c r="A1" s="479">
        <f>+PPNE1!B1</f>
        <v>0</v>
      </c>
      <c r="B1" s="480"/>
      <c r="C1" s="480"/>
      <c r="D1" s="480"/>
      <c r="E1" s="480"/>
      <c r="F1" s="480"/>
      <c r="G1" s="480"/>
      <c r="H1" s="480"/>
      <c r="I1" s="480"/>
      <c r="J1" s="480"/>
      <c r="K1" s="481"/>
    </row>
    <row r="2" spans="1:13" ht="15.75" customHeight="1" x14ac:dyDescent="0.25">
      <c r="A2" s="482" t="s">
        <v>458</v>
      </c>
      <c r="B2" s="462"/>
      <c r="C2" s="462"/>
      <c r="D2" s="462"/>
      <c r="E2" s="462"/>
      <c r="F2" s="462"/>
      <c r="G2" s="462"/>
      <c r="H2" s="462"/>
      <c r="I2" s="462"/>
      <c r="J2" s="462"/>
      <c r="K2" s="483"/>
    </row>
    <row r="3" spans="1:13" ht="15.75" customHeight="1" x14ac:dyDescent="0.25">
      <c r="A3" s="484" t="s">
        <v>459</v>
      </c>
      <c r="B3" s="464"/>
      <c r="C3" s="464"/>
      <c r="D3" s="464"/>
      <c r="E3" s="464"/>
      <c r="F3" s="464"/>
      <c r="G3" s="464"/>
      <c r="H3" s="464"/>
      <c r="I3" s="464"/>
      <c r="J3" s="464"/>
      <c r="K3" s="485"/>
    </row>
    <row r="4" spans="1:13" ht="15.75" customHeight="1" x14ac:dyDescent="0.2">
      <c r="A4" s="465" t="s">
        <v>322</v>
      </c>
      <c r="B4" s="466"/>
      <c r="C4" s="466"/>
      <c r="D4" s="466"/>
      <c r="E4" s="466"/>
      <c r="F4" s="466"/>
      <c r="G4" s="466"/>
      <c r="H4" s="466"/>
      <c r="I4" s="466"/>
      <c r="J4" s="466"/>
      <c r="K4" s="486"/>
      <c r="M4" s="406"/>
    </row>
    <row r="5" spans="1:13" ht="15.75" customHeight="1" x14ac:dyDescent="0.2">
      <c r="A5" s="465">
        <f>+PPNE1!C5</f>
        <v>2022</v>
      </c>
      <c r="B5" s="466"/>
      <c r="C5" s="466"/>
      <c r="D5" s="466"/>
      <c r="E5" s="466"/>
      <c r="F5" s="466"/>
      <c r="G5" s="466"/>
      <c r="H5" s="466"/>
      <c r="I5" s="466"/>
      <c r="J5" s="466"/>
      <c r="K5" s="486"/>
    </row>
    <row r="6" spans="1:13" ht="15.75" customHeight="1" x14ac:dyDescent="0.2">
      <c r="A6" s="15" t="s">
        <v>325</v>
      </c>
      <c r="B6" s="5"/>
      <c r="C6" s="5"/>
      <c r="D6" s="5"/>
      <c r="E6" s="5"/>
      <c r="F6" s="467" t="str">
        <f>+PPNE1!B6</f>
        <v>Metropolitano</v>
      </c>
      <c r="G6" s="467"/>
      <c r="H6" s="467"/>
      <c r="I6" s="467"/>
      <c r="J6" s="467"/>
      <c r="K6" s="469"/>
    </row>
    <row r="7" spans="1:13" ht="15.75" customHeight="1" x14ac:dyDescent="0.2">
      <c r="A7" s="44" t="s">
        <v>324</v>
      </c>
      <c r="B7" s="45"/>
      <c r="C7" s="45"/>
      <c r="D7" s="16"/>
      <c r="E7" s="45"/>
      <c r="F7" s="470" t="str">
        <f>+PPNE1!B7</f>
        <v xml:space="preserve">HOSPITAL PEDIÁTRICO DR. HUGO MENDOZA </v>
      </c>
      <c r="G7" s="470"/>
      <c r="H7" s="470"/>
      <c r="I7" s="470"/>
      <c r="J7" s="470"/>
      <c r="K7" s="471"/>
    </row>
    <row r="8" spans="1:13" ht="15.75" customHeight="1" x14ac:dyDescent="0.2">
      <c r="A8" s="48" t="s">
        <v>61</v>
      </c>
      <c r="B8" s="49"/>
      <c r="C8" s="49"/>
      <c r="D8" s="49"/>
      <c r="E8" s="49"/>
      <c r="F8" s="49"/>
      <c r="G8" s="49"/>
      <c r="H8" s="49"/>
      <c r="I8" s="49"/>
      <c r="J8" s="49"/>
      <c r="K8" s="50"/>
      <c r="L8" s="415"/>
    </row>
    <row r="9" spans="1:13" ht="13.5" x14ac:dyDescent="0.25">
      <c r="A9" s="105" t="s">
        <v>323</v>
      </c>
      <c r="B9" s="3"/>
      <c r="C9" s="3"/>
      <c r="D9" s="3"/>
      <c r="E9" s="106"/>
      <c r="F9" s="107"/>
      <c r="G9" s="141">
        <f>+PPNE3!F16</f>
        <v>0</v>
      </c>
      <c r="H9" s="104"/>
      <c r="I9" s="104"/>
      <c r="J9" s="104"/>
      <c r="K9" s="108"/>
      <c r="M9" s="405"/>
    </row>
    <row r="10" spans="1:13" ht="13.5" x14ac:dyDescent="0.25">
      <c r="A10" s="105" t="s">
        <v>55</v>
      </c>
      <c r="B10" s="3"/>
      <c r="C10" s="3"/>
      <c r="D10" s="3"/>
      <c r="E10" s="106"/>
      <c r="F10" s="107"/>
      <c r="G10" s="141">
        <f>+PPNE3!F22</f>
        <v>396799836.02535003</v>
      </c>
      <c r="H10" s="104"/>
      <c r="I10" s="104"/>
      <c r="J10" s="104"/>
      <c r="K10" s="108"/>
    </row>
    <row r="11" spans="1:13" ht="13.5" x14ac:dyDescent="0.25">
      <c r="A11" s="105" t="s">
        <v>476</v>
      </c>
      <c r="B11" s="3"/>
      <c r="C11" s="3"/>
      <c r="D11" s="3"/>
      <c r="E11" s="106"/>
      <c r="F11" s="107"/>
      <c r="G11" s="141">
        <f>+PPNE3!F15</f>
        <v>430303037.19</v>
      </c>
      <c r="H11" s="104"/>
      <c r="I11" s="104"/>
      <c r="J11" s="104"/>
      <c r="K11" s="108"/>
    </row>
    <row r="12" spans="1:13" ht="13.5" x14ac:dyDescent="0.25">
      <c r="A12" s="105" t="s">
        <v>56</v>
      </c>
      <c r="B12" s="3"/>
      <c r="C12" s="3"/>
      <c r="D12" s="3"/>
      <c r="E12" s="106"/>
      <c r="F12" s="107"/>
      <c r="G12" s="141">
        <f>PPNE3!F11+PPNE3!F12+PPNE3!F17+PPNE3!F20+PPNE3!F21</f>
        <v>0</v>
      </c>
      <c r="H12" s="104"/>
      <c r="I12" s="104"/>
      <c r="J12" s="104"/>
      <c r="K12" s="108"/>
    </row>
    <row r="13" spans="1:13" ht="13.5" x14ac:dyDescent="0.25">
      <c r="A13" s="109" t="s">
        <v>67</v>
      </c>
      <c r="B13" s="3"/>
      <c r="C13" s="3"/>
      <c r="D13" s="3"/>
      <c r="E13" s="106"/>
      <c r="F13" s="107"/>
      <c r="G13" s="142">
        <f>+PPNE3!F18</f>
        <v>0</v>
      </c>
      <c r="H13" s="104"/>
      <c r="I13" s="104"/>
      <c r="J13" s="104"/>
      <c r="K13" s="108"/>
    </row>
    <row r="14" spans="1:13" ht="14.25" thickBot="1" x14ac:dyDescent="0.3">
      <c r="A14" s="93" t="s">
        <v>78</v>
      </c>
      <c r="B14" s="94"/>
      <c r="C14" s="94"/>
      <c r="D14" s="94"/>
      <c r="E14" s="95"/>
      <c r="F14" s="96"/>
      <c r="G14" s="97">
        <f>SUM(G9:G13)</f>
        <v>827102873.21535003</v>
      </c>
      <c r="H14" s="98"/>
      <c r="I14" s="98"/>
      <c r="J14" s="98"/>
      <c r="K14" s="99"/>
    </row>
    <row r="15" spans="1:13" ht="15.75" customHeight="1" thickTop="1" x14ac:dyDescent="0.2">
      <c r="A15" s="51" t="s">
        <v>63</v>
      </c>
      <c r="B15" s="46"/>
      <c r="C15" s="46"/>
      <c r="D15" s="46"/>
      <c r="E15" s="46"/>
      <c r="F15" s="46"/>
      <c r="G15" s="46"/>
      <c r="H15" s="46"/>
      <c r="I15" s="46"/>
      <c r="J15" s="46"/>
      <c r="K15" s="52"/>
    </row>
    <row r="16" spans="1:13" ht="19.5" customHeight="1" x14ac:dyDescent="0.2">
      <c r="A16" s="468" t="s">
        <v>79</v>
      </c>
      <c r="B16" s="468" t="s">
        <v>64</v>
      </c>
      <c r="C16" s="468" t="s">
        <v>4</v>
      </c>
      <c r="D16" s="468" t="s">
        <v>65</v>
      </c>
      <c r="E16" s="468" t="s">
        <v>27</v>
      </c>
      <c r="F16" s="473" t="s">
        <v>69</v>
      </c>
      <c r="G16" s="472" t="s">
        <v>66</v>
      </c>
      <c r="H16" s="472" t="s">
        <v>42</v>
      </c>
      <c r="I16" s="472" t="s">
        <v>477</v>
      </c>
      <c r="J16" s="475" t="s">
        <v>350</v>
      </c>
      <c r="K16" s="475" t="s">
        <v>26</v>
      </c>
    </row>
    <row r="17" spans="1:11" ht="44.25" customHeight="1" x14ac:dyDescent="0.2">
      <c r="A17" s="468"/>
      <c r="B17" s="468"/>
      <c r="C17" s="468"/>
      <c r="D17" s="468"/>
      <c r="E17" s="468"/>
      <c r="F17" s="474"/>
      <c r="G17" s="472"/>
      <c r="H17" s="472"/>
      <c r="I17" s="472"/>
      <c r="J17" s="476"/>
      <c r="K17" s="476"/>
    </row>
    <row r="18" spans="1:11" ht="12.75" x14ac:dyDescent="0.2">
      <c r="A18" s="80">
        <v>2</v>
      </c>
      <c r="B18" s="81"/>
      <c r="C18" s="81"/>
      <c r="D18" s="81"/>
      <c r="E18" s="81"/>
      <c r="F18" s="82" t="s">
        <v>10</v>
      </c>
      <c r="G18" s="83">
        <f>+G19+G88+G226+G349+G407+G414+G497</f>
        <v>0</v>
      </c>
      <c r="H18" s="83">
        <f>+H19+H88+H226+H349+H407+H414+H497</f>
        <v>396799836.02554643</v>
      </c>
      <c r="I18" s="83">
        <f t="shared" ref="I18:J18" si="0">+I19+I88+I226+I349+I407+I414+I497</f>
        <v>430303037.18955201</v>
      </c>
      <c r="J18" s="83">
        <f t="shared" si="0"/>
        <v>827102873.21509862</v>
      </c>
      <c r="K18" s="117">
        <f>+K19+K88+K226+K349+K407+K414+K497</f>
        <v>98.766719312635317</v>
      </c>
    </row>
    <row r="19" spans="1:11" ht="12.75" x14ac:dyDescent="0.2">
      <c r="A19" s="88">
        <v>2</v>
      </c>
      <c r="B19" s="89">
        <v>1</v>
      </c>
      <c r="C19" s="90"/>
      <c r="D19" s="90"/>
      <c r="E19" s="90"/>
      <c r="F19" s="91" t="s">
        <v>351</v>
      </c>
      <c r="G19" s="92">
        <f>+G20+G48+G64+G71+G79</f>
        <v>0</v>
      </c>
      <c r="H19" s="92">
        <f>+H20+H48+H64+H71+H79</f>
        <v>173998944.29535016</v>
      </c>
      <c r="I19" s="92">
        <f t="shared" ref="I19:J19" si="1">+I20+I48+I64+I71+I79</f>
        <v>430303037.18955201</v>
      </c>
      <c r="J19" s="92">
        <f t="shared" si="1"/>
        <v>604301981.48490226</v>
      </c>
      <c r="K19" s="118">
        <f>+K20+K48+K64+K71+K79</f>
        <v>72.778526224313637</v>
      </c>
    </row>
    <row r="20" spans="1:11" ht="12.75" x14ac:dyDescent="0.2">
      <c r="A20" s="86">
        <v>2</v>
      </c>
      <c r="B20" s="84">
        <v>1</v>
      </c>
      <c r="C20" s="84">
        <v>1</v>
      </c>
      <c r="D20" s="84"/>
      <c r="E20" s="84"/>
      <c r="F20" s="87" t="s">
        <v>80</v>
      </c>
      <c r="G20" s="85">
        <f>+G21+G28+G37+G39+G41+G46</f>
        <v>0</v>
      </c>
      <c r="H20" s="85">
        <f>+H21+H28+H37+H39+H41+H46</f>
        <v>123646445.55</v>
      </c>
      <c r="I20" s="85">
        <f>+I21+I28+I37+I39+I41+I46</f>
        <v>376919173.47955203</v>
      </c>
      <c r="J20" s="85">
        <f>+J21+J28+J37+J39+J41+J46</f>
        <v>500565619.02955204</v>
      </c>
      <c r="K20" s="119">
        <f>+K21+K28+K37+K39+K41+K46</f>
        <v>60.236390800202713</v>
      </c>
    </row>
    <row r="21" spans="1:11" ht="12.75" x14ac:dyDescent="0.2">
      <c r="A21" s="64">
        <v>2</v>
      </c>
      <c r="B21" s="65">
        <v>1</v>
      </c>
      <c r="C21" s="65">
        <v>1</v>
      </c>
      <c r="D21" s="65">
        <v>1</v>
      </c>
      <c r="E21" s="65"/>
      <c r="F21" s="53" t="s">
        <v>81</v>
      </c>
      <c r="G21" s="79">
        <f>SUM(G22:G27)</f>
        <v>0</v>
      </c>
      <c r="H21" s="79">
        <f>SUM(H22:H27)</f>
        <v>32978607.380000003</v>
      </c>
      <c r="I21" s="79">
        <f>SUM(I22:I27)</f>
        <v>0</v>
      </c>
      <c r="J21" s="79">
        <f>SUM(J22:J27)</f>
        <v>32978607.380000003</v>
      </c>
      <c r="K21" s="120">
        <f>SUM(K22:K27)</f>
        <v>3.9872437211838219</v>
      </c>
    </row>
    <row r="22" spans="1:11" ht="12.75" x14ac:dyDescent="0.2">
      <c r="A22" s="56">
        <v>2</v>
      </c>
      <c r="B22" s="57">
        <v>1</v>
      </c>
      <c r="C22" s="57">
        <v>1</v>
      </c>
      <c r="D22" s="57">
        <v>1</v>
      </c>
      <c r="E22" s="57" t="s">
        <v>309</v>
      </c>
      <c r="F22" s="54" t="s">
        <v>352</v>
      </c>
      <c r="G22" s="55"/>
      <c r="H22" s="55"/>
      <c r="I22" s="55"/>
      <c r="J22" s="55">
        <f t="shared" ref="J22:J27" si="2">SUBTOTAL(9,G22:I22)</f>
        <v>0</v>
      </c>
      <c r="K22" s="110">
        <f t="shared" ref="K22:K27" si="3">IFERROR(J22/$J$18*100,"0.00")</f>
        <v>0</v>
      </c>
    </row>
    <row r="23" spans="1:11" ht="12.75" x14ac:dyDescent="0.2">
      <c r="A23" s="56">
        <v>2</v>
      </c>
      <c r="B23" s="57">
        <v>1</v>
      </c>
      <c r="C23" s="57">
        <v>1</v>
      </c>
      <c r="D23" s="57">
        <v>1</v>
      </c>
      <c r="E23" s="57" t="s">
        <v>310</v>
      </c>
      <c r="F23" s="58" t="s">
        <v>82</v>
      </c>
      <c r="G23" s="55"/>
      <c r="H23" s="55"/>
      <c r="I23" s="55"/>
      <c r="J23" s="55">
        <f t="shared" si="2"/>
        <v>0</v>
      </c>
      <c r="K23" s="110">
        <f t="shared" si="3"/>
        <v>0</v>
      </c>
    </row>
    <row r="24" spans="1:11" ht="12.75" x14ac:dyDescent="0.2">
      <c r="A24" s="56">
        <v>2</v>
      </c>
      <c r="B24" s="57">
        <v>1</v>
      </c>
      <c r="C24" s="57">
        <v>1</v>
      </c>
      <c r="D24" s="57">
        <v>1</v>
      </c>
      <c r="E24" s="57" t="s">
        <v>311</v>
      </c>
      <c r="F24" s="58" t="s">
        <v>353</v>
      </c>
      <c r="G24" s="55"/>
      <c r="H24" s="55"/>
      <c r="I24" s="55"/>
      <c r="J24" s="55">
        <f t="shared" si="2"/>
        <v>0</v>
      </c>
      <c r="K24" s="110">
        <f t="shared" si="3"/>
        <v>0</v>
      </c>
    </row>
    <row r="25" spans="1:11" ht="12.75" x14ac:dyDescent="0.2">
      <c r="A25" s="56">
        <v>2</v>
      </c>
      <c r="B25" s="57">
        <v>1</v>
      </c>
      <c r="C25" s="57">
        <v>1</v>
      </c>
      <c r="D25" s="57">
        <v>1</v>
      </c>
      <c r="E25" s="57" t="s">
        <v>312</v>
      </c>
      <c r="F25" s="58" t="s">
        <v>83</v>
      </c>
      <c r="G25" s="55"/>
      <c r="H25" s="55"/>
      <c r="I25" s="55"/>
      <c r="J25" s="55">
        <f t="shared" si="2"/>
        <v>0</v>
      </c>
      <c r="K25" s="110">
        <f t="shared" si="3"/>
        <v>0</v>
      </c>
    </row>
    <row r="26" spans="1:11" ht="12.75" x14ac:dyDescent="0.2">
      <c r="A26" s="56">
        <v>2</v>
      </c>
      <c r="B26" s="57">
        <v>1</v>
      </c>
      <c r="C26" s="57">
        <v>1</v>
      </c>
      <c r="D26" s="57">
        <v>1</v>
      </c>
      <c r="E26" s="57" t="s">
        <v>316</v>
      </c>
      <c r="F26" s="58" t="s">
        <v>84</v>
      </c>
      <c r="G26" s="55"/>
      <c r="H26" s="416">
        <v>32978607.380000003</v>
      </c>
      <c r="I26" s="55"/>
      <c r="J26" s="55">
        <f t="shared" si="2"/>
        <v>32978607.380000003</v>
      </c>
      <c r="K26" s="110">
        <f t="shared" si="3"/>
        <v>3.9872437211838219</v>
      </c>
    </row>
    <row r="27" spans="1:11" ht="12.75" x14ac:dyDescent="0.2">
      <c r="A27" s="56">
        <v>2</v>
      </c>
      <c r="B27" s="57">
        <v>1</v>
      </c>
      <c r="C27" s="57">
        <v>1</v>
      </c>
      <c r="D27" s="57">
        <v>1</v>
      </c>
      <c r="E27" s="57" t="s">
        <v>354</v>
      </c>
      <c r="F27" s="58" t="s">
        <v>355</v>
      </c>
      <c r="G27" s="55"/>
      <c r="H27" s="55"/>
      <c r="I27" s="55"/>
      <c r="J27" s="55">
        <f t="shared" si="2"/>
        <v>0</v>
      </c>
      <c r="K27" s="110">
        <f t="shared" si="3"/>
        <v>0</v>
      </c>
    </row>
    <row r="28" spans="1:11" ht="12.75" x14ac:dyDescent="0.2">
      <c r="A28" s="64">
        <v>2</v>
      </c>
      <c r="B28" s="65">
        <v>1</v>
      </c>
      <c r="C28" s="65">
        <v>1</v>
      </c>
      <c r="D28" s="65">
        <v>2</v>
      </c>
      <c r="E28" s="65"/>
      <c r="F28" s="53" t="s">
        <v>85</v>
      </c>
      <c r="G28" s="79">
        <f>SUM(G29:G35)</f>
        <v>0</v>
      </c>
      <c r="H28" s="79">
        <f>SUM(H29:H36)</f>
        <v>77726366</v>
      </c>
      <c r="I28" s="79">
        <f>SUM(I29:I36)</f>
        <v>346725390.90420187</v>
      </c>
      <c r="J28" s="79">
        <f>SUM(J29:J36)</f>
        <v>424451756.90420187</v>
      </c>
      <c r="K28" s="120">
        <f>SUM(K29:K35)</f>
        <v>51.033924626982717</v>
      </c>
    </row>
    <row r="29" spans="1:11" ht="12.75" x14ac:dyDescent="0.2">
      <c r="A29" s="56">
        <v>2</v>
      </c>
      <c r="B29" s="57">
        <v>1</v>
      </c>
      <c r="C29" s="57">
        <v>1</v>
      </c>
      <c r="D29" s="57">
        <v>2</v>
      </c>
      <c r="E29" s="57" t="s">
        <v>309</v>
      </c>
      <c r="F29" s="58" t="s">
        <v>86</v>
      </c>
      <c r="G29" s="55"/>
      <c r="H29" s="55">
        <v>75377666</v>
      </c>
      <c r="I29" s="55">
        <v>346725390.90420187</v>
      </c>
      <c r="J29" s="55">
        <f t="shared" ref="J29:J36" si="4">SUBTOTAL(9,G29:I29)</f>
        <v>422103056.90420187</v>
      </c>
      <c r="K29" s="110">
        <f t="shared" ref="K29:K36" si="5">IFERROR(J29/$J$18*100,"0.00")</f>
        <v>51.033924626982717</v>
      </c>
    </row>
    <row r="30" spans="1:11" ht="12.75" x14ac:dyDescent="0.2">
      <c r="A30" s="56">
        <v>2</v>
      </c>
      <c r="B30" s="57">
        <v>1</v>
      </c>
      <c r="C30" s="57">
        <v>1</v>
      </c>
      <c r="D30" s="57">
        <v>2</v>
      </c>
      <c r="E30" s="57" t="s">
        <v>310</v>
      </c>
      <c r="F30" s="58" t="s">
        <v>87</v>
      </c>
      <c r="G30" s="55"/>
      <c r="H30" s="55"/>
      <c r="I30" s="55"/>
      <c r="J30" s="55">
        <f t="shared" si="4"/>
        <v>0</v>
      </c>
      <c r="K30" s="110">
        <f t="shared" si="5"/>
        <v>0</v>
      </c>
    </row>
    <row r="31" spans="1:11" ht="12.75" x14ac:dyDescent="0.2">
      <c r="A31" s="56">
        <v>2</v>
      </c>
      <c r="B31" s="57">
        <v>1</v>
      </c>
      <c r="C31" s="57">
        <v>1</v>
      </c>
      <c r="D31" s="57">
        <v>2</v>
      </c>
      <c r="E31" s="57" t="s">
        <v>311</v>
      </c>
      <c r="F31" s="58" t="s">
        <v>43</v>
      </c>
      <c r="G31" s="55"/>
      <c r="H31" s="55"/>
      <c r="I31" s="55"/>
      <c r="J31" s="55">
        <f t="shared" si="4"/>
        <v>0</v>
      </c>
      <c r="K31" s="110">
        <f t="shared" si="5"/>
        <v>0</v>
      </c>
    </row>
    <row r="32" spans="1:11" ht="12.75" x14ac:dyDescent="0.2">
      <c r="A32" s="56">
        <v>2</v>
      </c>
      <c r="B32" s="57">
        <v>1</v>
      </c>
      <c r="C32" s="57">
        <v>1</v>
      </c>
      <c r="D32" s="57">
        <v>2</v>
      </c>
      <c r="E32" s="57" t="s">
        <v>312</v>
      </c>
      <c r="F32" s="58" t="s">
        <v>88</v>
      </c>
      <c r="G32" s="55"/>
      <c r="H32" s="55"/>
      <c r="I32" s="55"/>
      <c r="J32" s="55">
        <f t="shared" si="4"/>
        <v>0</v>
      </c>
      <c r="K32" s="110">
        <f t="shared" si="5"/>
        <v>0</v>
      </c>
    </row>
    <row r="33" spans="1:11" ht="12.75" x14ac:dyDescent="0.2">
      <c r="A33" s="56">
        <v>2</v>
      </c>
      <c r="B33" s="57">
        <v>1</v>
      </c>
      <c r="C33" s="57">
        <v>1</v>
      </c>
      <c r="D33" s="57">
        <v>2</v>
      </c>
      <c r="E33" s="57" t="s">
        <v>316</v>
      </c>
      <c r="F33" s="58" t="s">
        <v>89</v>
      </c>
      <c r="G33" s="55"/>
      <c r="H33" s="55"/>
      <c r="I33" s="55"/>
      <c r="J33" s="55">
        <f t="shared" si="4"/>
        <v>0</v>
      </c>
      <c r="K33" s="110">
        <f t="shared" si="5"/>
        <v>0</v>
      </c>
    </row>
    <row r="34" spans="1:11" ht="12.75" x14ac:dyDescent="0.2">
      <c r="A34" s="56">
        <v>2</v>
      </c>
      <c r="B34" s="57">
        <v>1</v>
      </c>
      <c r="C34" s="57">
        <v>1</v>
      </c>
      <c r="D34" s="57">
        <v>2</v>
      </c>
      <c r="E34" s="57" t="s">
        <v>354</v>
      </c>
      <c r="F34" s="58" t="s">
        <v>90</v>
      </c>
      <c r="G34" s="55"/>
      <c r="H34" s="55"/>
      <c r="I34" s="55"/>
      <c r="J34" s="55">
        <f t="shared" si="4"/>
        <v>0</v>
      </c>
      <c r="K34" s="110">
        <f t="shared" si="5"/>
        <v>0</v>
      </c>
    </row>
    <row r="35" spans="1:11" ht="12.75" x14ac:dyDescent="0.2">
      <c r="A35" s="56">
        <v>2</v>
      </c>
      <c r="B35" s="57">
        <v>1</v>
      </c>
      <c r="C35" s="57">
        <v>1</v>
      </c>
      <c r="D35" s="57">
        <v>2</v>
      </c>
      <c r="E35" s="57" t="s">
        <v>356</v>
      </c>
      <c r="F35" s="58" t="s">
        <v>45</v>
      </c>
      <c r="G35" s="55"/>
      <c r="H35" s="55"/>
      <c r="I35" s="55"/>
      <c r="J35" s="55">
        <f t="shared" si="4"/>
        <v>0</v>
      </c>
      <c r="K35" s="110">
        <f t="shared" si="5"/>
        <v>0</v>
      </c>
    </row>
    <row r="36" spans="1:11" ht="12.75" x14ac:dyDescent="0.2">
      <c r="A36" s="56">
        <v>2</v>
      </c>
      <c r="B36" s="57">
        <v>1</v>
      </c>
      <c r="C36" s="57">
        <v>1</v>
      </c>
      <c r="D36" s="57">
        <v>2</v>
      </c>
      <c r="E36" s="57" t="s">
        <v>362</v>
      </c>
      <c r="F36" s="58" t="s">
        <v>1192</v>
      </c>
      <c r="G36" s="55">
        <v>0</v>
      </c>
      <c r="H36" s="55">
        <v>2348700</v>
      </c>
      <c r="I36" s="55"/>
      <c r="J36" s="55">
        <f t="shared" si="4"/>
        <v>2348700</v>
      </c>
      <c r="K36" s="110">
        <f t="shared" si="5"/>
        <v>0.28396709479078192</v>
      </c>
    </row>
    <row r="37" spans="1:11" ht="12.75" x14ac:dyDescent="0.2">
      <c r="A37" s="64">
        <v>2</v>
      </c>
      <c r="B37" s="65">
        <v>1</v>
      </c>
      <c r="C37" s="65">
        <v>1</v>
      </c>
      <c r="D37" s="65">
        <v>3</v>
      </c>
      <c r="E37" s="65"/>
      <c r="F37" s="53" t="s">
        <v>91</v>
      </c>
      <c r="G37" s="79">
        <f>G38</f>
        <v>0</v>
      </c>
      <c r="H37" s="79">
        <f>H38</f>
        <v>0</v>
      </c>
      <c r="I37" s="79">
        <f>I38</f>
        <v>1200000</v>
      </c>
      <c r="J37" s="79">
        <f>J38</f>
        <v>1200000</v>
      </c>
      <c r="K37" s="120">
        <f>K38</f>
        <v>0.14508473357556875</v>
      </c>
    </row>
    <row r="38" spans="1:11" ht="12.75" x14ac:dyDescent="0.2">
      <c r="A38" s="56">
        <v>2</v>
      </c>
      <c r="B38" s="57">
        <v>1</v>
      </c>
      <c r="C38" s="57">
        <v>1</v>
      </c>
      <c r="D38" s="57">
        <v>3</v>
      </c>
      <c r="E38" s="57" t="s">
        <v>309</v>
      </c>
      <c r="F38" s="58" t="s">
        <v>91</v>
      </c>
      <c r="G38" s="55"/>
      <c r="H38" s="55"/>
      <c r="I38" s="55">
        <v>1200000</v>
      </c>
      <c r="J38" s="55">
        <f>SUBTOTAL(9,G38:I38)</f>
        <v>1200000</v>
      </c>
      <c r="K38" s="110">
        <f>IFERROR(J38/$J$18*100,"0.00")</f>
        <v>0.14508473357556875</v>
      </c>
    </row>
    <row r="39" spans="1:11" ht="12.75" x14ac:dyDescent="0.2">
      <c r="A39" s="64">
        <v>2</v>
      </c>
      <c r="B39" s="65">
        <v>1</v>
      </c>
      <c r="C39" s="65">
        <v>1</v>
      </c>
      <c r="D39" s="65">
        <v>4</v>
      </c>
      <c r="E39" s="65"/>
      <c r="F39" s="53" t="s">
        <v>357</v>
      </c>
      <c r="G39" s="79">
        <f>G40</f>
        <v>0</v>
      </c>
      <c r="H39" s="79">
        <f>H40</f>
        <v>6281472.1699999999</v>
      </c>
      <c r="I39" s="79">
        <f>I40</f>
        <v>28993782.575350158</v>
      </c>
      <c r="J39" s="79">
        <f>J40</f>
        <v>35275254.74535016</v>
      </c>
      <c r="K39" s="120">
        <f>K40</f>
        <v>4.2649174471162041</v>
      </c>
    </row>
    <row r="40" spans="1:11" ht="12.75" x14ac:dyDescent="0.2">
      <c r="A40" s="56">
        <v>2</v>
      </c>
      <c r="B40" s="57">
        <v>1</v>
      </c>
      <c r="C40" s="57">
        <v>1</v>
      </c>
      <c r="D40" s="57">
        <v>4</v>
      </c>
      <c r="E40" s="57" t="s">
        <v>309</v>
      </c>
      <c r="F40" s="58" t="s">
        <v>357</v>
      </c>
      <c r="G40" s="55"/>
      <c r="H40" s="55">
        <v>6281472.1699999999</v>
      </c>
      <c r="I40" s="55">
        <v>28993782.575350158</v>
      </c>
      <c r="J40" s="55">
        <f>SUBTOTAL(9,G40:I40)</f>
        <v>35275254.74535016</v>
      </c>
      <c r="K40" s="110">
        <f>IFERROR(J40/$J$18*100,"0.00")</f>
        <v>4.2649174471162041</v>
      </c>
    </row>
    <row r="41" spans="1:11" ht="12.75" x14ac:dyDescent="0.2">
      <c r="A41" s="64">
        <v>2</v>
      </c>
      <c r="B41" s="65">
        <v>1</v>
      </c>
      <c r="C41" s="65">
        <v>1</v>
      </c>
      <c r="D41" s="65">
        <v>5</v>
      </c>
      <c r="E41" s="65"/>
      <c r="F41" s="53" t="s">
        <v>358</v>
      </c>
      <c r="G41" s="79">
        <f>SUM(G42:G45)</f>
        <v>0</v>
      </c>
      <c r="H41" s="79">
        <f>SUM(H42:H45)</f>
        <v>6660000</v>
      </c>
      <c r="I41" s="79">
        <f>SUM(I42:I45)</f>
        <v>0</v>
      </c>
      <c r="J41" s="79">
        <f>SUM(J42:J45)</f>
        <v>6660000</v>
      </c>
      <c r="K41" s="120">
        <f>SUM(K42:K45)</f>
        <v>0.80522027134440655</v>
      </c>
    </row>
    <row r="42" spans="1:11" ht="12.75" x14ac:dyDescent="0.2">
      <c r="A42" s="56">
        <v>2</v>
      </c>
      <c r="B42" s="57">
        <v>1</v>
      </c>
      <c r="C42" s="57">
        <v>1</v>
      </c>
      <c r="D42" s="57">
        <v>5</v>
      </c>
      <c r="E42" s="57" t="s">
        <v>309</v>
      </c>
      <c r="F42" s="59" t="s">
        <v>358</v>
      </c>
      <c r="G42" s="55"/>
      <c r="H42" s="416">
        <v>2400000</v>
      </c>
      <c r="I42" s="55"/>
      <c r="J42" s="55">
        <f>SUBTOTAL(9,G42:I42)</f>
        <v>2400000</v>
      </c>
      <c r="K42" s="110">
        <f>IFERROR(J42/$J$18*100,"0.00")</f>
        <v>0.29016946715113751</v>
      </c>
    </row>
    <row r="43" spans="1:11" ht="12.75" x14ac:dyDescent="0.2">
      <c r="A43" s="56">
        <v>2</v>
      </c>
      <c r="B43" s="57">
        <v>1</v>
      </c>
      <c r="C43" s="57">
        <v>1</v>
      </c>
      <c r="D43" s="57">
        <v>5</v>
      </c>
      <c r="E43" s="57" t="s">
        <v>310</v>
      </c>
      <c r="F43" s="58" t="s">
        <v>92</v>
      </c>
      <c r="G43" s="55"/>
      <c r="H43" s="55"/>
      <c r="I43" s="55"/>
      <c r="J43" s="55">
        <f>SUBTOTAL(9,G43:I43)</f>
        <v>0</v>
      </c>
      <c r="K43" s="110">
        <f>IFERROR(J43/$J$18*100,"0.00")</f>
        <v>0</v>
      </c>
    </row>
    <row r="44" spans="1:11" ht="12.75" x14ac:dyDescent="0.2">
      <c r="A44" s="56">
        <v>2</v>
      </c>
      <c r="B44" s="57">
        <v>1</v>
      </c>
      <c r="C44" s="57">
        <v>1</v>
      </c>
      <c r="D44" s="57">
        <v>5</v>
      </c>
      <c r="E44" s="57" t="s">
        <v>311</v>
      </c>
      <c r="F44" s="58" t="s">
        <v>359</v>
      </c>
      <c r="G44" s="55"/>
      <c r="H44" s="55">
        <v>1000000</v>
      </c>
      <c r="I44" s="55"/>
      <c r="J44" s="55">
        <f>SUBTOTAL(9,G44:I44)</f>
        <v>1000000</v>
      </c>
      <c r="K44" s="110">
        <f>IFERROR(J44/$J$18*100,"0.00")</f>
        <v>0.1209039446463073</v>
      </c>
    </row>
    <row r="45" spans="1:11" ht="12.75" x14ac:dyDescent="0.2">
      <c r="A45" s="56">
        <v>2</v>
      </c>
      <c r="B45" s="57">
        <v>1</v>
      </c>
      <c r="C45" s="57">
        <v>1</v>
      </c>
      <c r="D45" s="57">
        <v>5</v>
      </c>
      <c r="E45" s="57" t="s">
        <v>312</v>
      </c>
      <c r="F45" s="58" t="s">
        <v>313</v>
      </c>
      <c r="G45" s="55"/>
      <c r="H45" s="55">
        <v>3260000</v>
      </c>
      <c r="I45" s="55"/>
      <c r="J45" s="55">
        <f>SUBTOTAL(9,G45:I45)</f>
        <v>3260000</v>
      </c>
      <c r="K45" s="110">
        <f>IFERROR(J45/$J$18*100,"0.00")</f>
        <v>0.39414685954696171</v>
      </c>
    </row>
    <row r="46" spans="1:11" ht="12.75" x14ac:dyDescent="0.2">
      <c r="A46" s="64">
        <v>2</v>
      </c>
      <c r="B46" s="65">
        <v>1</v>
      </c>
      <c r="C46" s="65">
        <v>1</v>
      </c>
      <c r="D46" s="65">
        <v>6</v>
      </c>
      <c r="E46" s="65"/>
      <c r="F46" s="53" t="s">
        <v>360</v>
      </c>
      <c r="G46" s="79">
        <f>G47</f>
        <v>0</v>
      </c>
      <c r="H46" s="79">
        <f>H47</f>
        <v>0</v>
      </c>
      <c r="I46" s="79">
        <f>I47</f>
        <v>0</v>
      </c>
      <c r="J46" s="79">
        <f>J47</f>
        <v>0</v>
      </c>
      <c r="K46" s="120">
        <f>K47</f>
        <v>0</v>
      </c>
    </row>
    <row r="47" spans="1:11" ht="12.75" x14ac:dyDescent="0.2">
      <c r="A47" s="56">
        <v>2</v>
      </c>
      <c r="B47" s="57">
        <v>1</v>
      </c>
      <c r="C47" s="57">
        <v>1</v>
      </c>
      <c r="D47" s="57">
        <v>6</v>
      </c>
      <c r="E47" s="57" t="s">
        <v>309</v>
      </c>
      <c r="F47" s="58" t="s">
        <v>360</v>
      </c>
      <c r="G47" s="55"/>
      <c r="H47" s="55"/>
      <c r="I47" s="55"/>
      <c r="J47" s="55">
        <f>SUBTOTAL(9,G47:I47)</f>
        <v>0</v>
      </c>
      <c r="K47" s="110">
        <f>IFERROR(J47/$J$18*100,"0.00")</f>
        <v>0</v>
      </c>
    </row>
    <row r="48" spans="1:11" ht="12.75" x14ac:dyDescent="0.2">
      <c r="A48" s="86">
        <v>2</v>
      </c>
      <c r="B48" s="84">
        <v>1</v>
      </c>
      <c r="C48" s="84">
        <v>2</v>
      </c>
      <c r="D48" s="84"/>
      <c r="E48" s="84"/>
      <c r="F48" s="87" t="s">
        <v>28</v>
      </c>
      <c r="G48" s="85">
        <f>+G49+G51+G62</f>
        <v>0</v>
      </c>
      <c r="H48" s="85">
        <f>+H49+H51+H62</f>
        <v>38827254.74535016</v>
      </c>
      <c r="I48" s="85">
        <f>+I49+I51+I62</f>
        <v>0</v>
      </c>
      <c r="J48" s="85">
        <f>+J49+J51+J62</f>
        <v>38827254.74535016</v>
      </c>
      <c r="K48" s="119">
        <f>+K49+K51+K62</f>
        <v>4.6943682584998871</v>
      </c>
    </row>
    <row r="49" spans="1:11" ht="12.75" x14ac:dyDescent="0.2">
      <c r="A49" s="64">
        <v>2</v>
      </c>
      <c r="B49" s="65">
        <v>1</v>
      </c>
      <c r="C49" s="65">
        <v>2</v>
      </c>
      <c r="D49" s="65">
        <v>1</v>
      </c>
      <c r="E49" s="65"/>
      <c r="F49" s="53" t="s">
        <v>93</v>
      </c>
      <c r="G49" s="79">
        <f>G50</f>
        <v>0</v>
      </c>
      <c r="H49" s="79">
        <f>H50</f>
        <v>0</v>
      </c>
      <c r="I49" s="79">
        <f>I50</f>
        <v>0</v>
      </c>
      <c r="J49" s="79">
        <f>J50</f>
        <v>0</v>
      </c>
      <c r="K49" s="120">
        <f>K50</f>
        <v>0</v>
      </c>
    </row>
    <row r="50" spans="1:11" ht="12.75" x14ac:dyDescent="0.2">
      <c r="A50" s="56">
        <v>2</v>
      </c>
      <c r="B50" s="57">
        <v>1</v>
      </c>
      <c r="C50" s="57">
        <v>2</v>
      </c>
      <c r="D50" s="57">
        <v>1</v>
      </c>
      <c r="E50" s="57" t="s">
        <v>309</v>
      </c>
      <c r="F50" s="58" t="s">
        <v>93</v>
      </c>
      <c r="G50" s="55"/>
      <c r="H50" s="55"/>
      <c r="I50" s="55"/>
      <c r="J50" s="55">
        <f>SUBTOTAL(9,G50:I50)</f>
        <v>0</v>
      </c>
      <c r="K50" s="110">
        <f>IFERROR(J50/$J$18*100,"0.00")</f>
        <v>0</v>
      </c>
    </row>
    <row r="51" spans="1:11" ht="12.75" x14ac:dyDescent="0.2">
      <c r="A51" s="64">
        <v>2</v>
      </c>
      <c r="B51" s="65">
        <v>1</v>
      </c>
      <c r="C51" s="65">
        <v>2</v>
      </c>
      <c r="D51" s="65">
        <v>2</v>
      </c>
      <c r="E51" s="65"/>
      <c r="F51" s="53" t="s">
        <v>94</v>
      </c>
      <c r="G51" s="79">
        <f>SUM(G52:G61)</f>
        <v>0</v>
      </c>
      <c r="H51" s="79">
        <f>SUM(H52:H61)</f>
        <v>38827254.74535016</v>
      </c>
      <c r="I51" s="79">
        <f>SUM(I52:I61)</f>
        <v>0</v>
      </c>
      <c r="J51" s="79">
        <f>SUM(J52:J61)</f>
        <v>38827254.74535016</v>
      </c>
      <c r="K51" s="120">
        <f>SUM(K52:K61)</f>
        <v>4.6943682584998871</v>
      </c>
    </row>
    <row r="52" spans="1:11" ht="12.75" x14ac:dyDescent="0.2">
      <c r="A52" s="56">
        <v>2</v>
      </c>
      <c r="B52" s="57">
        <v>1</v>
      </c>
      <c r="C52" s="57">
        <v>2</v>
      </c>
      <c r="D52" s="57">
        <v>2</v>
      </c>
      <c r="E52" s="57" t="s">
        <v>309</v>
      </c>
      <c r="F52" s="58" t="s">
        <v>95</v>
      </c>
      <c r="G52" s="55"/>
      <c r="H52" s="55"/>
      <c r="I52" s="55"/>
      <c r="J52" s="55">
        <f t="shared" ref="J52:J61" si="6">SUBTOTAL(9,G52:I52)</f>
        <v>0</v>
      </c>
      <c r="K52" s="110">
        <f t="shared" ref="K52:K61" si="7">IFERROR(J52/$J$18*100,"0.00")</f>
        <v>0</v>
      </c>
    </row>
    <row r="53" spans="1:11" ht="12.75" x14ac:dyDescent="0.2">
      <c r="A53" s="56">
        <v>2</v>
      </c>
      <c r="B53" s="57">
        <v>1</v>
      </c>
      <c r="C53" s="57">
        <v>2</v>
      </c>
      <c r="D53" s="57">
        <v>2</v>
      </c>
      <c r="E53" s="57" t="s">
        <v>310</v>
      </c>
      <c r="F53" s="58" t="s">
        <v>96</v>
      </c>
      <c r="G53" s="55"/>
      <c r="H53" s="55"/>
      <c r="I53" s="55"/>
      <c r="J53" s="55">
        <f t="shared" si="6"/>
        <v>0</v>
      </c>
      <c r="K53" s="110">
        <f t="shared" si="7"/>
        <v>0</v>
      </c>
    </row>
    <row r="54" spans="1:11" ht="22.5" x14ac:dyDescent="0.2">
      <c r="A54" s="56">
        <v>2</v>
      </c>
      <c r="B54" s="57">
        <v>1</v>
      </c>
      <c r="C54" s="57">
        <v>2</v>
      </c>
      <c r="D54" s="57">
        <v>2</v>
      </c>
      <c r="E54" s="57" t="s">
        <v>311</v>
      </c>
      <c r="F54" s="60" t="s">
        <v>97</v>
      </c>
      <c r="G54" s="55"/>
      <c r="H54" s="55"/>
      <c r="I54" s="55"/>
      <c r="J54" s="55">
        <f t="shared" si="6"/>
        <v>0</v>
      </c>
      <c r="K54" s="110">
        <f t="shared" si="7"/>
        <v>0</v>
      </c>
    </row>
    <row r="55" spans="1:11" ht="12.75" x14ac:dyDescent="0.2">
      <c r="A55" s="56">
        <v>2</v>
      </c>
      <c r="B55" s="57">
        <v>1</v>
      </c>
      <c r="C55" s="57">
        <v>2</v>
      </c>
      <c r="D55" s="57">
        <v>2</v>
      </c>
      <c r="E55" s="57" t="s">
        <v>312</v>
      </c>
      <c r="F55" s="58" t="s">
        <v>98</v>
      </c>
      <c r="G55" s="55"/>
      <c r="H55" s="55"/>
      <c r="I55" s="55"/>
      <c r="J55" s="55">
        <f t="shared" si="6"/>
        <v>0</v>
      </c>
      <c r="K55" s="110">
        <f t="shared" si="7"/>
        <v>0</v>
      </c>
    </row>
    <row r="56" spans="1:11" ht="12.75" x14ac:dyDescent="0.2">
      <c r="A56" s="56">
        <v>2</v>
      </c>
      <c r="B56" s="57">
        <v>1</v>
      </c>
      <c r="C56" s="57">
        <v>2</v>
      </c>
      <c r="D56" s="57">
        <v>2</v>
      </c>
      <c r="E56" s="57" t="s">
        <v>316</v>
      </c>
      <c r="F56" s="58" t="s">
        <v>99</v>
      </c>
      <c r="G56" s="55"/>
      <c r="H56" s="55">
        <v>3552000</v>
      </c>
      <c r="I56" s="55"/>
      <c r="J56" s="55">
        <f t="shared" si="6"/>
        <v>3552000</v>
      </c>
      <c r="K56" s="110">
        <f t="shared" si="7"/>
        <v>0.42945081138368346</v>
      </c>
    </row>
    <row r="57" spans="1:11" ht="12.75" x14ac:dyDescent="0.2">
      <c r="A57" s="56">
        <v>2</v>
      </c>
      <c r="B57" s="57">
        <v>1</v>
      </c>
      <c r="C57" s="57">
        <v>2</v>
      </c>
      <c r="D57" s="57">
        <v>2</v>
      </c>
      <c r="E57" s="57" t="s">
        <v>354</v>
      </c>
      <c r="F57" s="58" t="s">
        <v>100</v>
      </c>
      <c r="G57" s="55"/>
      <c r="H57" s="55"/>
      <c r="I57" s="55"/>
      <c r="J57" s="55">
        <f t="shared" si="6"/>
        <v>0</v>
      </c>
      <c r="K57" s="110">
        <f t="shared" si="7"/>
        <v>0</v>
      </c>
    </row>
    <row r="58" spans="1:11" ht="12.75" x14ac:dyDescent="0.2">
      <c r="A58" s="56">
        <v>2</v>
      </c>
      <c r="B58" s="57">
        <v>1</v>
      </c>
      <c r="C58" s="57">
        <v>2</v>
      </c>
      <c r="D58" s="57">
        <v>2</v>
      </c>
      <c r="E58" s="57" t="s">
        <v>356</v>
      </c>
      <c r="F58" s="58" t="s">
        <v>101</v>
      </c>
      <c r="G58" s="55"/>
      <c r="H58" s="55"/>
      <c r="I58" s="55"/>
      <c r="J58" s="55">
        <f t="shared" si="6"/>
        <v>0</v>
      </c>
      <c r="K58" s="110">
        <f t="shared" si="7"/>
        <v>0</v>
      </c>
    </row>
    <row r="59" spans="1:11" ht="12.75" x14ac:dyDescent="0.2">
      <c r="A59" s="56">
        <v>2</v>
      </c>
      <c r="B59" s="57">
        <v>1</v>
      </c>
      <c r="C59" s="57">
        <v>2</v>
      </c>
      <c r="D59" s="57">
        <v>2</v>
      </c>
      <c r="E59" s="57" t="s">
        <v>361</v>
      </c>
      <c r="F59" s="58" t="s">
        <v>102</v>
      </c>
      <c r="G59" s="55"/>
      <c r="H59" s="55"/>
      <c r="I59" s="55"/>
      <c r="J59" s="55">
        <f t="shared" si="6"/>
        <v>0</v>
      </c>
      <c r="K59" s="110">
        <f t="shared" si="7"/>
        <v>0</v>
      </c>
    </row>
    <row r="60" spans="1:11" ht="12.75" x14ac:dyDescent="0.2">
      <c r="A60" s="56">
        <v>2</v>
      </c>
      <c r="B60" s="57">
        <v>1</v>
      </c>
      <c r="C60" s="57">
        <v>2</v>
      </c>
      <c r="D60" s="57">
        <v>2</v>
      </c>
      <c r="E60" s="57" t="s">
        <v>362</v>
      </c>
      <c r="F60" s="58" t="s">
        <v>103</v>
      </c>
      <c r="G60" s="55"/>
      <c r="H60" s="55">
        <v>35275254.74535016</v>
      </c>
      <c r="I60" s="55"/>
      <c r="J60" s="55">
        <f t="shared" si="6"/>
        <v>35275254.74535016</v>
      </c>
      <c r="K60" s="110">
        <f t="shared" si="7"/>
        <v>4.2649174471162041</v>
      </c>
    </row>
    <row r="61" spans="1:11" ht="12.75" x14ac:dyDescent="0.2">
      <c r="A61" s="56">
        <v>2</v>
      </c>
      <c r="B61" s="57">
        <v>1</v>
      </c>
      <c r="C61" s="57">
        <v>2</v>
      </c>
      <c r="D61" s="57">
        <v>2</v>
      </c>
      <c r="E61" s="57" t="s">
        <v>363</v>
      </c>
      <c r="F61" s="60" t="s">
        <v>104</v>
      </c>
      <c r="G61" s="55"/>
      <c r="H61" s="55"/>
      <c r="I61" s="55"/>
      <c r="J61" s="55">
        <f t="shared" si="6"/>
        <v>0</v>
      </c>
      <c r="K61" s="110">
        <f t="shared" si="7"/>
        <v>0</v>
      </c>
    </row>
    <row r="62" spans="1:11" ht="12.75" x14ac:dyDescent="0.2">
      <c r="A62" s="64">
        <v>2</v>
      </c>
      <c r="B62" s="65">
        <v>1</v>
      </c>
      <c r="C62" s="65">
        <v>2</v>
      </c>
      <c r="D62" s="65">
        <v>3</v>
      </c>
      <c r="E62" s="65"/>
      <c r="F62" s="53" t="s">
        <v>44</v>
      </c>
      <c r="G62" s="79">
        <f>G63</f>
        <v>0</v>
      </c>
      <c r="H62" s="79">
        <f>H63</f>
        <v>0</v>
      </c>
      <c r="I62" s="79">
        <f>I63</f>
        <v>0</v>
      </c>
      <c r="J62" s="79">
        <f>J63</f>
        <v>0</v>
      </c>
      <c r="K62" s="120">
        <f>K63</f>
        <v>0</v>
      </c>
    </row>
    <row r="63" spans="1:11" ht="12.75" x14ac:dyDescent="0.2">
      <c r="A63" s="56">
        <v>2</v>
      </c>
      <c r="B63" s="57">
        <v>1</v>
      </c>
      <c r="C63" s="57">
        <v>2</v>
      </c>
      <c r="D63" s="57">
        <v>3</v>
      </c>
      <c r="E63" s="57" t="s">
        <v>309</v>
      </c>
      <c r="F63" s="58" t="s">
        <v>44</v>
      </c>
      <c r="G63" s="55"/>
      <c r="H63" s="55"/>
      <c r="I63" s="55"/>
      <c r="J63" s="55">
        <f>SUBTOTAL(9,G63:I63)</f>
        <v>0</v>
      </c>
      <c r="K63" s="110">
        <f>IFERROR(J63/$J$18*100,"0.00")</f>
        <v>0</v>
      </c>
    </row>
    <row r="64" spans="1:11" ht="12.75" x14ac:dyDescent="0.2">
      <c r="A64" s="86">
        <v>2</v>
      </c>
      <c r="B64" s="84">
        <v>1</v>
      </c>
      <c r="C64" s="84">
        <v>3</v>
      </c>
      <c r="D64" s="84"/>
      <c r="E64" s="84"/>
      <c r="F64" s="87" t="s">
        <v>46</v>
      </c>
      <c r="G64" s="85">
        <f>G65+G68</f>
        <v>0</v>
      </c>
      <c r="H64" s="85">
        <f>H65+H68</f>
        <v>0</v>
      </c>
      <c r="I64" s="85">
        <f>I65+I68</f>
        <v>0</v>
      </c>
      <c r="J64" s="85">
        <f>J65+J68</f>
        <v>0</v>
      </c>
      <c r="K64" s="119">
        <f>K65+K68</f>
        <v>0</v>
      </c>
    </row>
    <row r="65" spans="1:11" ht="12.75" x14ac:dyDescent="0.2">
      <c r="A65" s="64">
        <v>2</v>
      </c>
      <c r="B65" s="65">
        <v>1</v>
      </c>
      <c r="C65" s="65">
        <v>3</v>
      </c>
      <c r="D65" s="65">
        <v>1</v>
      </c>
      <c r="E65" s="65"/>
      <c r="F65" s="61" t="s">
        <v>105</v>
      </c>
      <c r="G65" s="79">
        <f>SUM(G66:G67)</f>
        <v>0</v>
      </c>
      <c r="H65" s="79">
        <f>SUM(H66:H67)</f>
        <v>0</v>
      </c>
      <c r="I65" s="79">
        <f>SUM(I66:I67)</f>
        <v>0</v>
      </c>
      <c r="J65" s="79">
        <f>SUM(J66:J67)</f>
        <v>0</v>
      </c>
      <c r="K65" s="120">
        <f>SUM(K66:K67)</f>
        <v>0</v>
      </c>
    </row>
    <row r="66" spans="1:11" ht="12.75" x14ac:dyDescent="0.2">
      <c r="A66" s="62">
        <v>2</v>
      </c>
      <c r="B66" s="57">
        <v>1</v>
      </c>
      <c r="C66" s="57">
        <v>3</v>
      </c>
      <c r="D66" s="57">
        <v>1</v>
      </c>
      <c r="E66" s="57" t="s">
        <v>309</v>
      </c>
      <c r="F66" s="63" t="s">
        <v>106</v>
      </c>
      <c r="G66" s="55"/>
      <c r="H66" s="55"/>
      <c r="I66" s="55"/>
      <c r="J66" s="55">
        <f>SUBTOTAL(9,G66:I66)</f>
        <v>0</v>
      </c>
      <c r="K66" s="110">
        <f>IFERROR(J66/$J$18*100,"0.00")</f>
        <v>0</v>
      </c>
    </row>
    <row r="67" spans="1:11" ht="12.75" x14ac:dyDescent="0.2">
      <c r="A67" s="62">
        <v>2</v>
      </c>
      <c r="B67" s="57">
        <v>1</v>
      </c>
      <c r="C67" s="57">
        <v>3</v>
      </c>
      <c r="D67" s="57">
        <v>1</v>
      </c>
      <c r="E67" s="57" t="s">
        <v>310</v>
      </c>
      <c r="F67" s="63" t="s">
        <v>107</v>
      </c>
      <c r="G67" s="55"/>
      <c r="H67" s="55"/>
      <c r="I67" s="55"/>
      <c r="J67" s="55">
        <f>SUBTOTAL(9,G67:I67)</f>
        <v>0</v>
      </c>
      <c r="K67" s="110">
        <f>IFERROR(J67/$J$18*100,"0.00")</f>
        <v>0</v>
      </c>
    </row>
    <row r="68" spans="1:11" ht="12.75" x14ac:dyDescent="0.2">
      <c r="A68" s="64">
        <v>2</v>
      </c>
      <c r="B68" s="65">
        <v>1</v>
      </c>
      <c r="C68" s="65">
        <v>3</v>
      </c>
      <c r="D68" s="65">
        <v>2</v>
      </c>
      <c r="E68" s="65"/>
      <c r="F68" s="61" t="s">
        <v>108</v>
      </c>
      <c r="G68" s="79">
        <f>SUM(G69:G70)</f>
        <v>0</v>
      </c>
      <c r="H68" s="79">
        <f>SUM(H69:H70)</f>
        <v>0</v>
      </c>
      <c r="I68" s="79">
        <f>SUM(I69:I70)</f>
        <v>0</v>
      </c>
      <c r="J68" s="79">
        <f>SUM(J69:J70)</f>
        <v>0</v>
      </c>
      <c r="K68" s="120">
        <f>SUM(K69:K70)</f>
        <v>0</v>
      </c>
    </row>
    <row r="69" spans="1:11" ht="12.75" x14ac:dyDescent="0.2">
      <c r="A69" s="62">
        <v>2</v>
      </c>
      <c r="B69" s="57">
        <v>1</v>
      </c>
      <c r="C69" s="57">
        <v>3</v>
      </c>
      <c r="D69" s="57">
        <v>2</v>
      </c>
      <c r="E69" s="57" t="s">
        <v>309</v>
      </c>
      <c r="F69" s="63" t="s">
        <v>109</v>
      </c>
      <c r="G69" s="55"/>
      <c r="H69" s="55"/>
      <c r="I69" s="55"/>
      <c r="J69" s="55">
        <f>SUBTOTAL(9,G69:I69)</f>
        <v>0</v>
      </c>
      <c r="K69" s="110">
        <f>IFERROR(J69/$J$18*100,"0.00")</f>
        <v>0</v>
      </c>
    </row>
    <row r="70" spans="1:11" ht="12.75" x14ac:dyDescent="0.2">
      <c r="A70" s="62">
        <v>2</v>
      </c>
      <c r="B70" s="57">
        <v>1</v>
      </c>
      <c r="C70" s="57">
        <v>3</v>
      </c>
      <c r="D70" s="57">
        <v>2</v>
      </c>
      <c r="E70" s="57" t="s">
        <v>310</v>
      </c>
      <c r="F70" s="63" t="s">
        <v>110</v>
      </c>
      <c r="G70" s="55"/>
      <c r="H70" s="55"/>
      <c r="I70" s="55"/>
      <c r="J70" s="55">
        <f>SUBTOTAL(9,G70:I70)</f>
        <v>0</v>
      </c>
      <c r="K70" s="110">
        <f>IFERROR(J70/$J$18*100,"0.00")</f>
        <v>0</v>
      </c>
    </row>
    <row r="71" spans="1:11" ht="12.75" x14ac:dyDescent="0.2">
      <c r="A71" s="86">
        <v>2</v>
      </c>
      <c r="B71" s="84">
        <v>1</v>
      </c>
      <c r="C71" s="84">
        <v>4</v>
      </c>
      <c r="D71" s="84"/>
      <c r="E71" s="84"/>
      <c r="F71" s="87" t="s">
        <v>47</v>
      </c>
      <c r="G71" s="85">
        <f>G72+G74</f>
        <v>0</v>
      </c>
      <c r="H71" s="85">
        <f>H72+H74</f>
        <v>0</v>
      </c>
      <c r="I71" s="85">
        <f>I72+I74</f>
        <v>0</v>
      </c>
      <c r="J71" s="85">
        <f>J72+J74</f>
        <v>0</v>
      </c>
      <c r="K71" s="119">
        <f>K72+K74</f>
        <v>0</v>
      </c>
    </row>
    <row r="72" spans="1:11" ht="12.75" x14ac:dyDescent="0.2">
      <c r="A72" s="64">
        <v>2</v>
      </c>
      <c r="B72" s="65">
        <v>1</v>
      </c>
      <c r="C72" s="65">
        <v>4</v>
      </c>
      <c r="D72" s="65">
        <v>1</v>
      </c>
      <c r="E72" s="65"/>
      <c r="F72" s="61" t="s">
        <v>48</v>
      </c>
      <c r="G72" s="79">
        <f>G73</f>
        <v>0</v>
      </c>
      <c r="H72" s="79">
        <f>H73</f>
        <v>0</v>
      </c>
      <c r="I72" s="79">
        <f>I73</f>
        <v>0</v>
      </c>
      <c r="J72" s="79">
        <f>J73</f>
        <v>0</v>
      </c>
      <c r="K72" s="120">
        <f>K73</f>
        <v>0</v>
      </c>
    </row>
    <row r="73" spans="1:11" ht="12.75" x14ac:dyDescent="0.2">
      <c r="A73" s="56">
        <v>2</v>
      </c>
      <c r="B73" s="57">
        <v>1</v>
      </c>
      <c r="C73" s="57">
        <v>4</v>
      </c>
      <c r="D73" s="57">
        <v>1</v>
      </c>
      <c r="E73" s="57" t="s">
        <v>309</v>
      </c>
      <c r="F73" s="58" t="s">
        <v>48</v>
      </c>
      <c r="G73" s="55"/>
      <c r="H73" s="55"/>
      <c r="I73" s="55"/>
      <c r="J73" s="55">
        <f>SUBTOTAL(9,G73:I73)</f>
        <v>0</v>
      </c>
      <c r="K73" s="110">
        <f>IFERROR(J73/$J$18*100,"0.00")</f>
        <v>0</v>
      </c>
    </row>
    <row r="74" spans="1:11" ht="12.75" x14ac:dyDescent="0.2">
      <c r="A74" s="64">
        <v>2</v>
      </c>
      <c r="B74" s="65">
        <v>1</v>
      </c>
      <c r="C74" s="65">
        <v>4</v>
      </c>
      <c r="D74" s="65">
        <v>2</v>
      </c>
      <c r="E74" s="65"/>
      <c r="F74" s="61" t="s">
        <v>114</v>
      </c>
      <c r="G74" s="79">
        <f>SUM(G75:G78)</f>
        <v>0</v>
      </c>
      <c r="H74" s="79">
        <f>SUM(H75:H78)</f>
        <v>0</v>
      </c>
      <c r="I74" s="79">
        <f>SUM(I75:I78)</f>
        <v>0</v>
      </c>
      <c r="J74" s="79">
        <f>SUM(J75:J78)</f>
        <v>0</v>
      </c>
      <c r="K74" s="120">
        <f>SUM(K75:K78)</f>
        <v>0</v>
      </c>
    </row>
    <row r="75" spans="1:11" ht="12.75" x14ac:dyDescent="0.2">
      <c r="A75" s="56">
        <v>2</v>
      </c>
      <c r="B75" s="57">
        <v>1</v>
      </c>
      <c r="C75" s="57">
        <v>4</v>
      </c>
      <c r="D75" s="57">
        <v>2</v>
      </c>
      <c r="E75" s="57" t="s">
        <v>309</v>
      </c>
      <c r="F75" s="58" t="s">
        <v>111</v>
      </c>
      <c r="G75" s="55"/>
      <c r="H75" s="55"/>
      <c r="I75" s="55"/>
      <c r="J75" s="55">
        <f>SUBTOTAL(9,G75:I75)</f>
        <v>0</v>
      </c>
      <c r="K75" s="110">
        <f>IFERROR(J75/$J$18*100,"0.00")</f>
        <v>0</v>
      </c>
    </row>
    <row r="76" spans="1:11" ht="12.75" x14ac:dyDescent="0.2">
      <c r="A76" s="56">
        <v>2</v>
      </c>
      <c r="B76" s="57">
        <v>1</v>
      </c>
      <c r="C76" s="57">
        <v>4</v>
      </c>
      <c r="D76" s="57">
        <v>2</v>
      </c>
      <c r="E76" s="57" t="s">
        <v>310</v>
      </c>
      <c r="F76" s="58" t="s">
        <v>112</v>
      </c>
      <c r="G76" s="55"/>
      <c r="H76" s="55"/>
      <c r="I76" s="55"/>
      <c r="J76" s="55">
        <f>SUBTOTAL(9,G76:I76)</f>
        <v>0</v>
      </c>
      <c r="K76" s="110">
        <f>IFERROR(J76/$J$18*100,"0.00")</f>
        <v>0</v>
      </c>
    </row>
    <row r="77" spans="1:11" ht="12.75" x14ac:dyDescent="0.2">
      <c r="A77" s="56">
        <v>2</v>
      </c>
      <c r="B77" s="57">
        <v>1</v>
      </c>
      <c r="C77" s="57">
        <v>4</v>
      </c>
      <c r="D77" s="57">
        <v>2</v>
      </c>
      <c r="E77" s="57" t="s">
        <v>311</v>
      </c>
      <c r="F77" s="58" t="s">
        <v>113</v>
      </c>
      <c r="G77" s="55"/>
      <c r="H77" s="55"/>
      <c r="I77" s="55"/>
      <c r="J77" s="55">
        <f>SUBTOTAL(9,G77:I77)</f>
        <v>0</v>
      </c>
      <c r="K77" s="110">
        <f>IFERROR(J77/$J$18*100,"0.00")</f>
        <v>0</v>
      </c>
    </row>
    <row r="78" spans="1:11" ht="12.75" x14ac:dyDescent="0.2">
      <c r="A78" s="56">
        <v>2</v>
      </c>
      <c r="B78" s="57">
        <v>1</v>
      </c>
      <c r="C78" s="57">
        <v>4</v>
      </c>
      <c r="D78" s="57">
        <v>2</v>
      </c>
      <c r="E78" s="57" t="s">
        <v>312</v>
      </c>
      <c r="F78" s="58" t="s">
        <v>364</v>
      </c>
      <c r="G78" s="55"/>
      <c r="H78" s="55"/>
      <c r="I78" s="55"/>
      <c r="J78" s="55">
        <f>SUBTOTAL(9,G78:I78)</f>
        <v>0</v>
      </c>
      <c r="K78" s="110">
        <f>IFERROR(J78/$J$18*100,"0.00")</f>
        <v>0</v>
      </c>
    </row>
    <row r="79" spans="1:11" ht="12.75" x14ac:dyDescent="0.2">
      <c r="A79" s="86">
        <v>2</v>
      </c>
      <c r="B79" s="84">
        <v>1</v>
      </c>
      <c r="C79" s="84">
        <v>5</v>
      </c>
      <c r="D79" s="84"/>
      <c r="E79" s="84"/>
      <c r="F79" s="87" t="s">
        <v>365</v>
      </c>
      <c r="G79" s="85">
        <f>G80+G82+G84+G86</f>
        <v>0</v>
      </c>
      <c r="H79" s="85">
        <f>H80+H82+H84+H86</f>
        <v>11525244</v>
      </c>
      <c r="I79" s="85">
        <f>I80+I82+I84+I86</f>
        <v>53383863.710000001</v>
      </c>
      <c r="J79" s="85">
        <f>J80+J82+J84+J86</f>
        <v>64909107.710000001</v>
      </c>
      <c r="K79" s="119">
        <f>K80+K82+K84+K86</f>
        <v>7.8477671656110379</v>
      </c>
    </row>
    <row r="80" spans="1:11" ht="12.75" x14ac:dyDescent="0.2">
      <c r="A80" s="64">
        <v>2</v>
      </c>
      <c r="B80" s="65">
        <v>1</v>
      </c>
      <c r="C80" s="65">
        <v>5</v>
      </c>
      <c r="D80" s="65">
        <v>1</v>
      </c>
      <c r="E80" s="65"/>
      <c r="F80" s="53" t="s">
        <v>115</v>
      </c>
      <c r="G80" s="79">
        <f>G81</f>
        <v>0</v>
      </c>
      <c r="H80" s="79">
        <f>H81</f>
        <v>5344276</v>
      </c>
      <c r="I80" s="79">
        <f>I81</f>
        <v>24628033.289999999</v>
      </c>
      <c r="J80" s="79">
        <f>J81</f>
        <v>29972309.289999999</v>
      </c>
      <c r="K80" s="120">
        <f>K81</f>
        <v>3.6237704233201615</v>
      </c>
    </row>
    <row r="81" spans="1:11" ht="12.75" x14ac:dyDescent="0.2">
      <c r="A81" s="56">
        <v>2</v>
      </c>
      <c r="B81" s="57">
        <v>1</v>
      </c>
      <c r="C81" s="57">
        <v>5</v>
      </c>
      <c r="D81" s="57">
        <v>1</v>
      </c>
      <c r="E81" s="57" t="s">
        <v>309</v>
      </c>
      <c r="F81" s="58" t="s">
        <v>115</v>
      </c>
      <c r="G81" s="55"/>
      <c r="H81" s="55">
        <v>5344276</v>
      </c>
      <c r="I81" s="55">
        <v>24628033.289999999</v>
      </c>
      <c r="J81" s="55">
        <f>SUBTOTAL(9,G81:I81)</f>
        <v>29972309.289999999</v>
      </c>
      <c r="K81" s="110">
        <f>IFERROR(J81/$J$18*100,"0.00")</f>
        <v>3.6237704233201615</v>
      </c>
    </row>
    <row r="82" spans="1:11" ht="12.75" x14ac:dyDescent="0.2">
      <c r="A82" s="64">
        <v>2</v>
      </c>
      <c r="B82" s="65">
        <v>1</v>
      </c>
      <c r="C82" s="65">
        <v>5</v>
      </c>
      <c r="D82" s="65">
        <v>2</v>
      </c>
      <c r="E82" s="65"/>
      <c r="F82" s="61" t="s">
        <v>116</v>
      </c>
      <c r="G82" s="79">
        <f>G83</f>
        <v>0</v>
      </c>
      <c r="H82" s="79">
        <f>H83</f>
        <v>5351814</v>
      </c>
      <c r="I82" s="79">
        <f>I83</f>
        <v>24593345.920000002</v>
      </c>
      <c r="J82" s="79">
        <f>J83</f>
        <v>29945159.920000002</v>
      </c>
      <c r="K82" s="120">
        <f>K83</f>
        <v>3.6204879573925002</v>
      </c>
    </row>
    <row r="83" spans="1:11" ht="12.75" x14ac:dyDescent="0.2">
      <c r="A83" s="56">
        <v>2</v>
      </c>
      <c r="B83" s="57">
        <v>1</v>
      </c>
      <c r="C83" s="57">
        <v>5</v>
      </c>
      <c r="D83" s="57">
        <v>2</v>
      </c>
      <c r="E83" s="57" t="s">
        <v>309</v>
      </c>
      <c r="F83" s="58" t="s">
        <v>116</v>
      </c>
      <c r="G83" s="55"/>
      <c r="H83" s="55">
        <v>5351814</v>
      </c>
      <c r="I83" s="55">
        <v>24593345.920000002</v>
      </c>
      <c r="J83" s="55">
        <f>SUBTOTAL(9,G83:I83)</f>
        <v>29945159.920000002</v>
      </c>
      <c r="K83" s="110">
        <f>IFERROR(J83/$J$18*100,"0.00")</f>
        <v>3.6204879573925002</v>
      </c>
    </row>
    <row r="84" spans="1:11" ht="12.75" x14ac:dyDescent="0.2">
      <c r="A84" s="64">
        <v>2</v>
      </c>
      <c r="B84" s="65">
        <v>1</v>
      </c>
      <c r="C84" s="65">
        <v>5</v>
      </c>
      <c r="D84" s="65">
        <v>3</v>
      </c>
      <c r="E84" s="65"/>
      <c r="F84" s="61" t="s">
        <v>117</v>
      </c>
      <c r="G84" s="79">
        <f>G85</f>
        <v>0</v>
      </c>
      <c r="H84" s="79">
        <f>H85</f>
        <v>829154</v>
      </c>
      <c r="I84" s="79">
        <f>I85</f>
        <v>4162484.5</v>
      </c>
      <c r="J84" s="79">
        <f>J85</f>
        <v>4991638.5</v>
      </c>
      <c r="K84" s="120">
        <f>K85</f>
        <v>0.60350878489837634</v>
      </c>
    </row>
    <row r="85" spans="1:11" ht="12.75" x14ac:dyDescent="0.2">
      <c r="A85" s="56">
        <v>2</v>
      </c>
      <c r="B85" s="57">
        <v>1</v>
      </c>
      <c r="C85" s="57">
        <v>5</v>
      </c>
      <c r="D85" s="57">
        <v>3</v>
      </c>
      <c r="E85" s="57" t="s">
        <v>309</v>
      </c>
      <c r="F85" s="58" t="s">
        <v>117</v>
      </c>
      <c r="G85" s="55"/>
      <c r="H85" s="55">
        <v>829154</v>
      </c>
      <c r="I85" s="55">
        <v>4162484.5</v>
      </c>
      <c r="J85" s="55">
        <f>SUBTOTAL(9,G85:I85)</f>
        <v>4991638.5</v>
      </c>
      <c r="K85" s="110">
        <f>IFERROR(J85/$J$18*100,"0.00")</f>
        <v>0.60350878489837634</v>
      </c>
    </row>
    <row r="86" spans="1:11" ht="12.75" x14ac:dyDescent="0.2">
      <c r="A86" s="64">
        <v>2</v>
      </c>
      <c r="B86" s="65">
        <v>1</v>
      </c>
      <c r="C86" s="65">
        <v>5</v>
      </c>
      <c r="D86" s="65">
        <v>4</v>
      </c>
      <c r="E86" s="65"/>
      <c r="F86" s="61" t="s">
        <v>118</v>
      </c>
      <c r="G86" s="79">
        <f>G87</f>
        <v>0</v>
      </c>
      <c r="H86" s="79">
        <f>H87</f>
        <v>0</v>
      </c>
      <c r="I86" s="79">
        <f>I87</f>
        <v>0</v>
      </c>
      <c r="J86" s="79">
        <f>J87</f>
        <v>0</v>
      </c>
      <c r="K86" s="120">
        <f>K87</f>
        <v>0</v>
      </c>
    </row>
    <row r="87" spans="1:11" ht="12.75" x14ac:dyDescent="0.2">
      <c r="A87" s="56">
        <v>2</v>
      </c>
      <c r="B87" s="57">
        <v>1</v>
      </c>
      <c r="C87" s="57">
        <v>5</v>
      </c>
      <c r="D87" s="57">
        <v>4</v>
      </c>
      <c r="E87" s="57" t="s">
        <v>309</v>
      </c>
      <c r="F87" s="58" t="s">
        <v>118</v>
      </c>
      <c r="G87" s="55"/>
      <c r="H87" s="55"/>
      <c r="I87" s="55"/>
      <c r="J87" s="55">
        <f>SUBTOTAL(9,G87:I87)</f>
        <v>0</v>
      </c>
      <c r="K87" s="110">
        <f>IFERROR(J87/$J$18*100,"0.00")</f>
        <v>0</v>
      </c>
    </row>
    <row r="88" spans="1:11" ht="12.75" x14ac:dyDescent="0.2">
      <c r="A88" s="88">
        <v>2</v>
      </c>
      <c r="B88" s="89">
        <v>2</v>
      </c>
      <c r="C88" s="90"/>
      <c r="D88" s="90"/>
      <c r="E88" s="90"/>
      <c r="F88" s="91" t="s">
        <v>366</v>
      </c>
      <c r="G88" s="92">
        <f>+G89+G107+G112+G117+G126+G147+G166+G188</f>
        <v>0</v>
      </c>
      <c r="H88" s="92">
        <f>+H89+H107+H112+H117+H126+H223+H147+H166+H188</f>
        <v>42169960.079999998</v>
      </c>
      <c r="I88" s="92">
        <f t="shared" ref="I88:J88" si="8">+I89+I107+I112+I117+I126+I223+I147+I166+I188</f>
        <v>0</v>
      </c>
      <c r="J88" s="92">
        <f t="shared" si="8"/>
        <v>42169960.079999998</v>
      </c>
      <c r="K88" s="118">
        <f>+K89+K107+K112+K117+K126+K147+K166+K188</f>
        <v>4.1492009266754328</v>
      </c>
    </row>
    <row r="89" spans="1:11" ht="12.75" x14ac:dyDescent="0.2">
      <c r="A89" s="86">
        <v>2</v>
      </c>
      <c r="B89" s="84">
        <v>2</v>
      </c>
      <c r="C89" s="84">
        <v>1</v>
      </c>
      <c r="D89" s="84"/>
      <c r="E89" s="84"/>
      <c r="F89" s="87" t="s">
        <v>29</v>
      </c>
      <c r="G89" s="85">
        <f>+G90+G92+G94+G96+G98+G100+G103+G105</f>
        <v>0</v>
      </c>
      <c r="H89" s="85">
        <f>+H90+H92+H94+H96+H98+H100+H103+H105</f>
        <v>4050000</v>
      </c>
      <c r="I89" s="85">
        <f>+I90+I92+I94+I96+I98+I100+I103+I105</f>
        <v>0</v>
      </c>
      <c r="J89" s="85">
        <f>+J90+J92+J94+J96+J98+J100+J103+J105</f>
        <v>4050000</v>
      </c>
      <c r="K89" s="119">
        <f>+K90+K92+K94+K96+K98+K100+K103+K105</f>
        <v>0.48966097581754453</v>
      </c>
    </row>
    <row r="90" spans="1:11" ht="12.75" x14ac:dyDescent="0.2">
      <c r="A90" s="126">
        <v>2</v>
      </c>
      <c r="B90" s="127">
        <v>2</v>
      </c>
      <c r="C90" s="127">
        <v>1</v>
      </c>
      <c r="D90" s="127">
        <v>1</v>
      </c>
      <c r="E90" s="127"/>
      <c r="F90" s="136" t="s">
        <v>119</v>
      </c>
      <c r="G90" s="132">
        <f>G91</f>
        <v>0</v>
      </c>
      <c r="H90" s="132">
        <f>H91</f>
        <v>0</v>
      </c>
      <c r="I90" s="132">
        <f>I91</f>
        <v>0</v>
      </c>
      <c r="J90" s="132">
        <f>J91</f>
        <v>0</v>
      </c>
      <c r="K90" s="133">
        <f>K91</f>
        <v>0</v>
      </c>
    </row>
    <row r="91" spans="1:11" ht="12.75" x14ac:dyDescent="0.2">
      <c r="A91" s="62">
        <v>2</v>
      </c>
      <c r="B91" s="57">
        <v>2</v>
      </c>
      <c r="C91" s="57">
        <v>1</v>
      </c>
      <c r="D91" s="57">
        <v>1</v>
      </c>
      <c r="E91" s="57" t="s">
        <v>309</v>
      </c>
      <c r="F91" s="63" t="s">
        <v>119</v>
      </c>
      <c r="G91" s="55"/>
      <c r="H91" s="55"/>
      <c r="I91" s="55"/>
      <c r="J91" s="55">
        <f>SUBTOTAL(9,G91:I91)</f>
        <v>0</v>
      </c>
      <c r="K91" s="110">
        <f>IFERROR(J91/$J$18*100,"0.00")</f>
        <v>0</v>
      </c>
    </row>
    <row r="92" spans="1:11" ht="12.75" x14ac:dyDescent="0.2">
      <c r="A92" s="64">
        <v>2</v>
      </c>
      <c r="B92" s="65">
        <v>2</v>
      </c>
      <c r="C92" s="65">
        <v>1</v>
      </c>
      <c r="D92" s="65">
        <v>2</v>
      </c>
      <c r="E92" s="65"/>
      <c r="F92" s="53" t="s">
        <v>120</v>
      </c>
      <c r="G92" s="79">
        <f>G93</f>
        <v>0</v>
      </c>
      <c r="H92" s="79">
        <f>H93</f>
        <v>0</v>
      </c>
      <c r="I92" s="79">
        <f>I93</f>
        <v>0</v>
      </c>
      <c r="J92" s="79">
        <f>J93</f>
        <v>0</v>
      </c>
      <c r="K92" s="120">
        <f>K93</f>
        <v>0</v>
      </c>
    </row>
    <row r="93" spans="1:11" ht="12.75" x14ac:dyDescent="0.2">
      <c r="A93" s="62">
        <v>2</v>
      </c>
      <c r="B93" s="57">
        <v>2</v>
      </c>
      <c r="C93" s="57">
        <v>1</v>
      </c>
      <c r="D93" s="57">
        <v>2</v>
      </c>
      <c r="E93" s="57" t="s">
        <v>309</v>
      </c>
      <c r="F93" s="63" t="s">
        <v>120</v>
      </c>
      <c r="G93" s="55"/>
      <c r="H93" s="55"/>
      <c r="I93" s="55"/>
      <c r="J93" s="55">
        <f>SUBTOTAL(9,G93:I93)</f>
        <v>0</v>
      </c>
      <c r="K93" s="110">
        <f>IFERROR(J93/$J$18*100,"0.00")</f>
        <v>0</v>
      </c>
    </row>
    <row r="94" spans="1:11" ht="12.75" x14ac:dyDescent="0.2">
      <c r="A94" s="64">
        <v>2</v>
      </c>
      <c r="B94" s="65">
        <v>2</v>
      </c>
      <c r="C94" s="65">
        <v>1</v>
      </c>
      <c r="D94" s="65">
        <v>3</v>
      </c>
      <c r="E94" s="65"/>
      <c r="F94" s="53" t="s">
        <v>121</v>
      </c>
      <c r="G94" s="79">
        <f>G95</f>
        <v>0</v>
      </c>
      <c r="H94" s="79">
        <f>H95</f>
        <v>2994000</v>
      </c>
      <c r="I94" s="79">
        <f>I95</f>
        <v>0</v>
      </c>
      <c r="J94" s="79">
        <f>J95</f>
        <v>2994000</v>
      </c>
      <c r="K94" s="120">
        <f>K95</f>
        <v>0.36198641027104406</v>
      </c>
    </row>
    <row r="95" spans="1:11" ht="12.75" x14ac:dyDescent="0.2">
      <c r="A95" s="56">
        <v>2</v>
      </c>
      <c r="B95" s="57">
        <v>2</v>
      </c>
      <c r="C95" s="57">
        <v>1</v>
      </c>
      <c r="D95" s="57">
        <v>3</v>
      </c>
      <c r="E95" s="57" t="s">
        <v>309</v>
      </c>
      <c r="F95" s="58" t="s">
        <v>121</v>
      </c>
      <c r="G95" s="55"/>
      <c r="H95" s="55">
        <v>2994000</v>
      </c>
      <c r="I95" s="55"/>
      <c r="J95" s="55">
        <f>SUBTOTAL(9,G95:I95)</f>
        <v>2994000</v>
      </c>
      <c r="K95" s="110">
        <f>IFERROR(J95/$J$18*100,"0.00")</f>
        <v>0.36198641027104406</v>
      </c>
    </row>
    <row r="96" spans="1:11" ht="12.75" x14ac:dyDescent="0.2">
      <c r="A96" s="64">
        <v>2</v>
      </c>
      <c r="B96" s="65">
        <v>2</v>
      </c>
      <c r="C96" s="65">
        <v>1</v>
      </c>
      <c r="D96" s="65">
        <v>4</v>
      </c>
      <c r="E96" s="65"/>
      <c r="F96" s="53" t="s">
        <v>122</v>
      </c>
      <c r="G96" s="79">
        <f>G97</f>
        <v>0</v>
      </c>
      <c r="H96" s="79">
        <f>H97</f>
        <v>0</v>
      </c>
      <c r="I96" s="79">
        <f>I97</f>
        <v>0</v>
      </c>
      <c r="J96" s="79">
        <f>J97</f>
        <v>0</v>
      </c>
      <c r="K96" s="120">
        <f>K97</f>
        <v>0</v>
      </c>
    </row>
    <row r="97" spans="1:11" ht="12.75" x14ac:dyDescent="0.2">
      <c r="A97" s="62">
        <v>2</v>
      </c>
      <c r="B97" s="57">
        <v>2</v>
      </c>
      <c r="C97" s="57">
        <v>1</v>
      </c>
      <c r="D97" s="57">
        <v>4</v>
      </c>
      <c r="E97" s="57" t="s">
        <v>309</v>
      </c>
      <c r="F97" s="63" t="s">
        <v>122</v>
      </c>
      <c r="G97" s="55"/>
      <c r="H97" s="55"/>
      <c r="I97" s="55"/>
      <c r="J97" s="55">
        <f>SUBTOTAL(9,G97:I97)</f>
        <v>0</v>
      </c>
      <c r="K97" s="110">
        <f>IFERROR(J97/$J$18*100,"0.00")</f>
        <v>0</v>
      </c>
    </row>
    <row r="98" spans="1:11" ht="12.75" x14ac:dyDescent="0.2">
      <c r="A98" s="64">
        <v>2</v>
      </c>
      <c r="B98" s="65">
        <v>2</v>
      </c>
      <c r="C98" s="65">
        <v>1</v>
      </c>
      <c r="D98" s="65">
        <v>5</v>
      </c>
      <c r="E98" s="65"/>
      <c r="F98" s="53" t="s">
        <v>123</v>
      </c>
      <c r="G98" s="79">
        <f>G99</f>
        <v>0</v>
      </c>
      <c r="H98" s="79">
        <f>H99</f>
        <v>576000</v>
      </c>
      <c r="I98" s="79">
        <f>I99</f>
        <v>0</v>
      </c>
      <c r="J98" s="79">
        <f>J99</f>
        <v>576000</v>
      </c>
      <c r="K98" s="120">
        <f>K99</f>
        <v>6.9640672116273006E-2</v>
      </c>
    </row>
    <row r="99" spans="1:11" ht="12.75" x14ac:dyDescent="0.2">
      <c r="A99" s="62">
        <v>2</v>
      </c>
      <c r="B99" s="57">
        <v>2</v>
      </c>
      <c r="C99" s="57">
        <v>1</v>
      </c>
      <c r="D99" s="57">
        <v>5</v>
      </c>
      <c r="E99" s="57" t="s">
        <v>309</v>
      </c>
      <c r="F99" s="63" t="s">
        <v>123</v>
      </c>
      <c r="G99" s="55"/>
      <c r="H99" s="55">
        <v>576000</v>
      </c>
      <c r="I99" s="55"/>
      <c r="J99" s="55">
        <f>SUBTOTAL(9,G99:I99)</f>
        <v>576000</v>
      </c>
      <c r="K99" s="110">
        <f>IFERROR(J99/$J$18*100,"0.00")</f>
        <v>6.9640672116273006E-2</v>
      </c>
    </row>
    <row r="100" spans="1:11" ht="12.75" x14ac:dyDescent="0.2">
      <c r="A100" s="64">
        <v>2</v>
      </c>
      <c r="B100" s="65">
        <v>2</v>
      </c>
      <c r="C100" s="65">
        <v>1</v>
      </c>
      <c r="D100" s="65">
        <v>6</v>
      </c>
      <c r="E100" s="65"/>
      <c r="F100" s="53" t="s">
        <v>30</v>
      </c>
      <c r="G100" s="79">
        <f>G101+G102</f>
        <v>0</v>
      </c>
      <c r="H100" s="79">
        <f>H101+H102</f>
        <v>0</v>
      </c>
      <c r="I100" s="79">
        <f>I101+I102</f>
        <v>0</v>
      </c>
      <c r="J100" s="79">
        <f>J101+J102</f>
        <v>0</v>
      </c>
      <c r="K100" s="120">
        <f>K101+K102</f>
        <v>0</v>
      </c>
    </row>
    <row r="101" spans="1:11" ht="12.75" x14ac:dyDescent="0.2">
      <c r="A101" s="62">
        <v>2</v>
      </c>
      <c r="B101" s="57">
        <v>2</v>
      </c>
      <c r="C101" s="57">
        <v>1</v>
      </c>
      <c r="D101" s="57">
        <v>6</v>
      </c>
      <c r="E101" s="57" t="s">
        <v>309</v>
      </c>
      <c r="F101" s="63" t="s">
        <v>124</v>
      </c>
      <c r="G101" s="66"/>
      <c r="H101" s="66"/>
      <c r="I101" s="66"/>
      <c r="J101" s="55">
        <f>SUBTOTAL(9,G101:I101)</f>
        <v>0</v>
      </c>
      <c r="K101" s="110">
        <f>IFERROR(J101/$J$18*100,"0.00")</f>
        <v>0</v>
      </c>
    </row>
    <row r="102" spans="1:11" ht="12.75" x14ac:dyDescent="0.2">
      <c r="A102" s="62">
        <v>2</v>
      </c>
      <c r="B102" s="57">
        <v>2</v>
      </c>
      <c r="C102" s="57">
        <v>1</v>
      </c>
      <c r="D102" s="57">
        <v>6</v>
      </c>
      <c r="E102" s="57" t="s">
        <v>310</v>
      </c>
      <c r="F102" s="63" t="s">
        <v>125</v>
      </c>
      <c r="G102" s="66"/>
      <c r="H102" s="66"/>
      <c r="I102" s="66"/>
      <c r="J102" s="55">
        <f>SUBTOTAL(9,G102:I102)</f>
        <v>0</v>
      </c>
      <c r="K102" s="110">
        <f>IFERROR(J102/$J$18*100,"0.00")</f>
        <v>0</v>
      </c>
    </row>
    <row r="103" spans="1:11" ht="12.75" x14ac:dyDescent="0.2">
      <c r="A103" s="64">
        <v>2</v>
      </c>
      <c r="B103" s="65">
        <v>2</v>
      </c>
      <c r="C103" s="65">
        <v>1</v>
      </c>
      <c r="D103" s="65">
        <v>7</v>
      </c>
      <c r="E103" s="65"/>
      <c r="F103" s="53" t="s">
        <v>31</v>
      </c>
      <c r="G103" s="79">
        <f>G104</f>
        <v>0</v>
      </c>
      <c r="H103" s="79">
        <f>H104</f>
        <v>0</v>
      </c>
      <c r="I103" s="79">
        <f>I104</f>
        <v>0</v>
      </c>
      <c r="J103" s="79">
        <f>J104</f>
        <v>0</v>
      </c>
      <c r="K103" s="120">
        <f>K104</f>
        <v>0</v>
      </c>
    </row>
    <row r="104" spans="1:11" ht="12.75" x14ac:dyDescent="0.2">
      <c r="A104" s="62">
        <v>2</v>
      </c>
      <c r="B104" s="57">
        <v>2</v>
      </c>
      <c r="C104" s="57">
        <v>1</v>
      </c>
      <c r="D104" s="57">
        <v>7</v>
      </c>
      <c r="E104" s="57" t="s">
        <v>309</v>
      </c>
      <c r="F104" s="63" t="s">
        <v>31</v>
      </c>
      <c r="G104" s="55"/>
      <c r="H104" s="55"/>
      <c r="I104" s="55"/>
      <c r="J104" s="55">
        <f>SUBTOTAL(9,G104:I104)</f>
        <v>0</v>
      </c>
      <c r="K104" s="110">
        <f>IFERROR(J104/$J$18*100,"0.00")</f>
        <v>0</v>
      </c>
    </row>
    <row r="105" spans="1:11" ht="12.75" x14ac:dyDescent="0.2">
      <c r="A105" s="64">
        <v>2</v>
      </c>
      <c r="B105" s="65">
        <v>2</v>
      </c>
      <c r="C105" s="65">
        <v>1</v>
      </c>
      <c r="D105" s="65">
        <v>8</v>
      </c>
      <c r="E105" s="65"/>
      <c r="F105" s="53" t="s">
        <v>126</v>
      </c>
      <c r="G105" s="79">
        <f>G106</f>
        <v>0</v>
      </c>
      <c r="H105" s="79">
        <f>H106</f>
        <v>480000</v>
      </c>
      <c r="I105" s="79">
        <f>I106</f>
        <v>0</v>
      </c>
      <c r="J105" s="79">
        <f>J106</f>
        <v>480000</v>
      </c>
      <c r="K105" s="120">
        <f>K106</f>
        <v>5.8033893430227496E-2</v>
      </c>
    </row>
    <row r="106" spans="1:11" ht="12.75" x14ac:dyDescent="0.2">
      <c r="A106" s="56">
        <v>2</v>
      </c>
      <c r="B106" s="57">
        <v>2</v>
      </c>
      <c r="C106" s="57">
        <v>1</v>
      </c>
      <c r="D106" s="57">
        <v>8</v>
      </c>
      <c r="E106" s="57" t="s">
        <v>309</v>
      </c>
      <c r="F106" s="58" t="s">
        <v>126</v>
      </c>
      <c r="G106" s="55"/>
      <c r="H106" s="55">
        <v>480000</v>
      </c>
      <c r="I106" s="55"/>
      <c r="J106" s="55">
        <f>SUBTOTAL(9,G106:I106)</f>
        <v>480000</v>
      </c>
      <c r="K106" s="110">
        <f>IFERROR(J106/$J$18*100,"0.00")</f>
        <v>5.8033893430227496E-2</v>
      </c>
    </row>
    <row r="107" spans="1:11" ht="12.75" x14ac:dyDescent="0.2">
      <c r="A107" s="86">
        <v>2</v>
      </c>
      <c r="B107" s="84">
        <v>2</v>
      </c>
      <c r="C107" s="84">
        <v>2</v>
      </c>
      <c r="D107" s="84"/>
      <c r="E107" s="84"/>
      <c r="F107" s="87" t="s">
        <v>367</v>
      </c>
      <c r="G107" s="85">
        <f>+G108+G110</f>
        <v>0</v>
      </c>
      <c r="H107" s="85">
        <f>+H108+H110</f>
        <v>2820000</v>
      </c>
      <c r="I107" s="85">
        <f>+I108+I110</f>
        <v>0</v>
      </c>
      <c r="J107" s="85">
        <f>+J108+J110</f>
        <v>2820000</v>
      </c>
      <c r="K107" s="119">
        <f>+K108+K110</f>
        <v>0.34094912390258658</v>
      </c>
    </row>
    <row r="108" spans="1:11" ht="12.75" x14ac:dyDescent="0.2">
      <c r="A108" s="64">
        <v>2</v>
      </c>
      <c r="B108" s="65">
        <v>2</v>
      </c>
      <c r="C108" s="65">
        <v>2</v>
      </c>
      <c r="D108" s="65">
        <v>1</v>
      </c>
      <c r="E108" s="65"/>
      <c r="F108" s="53" t="s">
        <v>127</v>
      </c>
      <c r="G108" s="79">
        <f>G109</f>
        <v>0</v>
      </c>
      <c r="H108" s="79">
        <f>H109</f>
        <v>420000</v>
      </c>
      <c r="I108" s="79">
        <f>I109</f>
        <v>0</v>
      </c>
      <c r="J108" s="79">
        <f>J109</f>
        <v>420000</v>
      </c>
      <c r="K108" s="120">
        <f>K109</f>
        <v>5.0779656751449062E-2</v>
      </c>
    </row>
    <row r="109" spans="1:11" ht="12.75" x14ac:dyDescent="0.2">
      <c r="A109" s="56">
        <v>2</v>
      </c>
      <c r="B109" s="57">
        <v>2</v>
      </c>
      <c r="C109" s="57">
        <v>2</v>
      </c>
      <c r="D109" s="57">
        <v>1</v>
      </c>
      <c r="E109" s="57" t="s">
        <v>309</v>
      </c>
      <c r="F109" s="58" t="s">
        <v>127</v>
      </c>
      <c r="G109" s="55"/>
      <c r="H109" s="55">
        <v>420000</v>
      </c>
      <c r="I109" s="55"/>
      <c r="J109" s="55">
        <f>SUBTOTAL(9,G109:I109)</f>
        <v>420000</v>
      </c>
      <c r="K109" s="110">
        <f>IFERROR(J109/$J$18*100,"0.00")</f>
        <v>5.0779656751449062E-2</v>
      </c>
    </row>
    <row r="110" spans="1:11" ht="12.75" x14ac:dyDescent="0.2">
      <c r="A110" s="64">
        <v>2</v>
      </c>
      <c r="B110" s="65">
        <v>2</v>
      </c>
      <c r="C110" s="65">
        <v>2</v>
      </c>
      <c r="D110" s="65">
        <v>2</v>
      </c>
      <c r="E110" s="65"/>
      <c r="F110" s="53" t="s">
        <v>128</v>
      </c>
      <c r="G110" s="79">
        <f>G111</f>
        <v>0</v>
      </c>
      <c r="H110" s="79">
        <f>H111</f>
        <v>2400000</v>
      </c>
      <c r="I110" s="79">
        <f>I111</f>
        <v>0</v>
      </c>
      <c r="J110" s="79">
        <f>J111</f>
        <v>2400000</v>
      </c>
      <c r="K110" s="120">
        <f>K111</f>
        <v>0.29016946715113751</v>
      </c>
    </row>
    <row r="111" spans="1:11" ht="12.75" x14ac:dyDescent="0.2">
      <c r="A111" s="56">
        <v>2</v>
      </c>
      <c r="B111" s="57">
        <v>2</v>
      </c>
      <c r="C111" s="57">
        <v>2</v>
      </c>
      <c r="D111" s="57">
        <v>2</v>
      </c>
      <c r="E111" s="57" t="s">
        <v>309</v>
      </c>
      <c r="F111" s="58" t="s">
        <v>128</v>
      </c>
      <c r="G111" s="55"/>
      <c r="H111" s="55">
        <v>2400000</v>
      </c>
      <c r="I111" s="55"/>
      <c r="J111" s="55">
        <f>SUBTOTAL(9,G111:I111)</f>
        <v>2400000</v>
      </c>
      <c r="K111" s="110">
        <f>IFERROR(J111/$J$18*100,"0.00")</f>
        <v>0.29016946715113751</v>
      </c>
    </row>
    <row r="112" spans="1:11" ht="12.75" x14ac:dyDescent="0.2">
      <c r="A112" s="86">
        <v>2</v>
      </c>
      <c r="B112" s="84">
        <v>2</v>
      </c>
      <c r="C112" s="84">
        <v>3</v>
      </c>
      <c r="D112" s="84"/>
      <c r="E112" s="84"/>
      <c r="F112" s="87" t="s">
        <v>32</v>
      </c>
      <c r="G112" s="85">
        <f>+G113+G115</f>
        <v>0</v>
      </c>
      <c r="H112" s="85">
        <f>+H113+H115</f>
        <v>1719600</v>
      </c>
      <c r="I112" s="85">
        <f>+I113+I115</f>
        <v>0</v>
      </c>
      <c r="J112" s="85">
        <f>+J113+J115</f>
        <v>1719600</v>
      </c>
      <c r="K112" s="119">
        <f>+K113+K115</f>
        <v>0.20790642321379002</v>
      </c>
    </row>
    <row r="113" spans="1:11" ht="12.75" x14ac:dyDescent="0.2">
      <c r="A113" s="64">
        <v>2</v>
      </c>
      <c r="B113" s="65">
        <v>2</v>
      </c>
      <c r="C113" s="65">
        <v>3</v>
      </c>
      <c r="D113" s="65">
        <v>1</v>
      </c>
      <c r="E113" s="65"/>
      <c r="F113" s="53" t="s">
        <v>129</v>
      </c>
      <c r="G113" s="79">
        <f>G114</f>
        <v>0</v>
      </c>
      <c r="H113" s="79">
        <f>H114</f>
        <v>219600</v>
      </c>
      <c r="I113" s="79">
        <f>I114</f>
        <v>0</v>
      </c>
      <c r="J113" s="79">
        <f>J114</f>
        <v>219600</v>
      </c>
      <c r="K113" s="120">
        <f>K114</f>
        <v>2.6550506244329079E-2</v>
      </c>
    </row>
    <row r="114" spans="1:11" ht="12.75" x14ac:dyDescent="0.2">
      <c r="A114" s="56">
        <v>2</v>
      </c>
      <c r="B114" s="57">
        <v>2</v>
      </c>
      <c r="C114" s="57">
        <v>3</v>
      </c>
      <c r="D114" s="57">
        <v>1</v>
      </c>
      <c r="E114" s="57" t="s">
        <v>309</v>
      </c>
      <c r="F114" s="58" t="s">
        <v>129</v>
      </c>
      <c r="G114" s="55"/>
      <c r="H114" s="55">
        <v>219600</v>
      </c>
      <c r="I114" s="55"/>
      <c r="J114" s="55">
        <f>SUBTOTAL(9,G114:I114)</f>
        <v>219600</v>
      </c>
      <c r="K114" s="110">
        <f>IFERROR(J114/$J$18*100,"0.00")</f>
        <v>2.6550506244329079E-2</v>
      </c>
    </row>
    <row r="115" spans="1:11" ht="12.75" x14ac:dyDescent="0.2">
      <c r="A115" s="64">
        <v>2</v>
      </c>
      <c r="B115" s="65">
        <v>2</v>
      </c>
      <c r="C115" s="65">
        <v>3</v>
      </c>
      <c r="D115" s="65">
        <v>2</v>
      </c>
      <c r="E115" s="65"/>
      <c r="F115" s="53" t="s">
        <v>130</v>
      </c>
      <c r="G115" s="79">
        <f>G116</f>
        <v>0</v>
      </c>
      <c r="H115" s="79">
        <f>H116</f>
        <v>1500000</v>
      </c>
      <c r="I115" s="79">
        <f>I116</f>
        <v>0</v>
      </c>
      <c r="J115" s="79">
        <f>J116</f>
        <v>1500000</v>
      </c>
      <c r="K115" s="120">
        <f>K116</f>
        <v>0.18135591696946093</v>
      </c>
    </row>
    <row r="116" spans="1:11" ht="12.75" x14ac:dyDescent="0.2">
      <c r="A116" s="62">
        <v>2</v>
      </c>
      <c r="B116" s="57">
        <v>2</v>
      </c>
      <c r="C116" s="57">
        <v>3</v>
      </c>
      <c r="D116" s="57">
        <v>2</v>
      </c>
      <c r="E116" s="57" t="s">
        <v>309</v>
      </c>
      <c r="F116" s="63" t="s">
        <v>130</v>
      </c>
      <c r="G116" s="55"/>
      <c r="H116" s="55">
        <v>1500000</v>
      </c>
      <c r="I116" s="55"/>
      <c r="J116" s="55">
        <f>SUBTOTAL(9,G116:I116)</f>
        <v>1500000</v>
      </c>
      <c r="K116" s="110">
        <f>IFERROR(J116/$J$18*100,"0.00")</f>
        <v>0.18135591696946093</v>
      </c>
    </row>
    <row r="117" spans="1:11" ht="12.75" x14ac:dyDescent="0.2">
      <c r="A117" s="86">
        <v>2</v>
      </c>
      <c r="B117" s="84">
        <v>2</v>
      </c>
      <c r="C117" s="84">
        <v>4</v>
      </c>
      <c r="D117" s="84"/>
      <c r="E117" s="84"/>
      <c r="F117" s="87" t="s">
        <v>131</v>
      </c>
      <c r="G117" s="85">
        <f>+G118+G120+G122+G124</f>
        <v>0</v>
      </c>
      <c r="H117" s="85">
        <f>+H118+H120+H122+H124</f>
        <v>745002.08000000007</v>
      </c>
      <c r="I117" s="85">
        <f>+I118+I120+I122+I124</f>
        <v>0</v>
      </c>
      <c r="J117" s="85">
        <f>+J118+J120+J122+J124</f>
        <v>745002.08000000007</v>
      </c>
      <c r="K117" s="119">
        <f>+K118+K120+K122+K124</f>
        <v>9.0073690241703808E-2</v>
      </c>
    </row>
    <row r="118" spans="1:11" ht="12.75" x14ac:dyDescent="0.2">
      <c r="A118" s="64">
        <v>2</v>
      </c>
      <c r="B118" s="65">
        <v>2</v>
      </c>
      <c r="C118" s="65">
        <v>4</v>
      </c>
      <c r="D118" s="65">
        <v>1</v>
      </c>
      <c r="E118" s="65"/>
      <c r="F118" s="61" t="s">
        <v>33</v>
      </c>
      <c r="G118" s="79">
        <f>G119</f>
        <v>0</v>
      </c>
      <c r="H118" s="79">
        <f>H119</f>
        <v>325002.08</v>
      </c>
      <c r="I118" s="79">
        <f>I119</f>
        <v>0</v>
      </c>
      <c r="J118" s="79">
        <f>J119</f>
        <v>325002.08</v>
      </c>
      <c r="K118" s="120">
        <f>K119</f>
        <v>3.9294033490254739E-2</v>
      </c>
    </row>
    <row r="119" spans="1:11" ht="12.75" x14ac:dyDescent="0.2">
      <c r="A119" s="56">
        <v>2</v>
      </c>
      <c r="B119" s="57">
        <v>2</v>
      </c>
      <c r="C119" s="57">
        <v>4</v>
      </c>
      <c r="D119" s="57">
        <v>1</v>
      </c>
      <c r="E119" s="57" t="s">
        <v>309</v>
      </c>
      <c r="F119" s="58" t="s">
        <v>33</v>
      </c>
      <c r="G119" s="55"/>
      <c r="H119" s="55">
        <v>325002.08</v>
      </c>
      <c r="I119" s="55"/>
      <c r="J119" s="55">
        <f>SUBTOTAL(9,G119:I119)</f>
        <v>325002.08</v>
      </c>
      <c r="K119" s="110">
        <f>IFERROR(J119/$J$18*100,"0.00")</f>
        <v>3.9294033490254739E-2</v>
      </c>
    </row>
    <row r="120" spans="1:11" ht="12.75" x14ac:dyDescent="0.2">
      <c r="A120" s="64">
        <v>2</v>
      </c>
      <c r="B120" s="65">
        <v>2</v>
      </c>
      <c r="C120" s="65">
        <v>4</v>
      </c>
      <c r="D120" s="65">
        <v>2</v>
      </c>
      <c r="E120" s="65"/>
      <c r="F120" s="61" t="s">
        <v>34</v>
      </c>
      <c r="G120" s="79">
        <f>G121</f>
        <v>0</v>
      </c>
      <c r="H120" s="79">
        <f>H121</f>
        <v>420000</v>
      </c>
      <c r="I120" s="79">
        <f>I121</f>
        <v>0</v>
      </c>
      <c r="J120" s="79">
        <f>J121</f>
        <v>420000</v>
      </c>
      <c r="K120" s="120">
        <f>K121</f>
        <v>5.0779656751449062E-2</v>
      </c>
    </row>
    <row r="121" spans="1:11" ht="12.75" x14ac:dyDescent="0.2">
      <c r="A121" s="62">
        <v>2</v>
      </c>
      <c r="B121" s="57">
        <v>2</v>
      </c>
      <c r="C121" s="57">
        <v>4</v>
      </c>
      <c r="D121" s="57">
        <v>2</v>
      </c>
      <c r="E121" s="57" t="s">
        <v>309</v>
      </c>
      <c r="F121" s="63" t="s">
        <v>34</v>
      </c>
      <c r="G121" s="55"/>
      <c r="H121" s="55">
        <v>420000</v>
      </c>
      <c r="I121" s="55"/>
      <c r="J121" s="55">
        <f>SUBTOTAL(9,G121:I121)</f>
        <v>420000</v>
      </c>
      <c r="K121" s="110">
        <f>IFERROR(J121/$J$18*100,"0.00")</f>
        <v>5.0779656751449062E-2</v>
      </c>
    </row>
    <row r="122" spans="1:11" ht="12.75" x14ac:dyDescent="0.2">
      <c r="A122" s="64">
        <v>2</v>
      </c>
      <c r="B122" s="65">
        <v>2</v>
      </c>
      <c r="C122" s="65">
        <v>4</v>
      </c>
      <c r="D122" s="65">
        <v>3</v>
      </c>
      <c r="E122" s="65"/>
      <c r="F122" s="61" t="s">
        <v>49</v>
      </c>
      <c r="G122" s="79">
        <f>G123</f>
        <v>0</v>
      </c>
      <c r="H122" s="79">
        <f>H123</f>
        <v>0</v>
      </c>
      <c r="I122" s="79">
        <f>I123</f>
        <v>0</v>
      </c>
      <c r="J122" s="79">
        <f>J123</f>
        <v>0</v>
      </c>
      <c r="K122" s="120">
        <f>K123</f>
        <v>0</v>
      </c>
    </row>
    <row r="123" spans="1:11" ht="12.75" x14ac:dyDescent="0.2">
      <c r="A123" s="62">
        <v>2</v>
      </c>
      <c r="B123" s="57">
        <v>2</v>
      </c>
      <c r="C123" s="57">
        <v>4</v>
      </c>
      <c r="D123" s="57">
        <v>3</v>
      </c>
      <c r="E123" s="57" t="s">
        <v>309</v>
      </c>
      <c r="F123" s="63" t="s">
        <v>49</v>
      </c>
      <c r="G123" s="55"/>
      <c r="H123" s="55"/>
      <c r="I123" s="55"/>
      <c r="J123" s="55">
        <f>SUBTOTAL(9,G123:I123)</f>
        <v>0</v>
      </c>
      <c r="K123" s="110">
        <f>IFERROR(J123/$J$18*100,"0.00")</f>
        <v>0</v>
      </c>
    </row>
    <row r="124" spans="1:11" ht="12.75" x14ac:dyDescent="0.2">
      <c r="A124" s="64">
        <v>2</v>
      </c>
      <c r="B124" s="65">
        <v>2</v>
      </c>
      <c r="C124" s="65">
        <v>4</v>
      </c>
      <c r="D124" s="65">
        <v>4</v>
      </c>
      <c r="E124" s="65"/>
      <c r="F124" s="61" t="s">
        <v>132</v>
      </c>
      <c r="G124" s="79">
        <f>G125</f>
        <v>0</v>
      </c>
      <c r="H124" s="79">
        <f>H125</f>
        <v>0</v>
      </c>
      <c r="I124" s="79">
        <f>I125</f>
        <v>0</v>
      </c>
      <c r="J124" s="79">
        <f>J125</f>
        <v>0</v>
      </c>
      <c r="K124" s="120">
        <f>K125</f>
        <v>0</v>
      </c>
    </row>
    <row r="125" spans="1:11" ht="12.75" x14ac:dyDescent="0.2">
      <c r="A125" s="62">
        <v>2</v>
      </c>
      <c r="B125" s="57">
        <v>2</v>
      </c>
      <c r="C125" s="57">
        <v>4</v>
      </c>
      <c r="D125" s="57">
        <v>4</v>
      </c>
      <c r="E125" s="57" t="s">
        <v>309</v>
      </c>
      <c r="F125" s="63" t="s">
        <v>132</v>
      </c>
      <c r="G125" s="55"/>
      <c r="H125" s="55"/>
      <c r="I125" s="55"/>
      <c r="J125" s="55">
        <f>SUBTOTAL(9,G125:I125)</f>
        <v>0</v>
      </c>
      <c r="K125" s="110">
        <f>IFERROR(J125/$J$18*100,"0.00")</f>
        <v>0</v>
      </c>
    </row>
    <row r="126" spans="1:11" ht="12.75" x14ac:dyDescent="0.2">
      <c r="A126" s="86">
        <v>2</v>
      </c>
      <c r="B126" s="84">
        <v>2</v>
      </c>
      <c r="C126" s="84">
        <v>5</v>
      </c>
      <c r="D126" s="84"/>
      <c r="E126" s="84"/>
      <c r="F126" s="87" t="s">
        <v>133</v>
      </c>
      <c r="G126" s="85">
        <f>+G127+G129+G131+G137+G139+G141+G143+G145</f>
        <v>0</v>
      </c>
      <c r="H126" s="85">
        <f>+H127+H129+H131+H137+H139+H141+H143+H145</f>
        <v>290000</v>
      </c>
      <c r="I126" s="85">
        <f>+I127+I129+I131+I137+I139+I141+I143+I145</f>
        <v>0</v>
      </c>
      <c r="J126" s="85">
        <f>+J127+J129+J131+J137+J139+J141+J143+J145</f>
        <v>290000</v>
      </c>
      <c r="K126" s="119">
        <f>+K127+K129+K131+K137+K139+K141+K143+K145</f>
        <v>3.5062143947429111E-2</v>
      </c>
    </row>
    <row r="127" spans="1:11" ht="12.75" x14ac:dyDescent="0.2">
      <c r="A127" s="64">
        <v>2</v>
      </c>
      <c r="B127" s="65">
        <v>2</v>
      </c>
      <c r="C127" s="65">
        <v>5</v>
      </c>
      <c r="D127" s="65">
        <v>1</v>
      </c>
      <c r="E127" s="65"/>
      <c r="F127" s="61" t="s">
        <v>134</v>
      </c>
      <c r="G127" s="79">
        <f>G128</f>
        <v>0</v>
      </c>
      <c r="H127" s="79">
        <f>H128</f>
        <v>0</v>
      </c>
      <c r="I127" s="79">
        <f>I128</f>
        <v>0</v>
      </c>
      <c r="J127" s="79">
        <f>J128</f>
        <v>0</v>
      </c>
      <c r="K127" s="120">
        <f>K128</f>
        <v>0</v>
      </c>
    </row>
    <row r="128" spans="1:11" ht="12.75" x14ac:dyDescent="0.2">
      <c r="A128" s="62">
        <v>2</v>
      </c>
      <c r="B128" s="57">
        <v>2</v>
      </c>
      <c r="C128" s="57">
        <v>5</v>
      </c>
      <c r="D128" s="57">
        <v>1</v>
      </c>
      <c r="E128" s="57" t="s">
        <v>309</v>
      </c>
      <c r="F128" s="63" t="s">
        <v>134</v>
      </c>
      <c r="G128" s="55"/>
      <c r="H128" s="55"/>
      <c r="I128" s="55"/>
      <c r="J128" s="55">
        <f>SUBTOTAL(9,G128:I128)</f>
        <v>0</v>
      </c>
      <c r="K128" s="110">
        <f>IFERROR(J128/$J$18*100,"0.00")</f>
        <v>0</v>
      </c>
    </row>
    <row r="129" spans="1:11" ht="12.75" x14ac:dyDescent="0.2">
      <c r="A129" s="67">
        <v>2</v>
      </c>
      <c r="B129" s="65">
        <v>2</v>
      </c>
      <c r="C129" s="65">
        <v>5</v>
      </c>
      <c r="D129" s="65">
        <v>2</v>
      </c>
      <c r="E129" s="65"/>
      <c r="F129" s="68" t="s">
        <v>135</v>
      </c>
      <c r="G129" s="79">
        <f>G130</f>
        <v>0</v>
      </c>
      <c r="H129" s="79">
        <f>H130</f>
        <v>0</v>
      </c>
      <c r="I129" s="79">
        <f>I130</f>
        <v>0</v>
      </c>
      <c r="J129" s="79">
        <f>J130</f>
        <v>0</v>
      </c>
      <c r="K129" s="120">
        <f>K130</f>
        <v>0</v>
      </c>
    </row>
    <row r="130" spans="1:11" ht="12.75" x14ac:dyDescent="0.2">
      <c r="A130" s="62">
        <v>2</v>
      </c>
      <c r="B130" s="57">
        <v>2</v>
      </c>
      <c r="C130" s="57">
        <v>5</v>
      </c>
      <c r="D130" s="57">
        <v>2</v>
      </c>
      <c r="E130" s="57" t="s">
        <v>309</v>
      </c>
      <c r="F130" s="63" t="s">
        <v>135</v>
      </c>
      <c r="G130" s="55"/>
      <c r="H130" s="55"/>
      <c r="I130" s="55"/>
      <c r="J130" s="55">
        <f>SUBTOTAL(9,G130:I130)</f>
        <v>0</v>
      </c>
      <c r="K130" s="110">
        <f>IFERROR(J130/$J$18*100,"0.00")</f>
        <v>0</v>
      </c>
    </row>
    <row r="131" spans="1:11" ht="12.75" x14ac:dyDescent="0.2">
      <c r="A131" s="64">
        <v>2</v>
      </c>
      <c r="B131" s="65">
        <v>2</v>
      </c>
      <c r="C131" s="65">
        <v>5</v>
      </c>
      <c r="D131" s="65">
        <v>3</v>
      </c>
      <c r="E131" s="65"/>
      <c r="F131" s="61" t="s">
        <v>136</v>
      </c>
      <c r="G131" s="79">
        <f>SUM(G132:G136)</f>
        <v>0</v>
      </c>
      <c r="H131" s="79">
        <f>SUM(H132:H136)</f>
        <v>180000</v>
      </c>
      <c r="I131" s="79">
        <f>SUM(I132:I136)</f>
        <v>0</v>
      </c>
      <c r="J131" s="79">
        <f>SUM(J132:J136)</f>
        <v>180000</v>
      </c>
      <c r="K131" s="120">
        <f>SUM(K132:K136)</f>
        <v>2.1762710036335311E-2</v>
      </c>
    </row>
    <row r="132" spans="1:11" ht="12.75" x14ac:dyDescent="0.2">
      <c r="A132" s="62">
        <v>2</v>
      </c>
      <c r="B132" s="57">
        <v>2</v>
      </c>
      <c r="C132" s="57">
        <v>5</v>
      </c>
      <c r="D132" s="57">
        <v>3</v>
      </c>
      <c r="E132" s="57" t="s">
        <v>309</v>
      </c>
      <c r="F132" s="63" t="s">
        <v>137</v>
      </c>
      <c r="G132" s="55"/>
      <c r="H132" s="55"/>
      <c r="I132" s="55"/>
      <c r="J132" s="55">
        <f>SUBTOTAL(9,G132:I132)</f>
        <v>0</v>
      </c>
      <c r="K132" s="110">
        <f>IFERROR(J132/$J$18*100,"0.00")</f>
        <v>0</v>
      </c>
    </row>
    <row r="133" spans="1:11" ht="12.75" x14ac:dyDescent="0.2">
      <c r="A133" s="62">
        <v>2</v>
      </c>
      <c r="B133" s="57">
        <v>2</v>
      </c>
      <c r="C133" s="57">
        <v>5</v>
      </c>
      <c r="D133" s="57">
        <v>3</v>
      </c>
      <c r="E133" s="57" t="s">
        <v>310</v>
      </c>
      <c r="F133" s="63" t="s">
        <v>138</v>
      </c>
      <c r="G133" s="55"/>
      <c r="H133" s="55"/>
      <c r="I133" s="55"/>
      <c r="J133" s="55">
        <f>SUBTOTAL(9,G133:I133)</f>
        <v>0</v>
      </c>
      <c r="K133" s="110">
        <f>IFERROR(J133/$J$18*100,"0.00")</f>
        <v>0</v>
      </c>
    </row>
    <row r="134" spans="1:11" ht="12.75" x14ac:dyDescent="0.2">
      <c r="A134" s="62">
        <v>2</v>
      </c>
      <c r="B134" s="57">
        <v>2</v>
      </c>
      <c r="C134" s="57">
        <v>5</v>
      </c>
      <c r="D134" s="57">
        <v>3</v>
      </c>
      <c r="E134" s="57" t="s">
        <v>311</v>
      </c>
      <c r="F134" s="63" t="s">
        <v>139</v>
      </c>
      <c r="G134" s="55"/>
      <c r="H134" s="55"/>
      <c r="I134" s="55"/>
      <c r="J134" s="55">
        <f>SUBTOTAL(9,G134:I134)</f>
        <v>0</v>
      </c>
      <c r="K134" s="110">
        <f>IFERROR(J134/$J$18*100,"0.00")</f>
        <v>0</v>
      </c>
    </row>
    <row r="135" spans="1:11" ht="12.75" x14ac:dyDescent="0.2">
      <c r="A135" s="62">
        <v>2</v>
      </c>
      <c r="B135" s="57">
        <v>2</v>
      </c>
      <c r="C135" s="57">
        <v>5</v>
      </c>
      <c r="D135" s="57">
        <v>3</v>
      </c>
      <c r="E135" s="57" t="s">
        <v>312</v>
      </c>
      <c r="F135" s="63" t="s">
        <v>140</v>
      </c>
      <c r="G135" s="55"/>
      <c r="H135" s="55"/>
      <c r="I135" s="55"/>
      <c r="J135" s="55">
        <f>SUBTOTAL(9,G135:I135)</f>
        <v>0</v>
      </c>
      <c r="K135" s="110">
        <f>IFERROR(J135/$J$18*100,"0.00")</f>
        <v>0</v>
      </c>
    </row>
    <row r="136" spans="1:11" ht="12.75" x14ac:dyDescent="0.2">
      <c r="A136" s="62">
        <v>2</v>
      </c>
      <c r="B136" s="57">
        <v>2</v>
      </c>
      <c r="C136" s="57">
        <v>5</v>
      </c>
      <c r="D136" s="57">
        <v>3</v>
      </c>
      <c r="E136" s="57" t="s">
        <v>316</v>
      </c>
      <c r="F136" s="63" t="s">
        <v>141</v>
      </c>
      <c r="G136" s="55"/>
      <c r="H136" s="55">
        <v>180000</v>
      </c>
      <c r="I136" s="55"/>
      <c r="J136" s="55">
        <f>SUBTOTAL(9,G136:I136)</f>
        <v>180000</v>
      </c>
      <c r="K136" s="110">
        <f>IFERROR(J136/$J$18*100,"0.00")</f>
        <v>2.1762710036335311E-2</v>
      </c>
    </row>
    <row r="137" spans="1:11" ht="12.75" x14ac:dyDescent="0.2">
      <c r="A137" s="64">
        <v>2</v>
      </c>
      <c r="B137" s="65">
        <v>2</v>
      </c>
      <c r="C137" s="65">
        <v>5</v>
      </c>
      <c r="D137" s="65">
        <v>4</v>
      </c>
      <c r="E137" s="65"/>
      <c r="F137" s="61" t="s">
        <v>142</v>
      </c>
      <c r="G137" s="79">
        <f>G138</f>
        <v>0</v>
      </c>
      <c r="H137" s="79">
        <f>H138</f>
        <v>60000</v>
      </c>
      <c r="I137" s="79">
        <f>I138</f>
        <v>0</v>
      </c>
      <c r="J137" s="79">
        <f>J138</f>
        <v>60000</v>
      </c>
      <c r="K137" s="120">
        <f>K138</f>
        <v>7.2542366787784369E-3</v>
      </c>
    </row>
    <row r="138" spans="1:11" ht="12.75" x14ac:dyDescent="0.2">
      <c r="A138" s="62">
        <v>2</v>
      </c>
      <c r="B138" s="57">
        <v>2</v>
      </c>
      <c r="C138" s="57">
        <v>5</v>
      </c>
      <c r="D138" s="57">
        <v>4</v>
      </c>
      <c r="E138" s="57" t="s">
        <v>309</v>
      </c>
      <c r="F138" s="63" t="s">
        <v>142</v>
      </c>
      <c r="G138" s="55"/>
      <c r="H138" s="55">
        <v>60000</v>
      </c>
      <c r="I138" s="55"/>
      <c r="J138" s="55">
        <f>SUBTOTAL(9,G138:I138)</f>
        <v>60000</v>
      </c>
      <c r="K138" s="110">
        <f>IFERROR(J138/$J$18*100,"0.00")</f>
        <v>7.2542366787784369E-3</v>
      </c>
    </row>
    <row r="139" spans="1:11" ht="12.75" x14ac:dyDescent="0.2">
      <c r="A139" s="67">
        <v>2</v>
      </c>
      <c r="B139" s="65">
        <v>2</v>
      </c>
      <c r="C139" s="65">
        <v>5</v>
      </c>
      <c r="D139" s="65">
        <v>5</v>
      </c>
      <c r="E139" s="65"/>
      <c r="F139" s="68" t="s">
        <v>368</v>
      </c>
      <c r="G139" s="71">
        <f>+G140</f>
        <v>0</v>
      </c>
      <c r="H139" s="71">
        <f>+H140</f>
        <v>0</v>
      </c>
      <c r="I139" s="71">
        <f>+I140</f>
        <v>0</v>
      </c>
      <c r="J139" s="71">
        <f>+J140</f>
        <v>0</v>
      </c>
      <c r="K139" s="121">
        <f>+K140</f>
        <v>0</v>
      </c>
    </row>
    <row r="140" spans="1:11" ht="12.75" x14ac:dyDescent="0.2">
      <c r="A140" s="62">
        <v>2</v>
      </c>
      <c r="B140" s="57">
        <v>2</v>
      </c>
      <c r="C140" s="57">
        <v>5</v>
      </c>
      <c r="D140" s="57">
        <v>5</v>
      </c>
      <c r="E140" s="57" t="s">
        <v>309</v>
      </c>
      <c r="F140" s="63" t="s">
        <v>368</v>
      </c>
      <c r="G140" s="55"/>
      <c r="H140" s="55"/>
      <c r="I140" s="55"/>
      <c r="J140" s="55">
        <f>SUBTOTAL(9,G140:I140)</f>
        <v>0</v>
      </c>
      <c r="K140" s="110">
        <f>IFERROR(J140/$J$18*100,"0.00")</f>
        <v>0</v>
      </c>
    </row>
    <row r="141" spans="1:11" ht="12.75" x14ac:dyDescent="0.2">
      <c r="A141" s="67">
        <v>2</v>
      </c>
      <c r="B141" s="65">
        <v>2</v>
      </c>
      <c r="C141" s="65">
        <v>5</v>
      </c>
      <c r="D141" s="65">
        <v>6</v>
      </c>
      <c r="E141" s="65"/>
      <c r="F141" s="68" t="s">
        <v>369</v>
      </c>
      <c r="G141" s="79">
        <f>G142</f>
        <v>0</v>
      </c>
      <c r="H141" s="79">
        <f>H142</f>
        <v>0</v>
      </c>
      <c r="I141" s="79">
        <f>I142</f>
        <v>0</v>
      </c>
      <c r="J141" s="79">
        <f>J142</f>
        <v>0</v>
      </c>
      <c r="K141" s="120">
        <f>K142</f>
        <v>0</v>
      </c>
    </row>
    <row r="142" spans="1:11" ht="12.75" x14ac:dyDescent="0.2">
      <c r="A142" s="62">
        <v>2</v>
      </c>
      <c r="B142" s="57">
        <v>2</v>
      </c>
      <c r="C142" s="57">
        <v>5</v>
      </c>
      <c r="D142" s="57">
        <v>6</v>
      </c>
      <c r="E142" s="57" t="s">
        <v>309</v>
      </c>
      <c r="F142" s="63" t="s">
        <v>369</v>
      </c>
      <c r="G142" s="55"/>
      <c r="H142" s="55"/>
      <c r="I142" s="55"/>
      <c r="J142" s="55">
        <f>SUBTOTAL(9,G142:I142)</f>
        <v>0</v>
      </c>
      <c r="K142" s="110">
        <f>IFERROR(J142/$J$18*100,"0.00")</f>
        <v>0</v>
      </c>
    </row>
    <row r="143" spans="1:11" ht="12.75" x14ac:dyDescent="0.2">
      <c r="A143" s="67">
        <v>2</v>
      </c>
      <c r="B143" s="65">
        <v>2</v>
      </c>
      <c r="C143" s="65">
        <v>5</v>
      </c>
      <c r="D143" s="65">
        <v>7</v>
      </c>
      <c r="E143" s="65"/>
      <c r="F143" s="68" t="s">
        <v>370</v>
      </c>
      <c r="G143" s="71">
        <f>+G144</f>
        <v>0</v>
      </c>
      <c r="H143" s="71">
        <f>+H144</f>
        <v>0</v>
      </c>
      <c r="I143" s="71">
        <f>+I144</f>
        <v>0</v>
      </c>
      <c r="J143" s="71">
        <f>+J144</f>
        <v>0</v>
      </c>
      <c r="K143" s="121">
        <f>+K144</f>
        <v>0</v>
      </c>
    </row>
    <row r="144" spans="1:11" ht="12.75" x14ac:dyDescent="0.2">
      <c r="A144" s="62">
        <v>2</v>
      </c>
      <c r="B144" s="57">
        <v>2</v>
      </c>
      <c r="C144" s="57">
        <v>5</v>
      </c>
      <c r="D144" s="57">
        <v>7</v>
      </c>
      <c r="E144" s="57" t="s">
        <v>309</v>
      </c>
      <c r="F144" s="63" t="s">
        <v>370</v>
      </c>
      <c r="G144" s="55"/>
      <c r="H144" s="55"/>
      <c r="I144" s="55"/>
      <c r="J144" s="55">
        <f>SUBTOTAL(9,G144:I144)</f>
        <v>0</v>
      </c>
      <c r="K144" s="110">
        <f>IFERROR(J144/$J$18*100,"0.00")</f>
        <v>0</v>
      </c>
    </row>
    <row r="145" spans="1:11" ht="12.75" x14ac:dyDescent="0.2">
      <c r="A145" s="67">
        <v>2</v>
      </c>
      <c r="B145" s="65">
        <v>2</v>
      </c>
      <c r="C145" s="65">
        <v>5</v>
      </c>
      <c r="D145" s="65">
        <v>8</v>
      </c>
      <c r="E145" s="65"/>
      <c r="F145" s="68" t="s">
        <v>143</v>
      </c>
      <c r="G145" s="79">
        <f>G146</f>
        <v>0</v>
      </c>
      <c r="H145" s="79">
        <f>H146</f>
        <v>50000</v>
      </c>
      <c r="I145" s="79">
        <f>I146</f>
        <v>0</v>
      </c>
      <c r="J145" s="79">
        <f>J146</f>
        <v>50000</v>
      </c>
      <c r="K145" s="120">
        <f>K146</f>
        <v>6.0451972323153644E-3</v>
      </c>
    </row>
    <row r="146" spans="1:11" ht="12.75" x14ac:dyDescent="0.2">
      <c r="A146" s="62">
        <v>2</v>
      </c>
      <c r="B146" s="57">
        <v>2</v>
      </c>
      <c r="C146" s="57">
        <v>5</v>
      </c>
      <c r="D146" s="57">
        <v>8</v>
      </c>
      <c r="E146" s="57" t="s">
        <v>309</v>
      </c>
      <c r="F146" s="63" t="s">
        <v>143</v>
      </c>
      <c r="G146" s="55"/>
      <c r="H146" s="55">
        <v>50000</v>
      </c>
      <c r="I146" s="55"/>
      <c r="J146" s="55">
        <f>SUBTOTAL(9,G146:I146)</f>
        <v>50000</v>
      </c>
      <c r="K146" s="110">
        <f>IFERROR(J146/$J$18*100,"0.00")</f>
        <v>6.0451972323153644E-3</v>
      </c>
    </row>
    <row r="147" spans="1:11" ht="12.75" x14ac:dyDescent="0.2">
      <c r="A147" s="86">
        <v>2</v>
      </c>
      <c r="B147" s="84">
        <v>2</v>
      </c>
      <c r="C147" s="84">
        <v>6</v>
      </c>
      <c r="D147" s="84"/>
      <c r="E147" s="84"/>
      <c r="F147" s="87" t="s">
        <v>144</v>
      </c>
      <c r="G147" s="85">
        <f>+G148+G150+G152+G154+G156+G158+G160+G162+G164</f>
        <v>0</v>
      </c>
      <c r="H147" s="85">
        <f>+H148+H150+H152+H154+H156+H158+H160+H162+H164</f>
        <v>144000</v>
      </c>
      <c r="I147" s="85">
        <f>+I148+I150+I152+I154+I156+I158+I160+I162+I164</f>
        <v>0</v>
      </c>
      <c r="J147" s="85">
        <f>+J148+J150+J152+J154+J156+J158+J160+J162+J164</f>
        <v>144000</v>
      </c>
      <c r="K147" s="119">
        <f>+K148+K150+K152+K154+K156+K158+K160+K162+K164</f>
        <v>1.7410168029068251E-2</v>
      </c>
    </row>
    <row r="148" spans="1:11" ht="12.75" x14ac:dyDescent="0.2">
      <c r="A148" s="64">
        <v>2</v>
      </c>
      <c r="B148" s="65">
        <v>2</v>
      </c>
      <c r="C148" s="65">
        <v>6</v>
      </c>
      <c r="D148" s="65">
        <v>1</v>
      </c>
      <c r="E148" s="65"/>
      <c r="F148" s="61" t="s">
        <v>371</v>
      </c>
      <c r="G148" s="79">
        <f>G149</f>
        <v>0</v>
      </c>
      <c r="H148" s="79">
        <f>H149</f>
        <v>0</v>
      </c>
      <c r="I148" s="79">
        <f>I149</f>
        <v>0</v>
      </c>
      <c r="J148" s="79">
        <f>J149</f>
        <v>0</v>
      </c>
      <c r="K148" s="120">
        <f>K149</f>
        <v>0</v>
      </c>
    </row>
    <row r="149" spans="1:11" ht="12.75" x14ac:dyDescent="0.2">
      <c r="A149" s="62">
        <v>2</v>
      </c>
      <c r="B149" s="57">
        <v>2</v>
      </c>
      <c r="C149" s="57">
        <v>6</v>
      </c>
      <c r="D149" s="57">
        <v>1</v>
      </c>
      <c r="E149" s="57" t="s">
        <v>309</v>
      </c>
      <c r="F149" s="63" t="s">
        <v>371</v>
      </c>
      <c r="G149" s="55"/>
      <c r="H149" s="55"/>
      <c r="I149" s="55"/>
      <c r="J149" s="55">
        <f>SUBTOTAL(9,G149:I149)</f>
        <v>0</v>
      </c>
      <c r="K149" s="110">
        <f>IFERROR(J149/$J$18*100,"0.00")</f>
        <v>0</v>
      </c>
    </row>
    <row r="150" spans="1:11" ht="12.75" x14ac:dyDescent="0.2">
      <c r="A150" s="64">
        <v>2</v>
      </c>
      <c r="B150" s="65">
        <v>2</v>
      </c>
      <c r="C150" s="65">
        <v>6</v>
      </c>
      <c r="D150" s="65">
        <v>2</v>
      </c>
      <c r="E150" s="65"/>
      <c r="F150" s="61" t="s">
        <v>145</v>
      </c>
      <c r="G150" s="79">
        <f>G151</f>
        <v>0</v>
      </c>
      <c r="H150" s="79">
        <f>H151</f>
        <v>144000</v>
      </c>
      <c r="I150" s="79">
        <f>I151</f>
        <v>0</v>
      </c>
      <c r="J150" s="79">
        <f>J151</f>
        <v>144000</v>
      </c>
      <c r="K150" s="120">
        <f>K151</f>
        <v>1.7410168029068251E-2</v>
      </c>
    </row>
    <row r="151" spans="1:11" ht="12.75" x14ac:dyDescent="0.2">
      <c r="A151" s="62">
        <v>2</v>
      </c>
      <c r="B151" s="57">
        <v>2</v>
      </c>
      <c r="C151" s="57">
        <v>6</v>
      </c>
      <c r="D151" s="57">
        <v>2</v>
      </c>
      <c r="E151" s="57" t="s">
        <v>309</v>
      </c>
      <c r="F151" s="63" t="s">
        <v>145</v>
      </c>
      <c r="G151" s="55"/>
      <c r="H151" s="55">
        <v>144000</v>
      </c>
      <c r="I151" s="55"/>
      <c r="J151" s="55">
        <f>SUBTOTAL(9,G151:I151)</f>
        <v>144000</v>
      </c>
      <c r="K151" s="110">
        <f>IFERROR(J151/$J$18*100,"0.00")</f>
        <v>1.7410168029068251E-2</v>
      </c>
    </row>
    <row r="152" spans="1:11" ht="12.75" x14ac:dyDescent="0.2">
      <c r="A152" s="64">
        <v>2</v>
      </c>
      <c r="B152" s="65">
        <v>2</v>
      </c>
      <c r="C152" s="65">
        <v>6</v>
      </c>
      <c r="D152" s="65">
        <v>3</v>
      </c>
      <c r="E152" s="65"/>
      <c r="F152" s="61" t="s">
        <v>146</v>
      </c>
      <c r="G152" s="79">
        <f>G153</f>
        <v>0</v>
      </c>
      <c r="H152" s="79">
        <f>H153</f>
        <v>0</v>
      </c>
      <c r="I152" s="79">
        <f>I153</f>
        <v>0</v>
      </c>
      <c r="J152" s="79">
        <f>J153</f>
        <v>0</v>
      </c>
      <c r="K152" s="120">
        <f>K153</f>
        <v>0</v>
      </c>
    </row>
    <row r="153" spans="1:11" ht="12.75" x14ac:dyDescent="0.2">
      <c r="A153" s="62">
        <v>2</v>
      </c>
      <c r="B153" s="57">
        <v>2</v>
      </c>
      <c r="C153" s="57">
        <v>6</v>
      </c>
      <c r="D153" s="57">
        <v>3</v>
      </c>
      <c r="E153" s="57" t="s">
        <v>309</v>
      </c>
      <c r="F153" s="63" t="s">
        <v>146</v>
      </c>
      <c r="G153" s="55"/>
      <c r="H153" s="55"/>
      <c r="I153" s="55"/>
      <c r="J153" s="55">
        <f>SUBTOTAL(9,G153:I153)</f>
        <v>0</v>
      </c>
      <c r="K153" s="110">
        <f>IFERROR(J153/$J$18*100,"0.00")</f>
        <v>0</v>
      </c>
    </row>
    <row r="154" spans="1:11" ht="12.75" x14ac:dyDescent="0.2">
      <c r="A154" s="64">
        <v>2</v>
      </c>
      <c r="B154" s="65">
        <v>2</v>
      </c>
      <c r="C154" s="65">
        <v>6</v>
      </c>
      <c r="D154" s="65">
        <v>4</v>
      </c>
      <c r="E154" s="65"/>
      <c r="F154" s="61" t="s">
        <v>147</v>
      </c>
      <c r="G154" s="79">
        <f>G155</f>
        <v>0</v>
      </c>
      <c r="H154" s="79">
        <f>H155</f>
        <v>0</v>
      </c>
      <c r="I154" s="79">
        <f>I155</f>
        <v>0</v>
      </c>
      <c r="J154" s="79">
        <f>J155</f>
        <v>0</v>
      </c>
      <c r="K154" s="120">
        <f>K155</f>
        <v>0</v>
      </c>
    </row>
    <row r="155" spans="1:11" ht="12.75" x14ac:dyDescent="0.2">
      <c r="A155" s="62">
        <v>2</v>
      </c>
      <c r="B155" s="57">
        <v>2</v>
      </c>
      <c r="C155" s="57">
        <v>6</v>
      </c>
      <c r="D155" s="57">
        <v>4</v>
      </c>
      <c r="E155" s="57" t="s">
        <v>309</v>
      </c>
      <c r="F155" s="63" t="s">
        <v>147</v>
      </c>
      <c r="G155" s="55"/>
      <c r="H155" s="55"/>
      <c r="I155" s="55"/>
      <c r="J155" s="55">
        <f>SUBTOTAL(9,G155:I155)</f>
        <v>0</v>
      </c>
      <c r="K155" s="110">
        <f>IFERROR(J155/$J$18*100,"0.00")</f>
        <v>0</v>
      </c>
    </row>
    <row r="156" spans="1:11" ht="12.75" x14ac:dyDescent="0.2">
      <c r="A156" s="67">
        <v>2</v>
      </c>
      <c r="B156" s="65">
        <v>2</v>
      </c>
      <c r="C156" s="65">
        <v>6</v>
      </c>
      <c r="D156" s="65">
        <v>5</v>
      </c>
      <c r="E156" s="65"/>
      <c r="F156" s="68" t="s">
        <v>314</v>
      </c>
      <c r="G156" s="71">
        <f>+G157</f>
        <v>0</v>
      </c>
      <c r="H156" s="71">
        <f>+H157</f>
        <v>0</v>
      </c>
      <c r="I156" s="71">
        <f>+I157</f>
        <v>0</v>
      </c>
      <c r="J156" s="71">
        <f>+J157</f>
        <v>0</v>
      </c>
      <c r="K156" s="121">
        <f>+K157</f>
        <v>0</v>
      </c>
    </row>
    <row r="157" spans="1:11" ht="12.75" x14ac:dyDescent="0.2">
      <c r="A157" s="62">
        <v>2</v>
      </c>
      <c r="B157" s="57">
        <v>2</v>
      </c>
      <c r="C157" s="57">
        <v>6</v>
      </c>
      <c r="D157" s="57">
        <v>5</v>
      </c>
      <c r="E157" s="57" t="s">
        <v>309</v>
      </c>
      <c r="F157" s="63" t="s">
        <v>314</v>
      </c>
      <c r="G157" s="55"/>
      <c r="H157" s="55"/>
      <c r="I157" s="55"/>
      <c r="J157" s="55">
        <f>SUBTOTAL(9,G157:I157)</f>
        <v>0</v>
      </c>
      <c r="K157" s="110">
        <f>IFERROR(J157/$J$18*100,"0.00")</f>
        <v>0</v>
      </c>
    </row>
    <row r="158" spans="1:11" ht="12.75" x14ac:dyDescent="0.2">
      <c r="A158" s="67">
        <v>2</v>
      </c>
      <c r="B158" s="65">
        <v>2</v>
      </c>
      <c r="C158" s="65">
        <v>6</v>
      </c>
      <c r="D158" s="65">
        <v>6</v>
      </c>
      <c r="E158" s="65"/>
      <c r="F158" s="68" t="s">
        <v>372</v>
      </c>
      <c r="G158" s="71">
        <f>+G159</f>
        <v>0</v>
      </c>
      <c r="H158" s="71">
        <f>+H159</f>
        <v>0</v>
      </c>
      <c r="I158" s="71">
        <f>+I159</f>
        <v>0</v>
      </c>
      <c r="J158" s="71">
        <f>+J159</f>
        <v>0</v>
      </c>
      <c r="K158" s="121">
        <f>+K159</f>
        <v>0</v>
      </c>
    </row>
    <row r="159" spans="1:11" ht="12.75" x14ac:dyDescent="0.2">
      <c r="A159" s="62">
        <v>2</v>
      </c>
      <c r="B159" s="57">
        <v>2</v>
      </c>
      <c r="C159" s="57">
        <v>6</v>
      </c>
      <c r="D159" s="57">
        <v>6</v>
      </c>
      <c r="E159" s="57" t="s">
        <v>309</v>
      </c>
      <c r="F159" s="63" t="s">
        <v>372</v>
      </c>
      <c r="G159" s="55"/>
      <c r="H159" s="55"/>
      <c r="I159" s="55"/>
      <c r="J159" s="55">
        <f>SUBTOTAL(9,G159:I159)</f>
        <v>0</v>
      </c>
      <c r="K159" s="110">
        <f>IFERROR(J159/$J$18*100,"0.00")</f>
        <v>0</v>
      </c>
    </row>
    <row r="160" spans="1:11" ht="12.75" x14ac:dyDescent="0.2">
      <c r="A160" s="67">
        <v>2</v>
      </c>
      <c r="B160" s="65">
        <v>2</v>
      </c>
      <c r="C160" s="65">
        <v>6</v>
      </c>
      <c r="D160" s="65">
        <v>7</v>
      </c>
      <c r="E160" s="65"/>
      <c r="F160" s="68" t="s">
        <v>373</v>
      </c>
      <c r="G160" s="71">
        <f>+G161</f>
        <v>0</v>
      </c>
      <c r="H160" s="71">
        <f>+H161</f>
        <v>0</v>
      </c>
      <c r="I160" s="71">
        <f>+I161</f>
        <v>0</v>
      </c>
      <c r="J160" s="71">
        <f>+J161</f>
        <v>0</v>
      </c>
      <c r="K160" s="121">
        <f>+K161</f>
        <v>0</v>
      </c>
    </row>
    <row r="161" spans="1:11" ht="12.75" x14ac:dyDescent="0.2">
      <c r="A161" s="62">
        <v>2</v>
      </c>
      <c r="B161" s="57">
        <v>2</v>
      </c>
      <c r="C161" s="57">
        <v>6</v>
      </c>
      <c r="D161" s="57">
        <v>7</v>
      </c>
      <c r="E161" s="57" t="s">
        <v>309</v>
      </c>
      <c r="F161" s="63" t="s">
        <v>373</v>
      </c>
      <c r="G161" s="55"/>
      <c r="H161" s="55"/>
      <c r="I161" s="55"/>
      <c r="J161" s="55">
        <f>SUBTOTAL(9,G161:I161)</f>
        <v>0</v>
      </c>
      <c r="K161" s="110">
        <f>IFERROR(J161/$J$18*100,"0.00")</f>
        <v>0</v>
      </c>
    </row>
    <row r="162" spans="1:11" ht="12.75" x14ac:dyDescent="0.2">
      <c r="A162" s="67">
        <v>2</v>
      </c>
      <c r="B162" s="65">
        <v>2</v>
      </c>
      <c r="C162" s="65">
        <v>6</v>
      </c>
      <c r="D162" s="65">
        <v>8</v>
      </c>
      <c r="E162" s="65"/>
      <c r="F162" s="68" t="s">
        <v>374</v>
      </c>
      <c r="G162" s="71">
        <f>+G163</f>
        <v>0</v>
      </c>
      <c r="H162" s="71">
        <f>+H163</f>
        <v>0</v>
      </c>
      <c r="I162" s="71">
        <f>+I163</f>
        <v>0</v>
      </c>
      <c r="J162" s="71">
        <f>+J163</f>
        <v>0</v>
      </c>
      <c r="K162" s="121">
        <f>+K163</f>
        <v>0</v>
      </c>
    </row>
    <row r="163" spans="1:11" ht="12.75" x14ac:dyDescent="0.2">
      <c r="A163" s="62">
        <v>2</v>
      </c>
      <c r="B163" s="57">
        <v>2</v>
      </c>
      <c r="C163" s="57">
        <v>6</v>
      </c>
      <c r="D163" s="57">
        <v>8</v>
      </c>
      <c r="E163" s="57" t="s">
        <v>309</v>
      </c>
      <c r="F163" s="63" t="s">
        <v>374</v>
      </c>
      <c r="G163" s="55"/>
      <c r="H163" s="55"/>
      <c r="I163" s="55"/>
      <c r="J163" s="55">
        <f>SUBTOTAL(9,G163:I163)</f>
        <v>0</v>
      </c>
      <c r="K163" s="110">
        <f>IFERROR(J163/$J$18*100,"0.00")</f>
        <v>0</v>
      </c>
    </row>
    <row r="164" spans="1:11" ht="12.75" x14ac:dyDescent="0.2">
      <c r="A164" s="67">
        <v>2</v>
      </c>
      <c r="B164" s="65">
        <v>2</v>
      </c>
      <c r="C164" s="65">
        <v>6</v>
      </c>
      <c r="D164" s="65">
        <v>9</v>
      </c>
      <c r="E164" s="65"/>
      <c r="F164" s="68" t="s">
        <v>315</v>
      </c>
      <c r="G164" s="71">
        <f>+G165</f>
        <v>0</v>
      </c>
      <c r="H164" s="71">
        <f>+H165</f>
        <v>0</v>
      </c>
      <c r="I164" s="71">
        <f>+I165</f>
        <v>0</v>
      </c>
      <c r="J164" s="71">
        <f>+J165</f>
        <v>0</v>
      </c>
      <c r="K164" s="121">
        <f>+K165</f>
        <v>0</v>
      </c>
    </row>
    <row r="165" spans="1:11" ht="12.75" x14ac:dyDescent="0.2">
      <c r="A165" s="62">
        <v>2</v>
      </c>
      <c r="B165" s="57">
        <v>2</v>
      </c>
      <c r="C165" s="57">
        <v>6</v>
      </c>
      <c r="D165" s="57">
        <v>9</v>
      </c>
      <c r="E165" s="57" t="s">
        <v>309</v>
      </c>
      <c r="F165" s="63" t="s">
        <v>315</v>
      </c>
      <c r="G165" s="55"/>
      <c r="H165" s="55"/>
      <c r="I165" s="55"/>
      <c r="J165" s="55">
        <f>SUBTOTAL(9,G165:I165)</f>
        <v>0</v>
      </c>
      <c r="K165" s="110">
        <f>IFERROR(J165/$J$18*100,"0.00")</f>
        <v>0</v>
      </c>
    </row>
    <row r="166" spans="1:11" ht="12.75" x14ac:dyDescent="0.2">
      <c r="A166" s="86">
        <v>2</v>
      </c>
      <c r="B166" s="84">
        <v>2</v>
      </c>
      <c r="C166" s="84">
        <v>7</v>
      </c>
      <c r="D166" s="84"/>
      <c r="E166" s="84"/>
      <c r="F166" s="87" t="s">
        <v>148</v>
      </c>
      <c r="G166" s="85">
        <f>+G167+G176+G186</f>
        <v>0</v>
      </c>
      <c r="H166" s="85">
        <f>+H167+H176+H186</f>
        <v>15829800</v>
      </c>
      <c r="I166" s="85">
        <f>+I167+I176+I186</f>
        <v>0</v>
      </c>
      <c r="J166" s="85">
        <f>+J167+J176+J186</f>
        <v>15829800</v>
      </c>
      <c r="K166" s="119">
        <f>+K167+K176+K186</f>
        <v>1.1096564039638084</v>
      </c>
    </row>
    <row r="167" spans="1:11" ht="12.75" x14ac:dyDescent="0.2">
      <c r="A167" s="67">
        <v>2</v>
      </c>
      <c r="B167" s="65">
        <v>2</v>
      </c>
      <c r="C167" s="65">
        <v>7</v>
      </c>
      <c r="D167" s="65">
        <v>1</v>
      </c>
      <c r="E167" s="65"/>
      <c r="F167" s="68" t="s">
        <v>375</v>
      </c>
      <c r="G167" s="79">
        <f>SUM(G168:G174)</f>
        <v>0</v>
      </c>
      <c r="H167" s="79">
        <f>SUM(H168:H175)</f>
        <v>3405200</v>
      </c>
      <c r="I167" s="79">
        <f>SUM(I168:I174)</f>
        <v>0</v>
      </c>
      <c r="J167" s="79">
        <f>SUM(J168:J175)</f>
        <v>3405200</v>
      </c>
      <c r="K167" s="120">
        <f>SUM(K168:K174)</f>
        <v>0.40865533290451866</v>
      </c>
    </row>
    <row r="168" spans="1:11" ht="12.75" x14ac:dyDescent="0.2">
      <c r="A168" s="56">
        <v>2</v>
      </c>
      <c r="B168" s="57">
        <v>2</v>
      </c>
      <c r="C168" s="57">
        <v>7</v>
      </c>
      <c r="D168" s="57">
        <v>1</v>
      </c>
      <c r="E168" s="57" t="s">
        <v>309</v>
      </c>
      <c r="F168" s="69" t="s">
        <v>149</v>
      </c>
      <c r="G168" s="55"/>
      <c r="H168" s="55">
        <v>600000</v>
      </c>
      <c r="I168" s="55"/>
      <c r="J168" s="55">
        <f t="shared" ref="J168:J175" si="9">SUBTOTAL(9,G168:I168)</f>
        <v>600000</v>
      </c>
      <c r="K168" s="110">
        <f t="shared" ref="K168:K174" si="10">IFERROR(J168/$J$18*100,"0.00")</f>
        <v>7.2542366787784376E-2</v>
      </c>
    </row>
    <row r="169" spans="1:11" ht="12.75" x14ac:dyDescent="0.2">
      <c r="A169" s="56">
        <v>2</v>
      </c>
      <c r="B169" s="57">
        <v>2</v>
      </c>
      <c r="C169" s="57">
        <v>7</v>
      </c>
      <c r="D169" s="57">
        <v>1</v>
      </c>
      <c r="E169" s="57" t="s">
        <v>310</v>
      </c>
      <c r="F169" s="69" t="s">
        <v>150</v>
      </c>
      <c r="G169" s="55"/>
      <c r="H169" s="55">
        <v>1080000</v>
      </c>
      <c r="I169" s="55"/>
      <c r="J169" s="55">
        <f t="shared" si="9"/>
        <v>1080000</v>
      </c>
      <c r="K169" s="110">
        <f t="shared" si="10"/>
        <v>0.13057626021801189</v>
      </c>
    </row>
    <row r="170" spans="1:11" ht="12.75" x14ac:dyDescent="0.2">
      <c r="A170" s="56">
        <v>2</v>
      </c>
      <c r="B170" s="57">
        <v>2</v>
      </c>
      <c r="C170" s="57">
        <v>7</v>
      </c>
      <c r="D170" s="57">
        <v>1</v>
      </c>
      <c r="E170" s="57" t="s">
        <v>311</v>
      </c>
      <c r="F170" s="69" t="s">
        <v>151</v>
      </c>
      <c r="G170" s="55"/>
      <c r="H170" s="55"/>
      <c r="I170" s="55"/>
      <c r="J170" s="55">
        <f t="shared" si="9"/>
        <v>0</v>
      </c>
      <c r="K170" s="110">
        <f t="shared" si="10"/>
        <v>0</v>
      </c>
    </row>
    <row r="171" spans="1:11" ht="12.75" x14ac:dyDescent="0.2">
      <c r="A171" s="56">
        <v>2</v>
      </c>
      <c r="B171" s="57">
        <v>2</v>
      </c>
      <c r="C171" s="57">
        <v>7</v>
      </c>
      <c r="D171" s="57">
        <v>1</v>
      </c>
      <c r="E171" s="57" t="s">
        <v>312</v>
      </c>
      <c r="F171" s="69" t="s">
        <v>152</v>
      </c>
      <c r="G171" s="55"/>
      <c r="H171" s="55">
        <v>1200000</v>
      </c>
      <c r="I171" s="55"/>
      <c r="J171" s="55">
        <f t="shared" si="9"/>
        <v>1200000</v>
      </c>
      <c r="K171" s="110">
        <f t="shared" si="10"/>
        <v>0.14508473357556875</v>
      </c>
    </row>
    <row r="172" spans="1:11" ht="12.75" x14ac:dyDescent="0.2">
      <c r="A172" s="56">
        <v>2</v>
      </c>
      <c r="B172" s="57">
        <v>2</v>
      </c>
      <c r="C172" s="57">
        <v>7</v>
      </c>
      <c r="D172" s="57">
        <v>1</v>
      </c>
      <c r="E172" s="57" t="s">
        <v>316</v>
      </c>
      <c r="F172" s="69" t="s">
        <v>153</v>
      </c>
      <c r="G172" s="55"/>
      <c r="H172" s="55"/>
      <c r="I172" s="55"/>
      <c r="J172" s="55">
        <f t="shared" si="9"/>
        <v>0</v>
      </c>
      <c r="K172" s="110">
        <f t="shared" si="10"/>
        <v>0</v>
      </c>
    </row>
    <row r="173" spans="1:11" ht="12.75" x14ac:dyDescent="0.2">
      <c r="A173" s="56">
        <v>2</v>
      </c>
      <c r="B173" s="57">
        <v>2</v>
      </c>
      <c r="C173" s="57">
        <v>7</v>
      </c>
      <c r="D173" s="57">
        <v>1</v>
      </c>
      <c r="E173" s="57" t="s">
        <v>354</v>
      </c>
      <c r="F173" s="69" t="s">
        <v>154</v>
      </c>
      <c r="G173" s="55"/>
      <c r="H173" s="55">
        <v>500000</v>
      </c>
      <c r="I173" s="55"/>
      <c r="J173" s="55">
        <f t="shared" si="9"/>
        <v>500000</v>
      </c>
      <c r="K173" s="110">
        <f t="shared" si="10"/>
        <v>6.0451972323153649E-2</v>
      </c>
    </row>
    <row r="174" spans="1:11" ht="12.75" x14ac:dyDescent="0.2">
      <c r="A174" s="56">
        <v>2</v>
      </c>
      <c r="B174" s="57">
        <v>2</v>
      </c>
      <c r="C174" s="57">
        <v>7</v>
      </c>
      <c r="D174" s="57">
        <v>1</v>
      </c>
      <c r="E174" s="57" t="s">
        <v>356</v>
      </c>
      <c r="F174" s="69" t="s">
        <v>155</v>
      </c>
      <c r="G174" s="55"/>
      <c r="H174" s="55"/>
      <c r="I174" s="55"/>
      <c r="J174" s="55">
        <f t="shared" si="9"/>
        <v>0</v>
      </c>
      <c r="K174" s="110">
        <f t="shared" si="10"/>
        <v>0</v>
      </c>
    </row>
    <row r="175" spans="1:11" ht="12.75" x14ac:dyDescent="0.2">
      <c r="A175" s="56">
        <v>2</v>
      </c>
      <c r="B175" s="57">
        <v>2</v>
      </c>
      <c r="C175" s="57">
        <v>7</v>
      </c>
      <c r="D175" s="57">
        <v>1</v>
      </c>
      <c r="E175" s="57" t="s">
        <v>1193</v>
      </c>
      <c r="F175" s="400" t="s">
        <v>1194</v>
      </c>
      <c r="G175" s="55"/>
      <c r="H175" s="55">
        <v>25200</v>
      </c>
      <c r="I175" s="55"/>
      <c r="J175" s="55">
        <f t="shared" si="9"/>
        <v>25200</v>
      </c>
      <c r="K175" s="110"/>
    </row>
    <row r="176" spans="1:11" ht="12.75" x14ac:dyDescent="0.2">
      <c r="A176" s="64">
        <v>2</v>
      </c>
      <c r="B176" s="65">
        <v>2</v>
      </c>
      <c r="C176" s="65">
        <v>7</v>
      </c>
      <c r="D176" s="65">
        <v>2</v>
      </c>
      <c r="E176" s="65"/>
      <c r="F176" s="61" t="s">
        <v>376</v>
      </c>
      <c r="G176" s="79">
        <f>SUM(G177:G182)</f>
        <v>0</v>
      </c>
      <c r="H176" s="79">
        <f>SUM(H177:H185)</f>
        <v>12424600</v>
      </c>
      <c r="I176" s="79">
        <f>SUM(I177:I182)</f>
        <v>0</v>
      </c>
      <c r="J176" s="79">
        <f>SUM(J177:J185)</f>
        <v>12424600</v>
      </c>
      <c r="K176" s="120">
        <f>SUM(K177:K182)</f>
        <v>0.70100107105928966</v>
      </c>
    </row>
    <row r="177" spans="1:11" ht="12.75" x14ac:dyDescent="0.2">
      <c r="A177" s="56">
        <v>2</v>
      </c>
      <c r="B177" s="57">
        <v>2</v>
      </c>
      <c r="C177" s="57">
        <v>7</v>
      </c>
      <c r="D177" s="57">
        <v>2</v>
      </c>
      <c r="E177" s="57" t="s">
        <v>309</v>
      </c>
      <c r="F177" s="69" t="s">
        <v>377</v>
      </c>
      <c r="G177" s="55"/>
      <c r="H177" s="55">
        <v>2340000</v>
      </c>
      <c r="I177" s="55"/>
      <c r="J177" s="55">
        <f t="shared" ref="J177:J185" si="11">SUBTOTAL(9,G177:I177)</f>
        <v>2340000</v>
      </c>
      <c r="K177" s="110">
        <f t="shared" ref="K177:K182" si="12">IFERROR(J177/$J$18*100,"0.00")</f>
        <v>0.28291523047235906</v>
      </c>
    </row>
    <row r="178" spans="1:11" ht="12.75" x14ac:dyDescent="0.2">
      <c r="A178" s="56">
        <v>2</v>
      </c>
      <c r="B178" s="57">
        <v>2</v>
      </c>
      <c r="C178" s="57">
        <v>7</v>
      </c>
      <c r="D178" s="57">
        <v>2</v>
      </c>
      <c r="E178" s="57" t="s">
        <v>310</v>
      </c>
      <c r="F178" s="69" t="s">
        <v>156</v>
      </c>
      <c r="G178" s="55"/>
      <c r="H178" s="55">
        <v>240000</v>
      </c>
      <c r="I178" s="55"/>
      <c r="J178" s="55">
        <f t="shared" si="11"/>
        <v>240000</v>
      </c>
      <c r="K178" s="110">
        <f t="shared" si="12"/>
        <v>2.9016946715113748E-2</v>
      </c>
    </row>
    <row r="179" spans="1:11" ht="12.75" x14ac:dyDescent="0.2">
      <c r="A179" s="56">
        <v>2</v>
      </c>
      <c r="B179" s="57">
        <v>2</v>
      </c>
      <c r="C179" s="57">
        <v>7</v>
      </c>
      <c r="D179" s="57">
        <v>2</v>
      </c>
      <c r="E179" s="57" t="s">
        <v>311</v>
      </c>
      <c r="F179" s="69" t="s">
        <v>378</v>
      </c>
      <c r="G179" s="55"/>
      <c r="H179" s="55">
        <v>10000</v>
      </c>
      <c r="I179" s="55"/>
      <c r="J179" s="55">
        <f t="shared" si="11"/>
        <v>10000</v>
      </c>
      <c r="K179" s="110">
        <f t="shared" si="12"/>
        <v>1.2090394464630728E-3</v>
      </c>
    </row>
    <row r="180" spans="1:11" ht="12.75" x14ac:dyDescent="0.2">
      <c r="A180" s="56">
        <v>2</v>
      </c>
      <c r="B180" s="57">
        <v>2</v>
      </c>
      <c r="C180" s="57">
        <v>7</v>
      </c>
      <c r="D180" s="57">
        <v>2</v>
      </c>
      <c r="E180" s="57" t="s">
        <v>312</v>
      </c>
      <c r="F180" s="69" t="s">
        <v>157</v>
      </c>
      <c r="G180" s="55"/>
      <c r="H180" s="55">
        <v>2380000</v>
      </c>
      <c r="I180" s="55"/>
      <c r="J180" s="55">
        <f t="shared" si="11"/>
        <v>2380000</v>
      </c>
      <c r="K180" s="110">
        <f t="shared" si="12"/>
        <v>0.28775138825821139</v>
      </c>
    </row>
    <row r="181" spans="1:11" ht="12.75" x14ac:dyDescent="0.2">
      <c r="A181" s="111">
        <v>2</v>
      </c>
      <c r="B181" s="112">
        <v>2</v>
      </c>
      <c r="C181" s="112">
        <v>7</v>
      </c>
      <c r="D181" s="112">
        <v>2</v>
      </c>
      <c r="E181" s="112" t="s">
        <v>316</v>
      </c>
      <c r="F181" s="135" t="s">
        <v>317</v>
      </c>
      <c r="G181" s="115"/>
      <c r="H181" s="115">
        <v>600000</v>
      </c>
      <c r="I181" s="115"/>
      <c r="J181" s="115">
        <f t="shared" si="11"/>
        <v>600000</v>
      </c>
      <c r="K181" s="116">
        <f t="shared" si="12"/>
        <v>7.2542366787784376E-2</v>
      </c>
    </row>
    <row r="182" spans="1:11" ht="12.75" x14ac:dyDescent="0.2">
      <c r="A182" s="56">
        <v>2</v>
      </c>
      <c r="B182" s="57">
        <v>2</v>
      </c>
      <c r="C182" s="57">
        <v>7</v>
      </c>
      <c r="D182" s="57">
        <v>2</v>
      </c>
      <c r="E182" s="57" t="s">
        <v>354</v>
      </c>
      <c r="F182" s="70" t="s">
        <v>158</v>
      </c>
      <c r="G182" s="55"/>
      <c r="H182" s="55">
        <v>228000</v>
      </c>
      <c r="I182" s="55"/>
      <c r="J182" s="55">
        <f t="shared" si="11"/>
        <v>228000</v>
      </c>
      <c r="K182" s="110">
        <f t="shared" si="12"/>
        <v>2.7566099379358062E-2</v>
      </c>
    </row>
    <row r="183" spans="1:11" ht="12.75" x14ac:dyDescent="0.2">
      <c r="A183" s="56">
        <v>2</v>
      </c>
      <c r="B183" s="57">
        <v>2</v>
      </c>
      <c r="C183" s="57">
        <v>7</v>
      </c>
      <c r="D183" s="57">
        <v>2</v>
      </c>
      <c r="E183" s="401" t="s">
        <v>356</v>
      </c>
      <c r="F183" s="402" t="s">
        <v>1195</v>
      </c>
      <c r="G183" s="55"/>
      <c r="H183" s="55">
        <v>3600000</v>
      </c>
      <c r="I183" s="55"/>
      <c r="J183" s="55">
        <f t="shared" si="11"/>
        <v>3600000</v>
      </c>
      <c r="K183" s="110"/>
    </row>
    <row r="184" spans="1:11" ht="12.75" x14ac:dyDescent="0.2">
      <c r="A184" s="56">
        <v>2</v>
      </c>
      <c r="B184" s="57">
        <v>2</v>
      </c>
      <c r="C184" s="57">
        <v>7</v>
      </c>
      <c r="D184" s="57">
        <v>2</v>
      </c>
      <c r="E184" s="401" t="s">
        <v>361</v>
      </c>
      <c r="F184" s="402" t="s">
        <v>1196</v>
      </c>
      <c r="G184" s="55"/>
      <c r="H184" s="55">
        <v>3600</v>
      </c>
      <c r="I184" s="55"/>
      <c r="J184" s="55">
        <f t="shared" si="11"/>
        <v>3600</v>
      </c>
      <c r="K184" s="110"/>
    </row>
    <row r="185" spans="1:11" ht="12.75" x14ac:dyDescent="0.2">
      <c r="A185" s="56">
        <v>2</v>
      </c>
      <c r="B185" s="57">
        <v>2</v>
      </c>
      <c r="C185" s="57">
        <v>7</v>
      </c>
      <c r="D185" s="57">
        <v>2</v>
      </c>
      <c r="E185" s="401" t="s">
        <v>1193</v>
      </c>
      <c r="F185" s="402" t="s">
        <v>1197</v>
      </c>
      <c r="G185" s="55"/>
      <c r="H185" s="55">
        <v>3023000</v>
      </c>
      <c r="I185" s="55"/>
      <c r="J185" s="55">
        <f t="shared" si="11"/>
        <v>3023000</v>
      </c>
      <c r="K185" s="110"/>
    </row>
    <row r="186" spans="1:11" ht="12.75" x14ac:dyDescent="0.2">
      <c r="A186" s="64">
        <v>2</v>
      </c>
      <c r="B186" s="65">
        <v>2</v>
      </c>
      <c r="C186" s="65">
        <v>7</v>
      </c>
      <c r="D186" s="65">
        <v>3</v>
      </c>
      <c r="E186" s="65"/>
      <c r="F186" s="61" t="s">
        <v>159</v>
      </c>
      <c r="G186" s="79">
        <f>G187</f>
        <v>0</v>
      </c>
      <c r="H186" s="79">
        <f>H187</f>
        <v>0</v>
      </c>
      <c r="I186" s="79">
        <f>I187</f>
        <v>0</v>
      </c>
      <c r="J186" s="79">
        <f>J187</f>
        <v>0</v>
      </c>
      <c r="K186" s="120">
        <f>K187</f>
        <v>0</v>
      </c>
    </row>
    <row r="187" spans="1:11" ht="12.75" x14ac:dyDescent="0.2">
      <c r="A187" s="56">
        <v>2</v>
      </c>
      <c r="B187" s="57">
        <v>2</v>
      </c>
      <c r="C187" s="57">
        <v>7</v>
      </c>
      <c r="D187" s="57">
        <v>3</v>
      </c>
      <c r="E187" s="57" t="s">
        <v>309</v>
      </c>
      <c r="F187" s="54" t="s">
        <v>159</v>
      </c>
      <c r="G187" s="55"/>
      <c r="H187" s="55"/>
      <c r="I187" s="55"/>
      <c r="J187" s="55">
        <f>SUBTOTAL(9,G187:I187)</f>
        <v>0</v>
      </c>
      <c r="K187" s="110">
        <f>IFERROR(J187/$J$18*100,"0.00")</f>
        <v>0</v>
      </c>
    </row>
    <row r="188" spans="1:11" ht="12.75" x14ac:dyDescent="0.2">
      <c r="A188" s="86">
        <v>2</v>
      </c>
      <c r="B188" s="84">
        <v>2</v>
      </c>
      <c r="C188" s="84">
        <v>8</v>
      </c>
      <c r="D188" s="84"/>
      <c r="E188" s="84"/>
      <c r="F188" s="87" t="s">
        <v>379</v>
      </c>
      <c r="G188" s="85">
        <f>+G189+G191+G193+G195+G197+G201+G206+G213+G217</f>
        <v>0</v>
      </c>
      <c r="H188" s="85">
        <f>+H189+H191+H193+H195+H197+H201+H206+H213+H217</f>
        <v>15371558</v>
      </c>
      <c r="I188" s="85">
        <f>+I189+I191+I193+I195+I197+I201+I206+I213+I217</f>
        <v>0</v>
      </c>
      <c r="J188" s="85">
        <f>+J189+J191+J193+J195+J197+J201+J206+J213+J217</f>
        <v>15371558</v>
      </c>
      <c r="K188" s="119">
        <f>+K189+K191+K193+K195+K197+K201+K206+K213+K217</f>
        <v>1.8584819975595022</v>
      </c>
    </row>
    <row r="189" spans="1:11" ht="12.75" x14ac:dyDescent="0.2">
      <c r="A189" s="64">
        <v>2</v>
      </c>
      <c r="B189" s="65">
        <v>2</v>
      </c>
      <c r="C189" s="65">
        <v>8</v>
      </c>
      <c r="D189" s="65">
        <v>1</v>
      </c>
      <c r="E189" s="65"/>
      <c r="F189" s="61" t="s">
        <v>160</v>
      </c>
      <c r="G189" s="79">
        <f>G190</f>
        <v>0</v>
      </c>
      <c r="H189" s="79">
        <f>H190</f>
        <v>0</v>
      </c>
      <c r="I189" s="79">
        <f>I190</f>
        <v>0</v>
      </c>
      <c r="J189" s="79">
        <f>J190</f>
        <v>0</v>
      </c>
      <c r="K189" s="120">
        <f>K190</f>
        <v>0</v>
      </c>
    </row>
    <row r="190" spans="1:11" ht="12.75" x14ac:dyDescent="0.2">
      <c r="A190" s="56">
        <v>2</v>
      </c>
      <c r="B190" s="57">
        <v>2</v>
      </c>
      <c r="C190" s="57">
        <v>8</v>
      </c>
      <c r="D190" s="57">
        <v>1</v>
      </c>
      <c r="E190" s="57" t="s">
        <v>309</v>
      </c>
      <c r="F190" s="54" t="s">
        <v>160</v>
      </c>
      <c r="G190" s="55"/>
      <c r="H190" s="55"/>
      <c r="I190" s="55"/>
      <c r="J190" s="55">
        <f>SUBTOTAL(9,G190:I190)</f>
        <v>0</v>
      </c>
      <c r="K190" s="110">
        <f>IFERROR(J190/$J$18*100,"0.00")</f>
        <v>0</v>
      </c>
    </row>
    <row r="191" spans="1:11" ht="12.75" x14ac:dyDescent="0.2">
      <c r="A191" s="64">
        <v>2</v>
      </c>
      <c r="B191" s="65">
        <v>2</v>
      </c>
      <c r="C191" s="65">
        <v>8</v>
      </c>
      <c r="D191" s="65">
        <v>2</v>
      </c>
      <c r="E191" s="65"/>
      <c r="F191" s="61" t="s">
        <v>161</v>
      </c>
      <c r="G191" s="79">
        <f>G192</f>
        <v>0</v>
      </c>
      <c r="H191" s="79">
        <f>H192</f>
        <v>240000</v>
      </c>
      <c r="I191" s="79">
        <f>I192</f>
        <v>0</v>
      </c>
      <c r="J191" s="79">
        <f>J192</f>
        <v>240000</v>
      </c>
      <c r="K191" s="120">
        <f>K192</f>
        <v>2.9016946715113748E-2</v>
      </c>
    </row>
    <row r="192" spans="1:11" ht="12.75" x14ac:dyDescent="0.2">
      <c r="A192" s="56">
        <v>2</v>
      </c>
      <c r="B192" s="57">
        <v>2</v>
      </c>
      <c r="C192" s="57">
        <v>8</v>
      </c>
      <c r="D192" s="57">
        <v>2</v>
      </c>
      <c r="E192" s="57" t="s">
        <v>309</v>
      </c>
      <c r="F192" s="54" t="s">
        <v>161</v>
      </c>
      <c r="G192" s="55"/>
      <c r="H192" s="55">
        <v>240000</v>
      </c>
      <c r="I192" s="55"/>
      <c r="J192" s="55">
        <f>SUBTOTAL(9,G192:I192)</f>
        <v>240000</v>
      </c>
      <c r="K192" s="110">
        <f>IFERROR(J192/$J$18*100,"0.00")</f>
        <v>2.9016946715113748E-2</v>
      </c>
    </row>
    <row r="193" spans="1:11" ht="12.75" x14ac:dyDescent="0.2">
      <c r="A193" s="64">
        <v>2</v>
      </c>
      <c r="B193" s="65">
        <v>2</v>
      </c>
      <c r="C193" s="65">
        <v>8</v>
      </c>
      <c r="D193" s="65">
        <v>3</v>
      </c>
      <c r="E193" s="65"/>
      <c r="F193" s="61" t="s">
        <v>162</v>
      </c>
      <c r="G193" s="79">
        <f>G194</f>
        <v>0</v>
      </c>
      <c r="H193" s="79">
        <f>H194</f>
        <v>0</v>
      </c>
      <c r="I193" s="79">
        <f>I194</f>
        <v>0</v>
      </c>
      <c r="J193" s="79">
        <f>J194</f>
        <v>0</v>
      </c>
      <c r="K193" s="120">
        <f>K194</f>
        <v>0</v>
      </c>
    </row>
    <row r="194" spans="1:11" ht="12.75" x14ac:dyDescent="0.2">
      <c r="A194" s="56">
        <v>2</v>
      </c>
      <c r="B194" s="57">
        <v>2</v>
      </c>
      <c r="C194" s="57">
        <v>8</v>
      </c>
      <c r="D194" s="57">
        <v>3</v>
      </c>
      <c r="E194" s="57" t="s">
        <v>309</v>
      </c>
      <c r="F194" s="70" t="s">
        <v>162</v>
      </c>
      <c r="G194" s="55"/>
      <c r="H194" s="55"/>
      <c r="I194" s="55"/>
      <c r="J194" s="55">
        <f>SUBTOTAL(9,G194:I194)</f>
        <v>0</v>
      </c>
      <c r="K194" s="110">
        <f>IFERROR(J194/$J$18*100,"0.00")</f>
        <v>0</v>
      </c>
    </row>
    <row r="195" spans="1:11" ht="12.75" x14ac:dyDescent="0.2">
      <c r="A195" s="64">
        <v>2</v>
      </c>
      <c r="B195" s="65">
        <v>2</v>
      </c>
      <c r="C195" s="65">
        <v>8</v>
      </c>
      <c r="D195" s="65">
        <v>4</v>
      </c>
      <c r="E195" s="65"/>
      <c r="F195" s="61" t="s">
        <v>163</v>
      </c>
      <c r="G195" s="79">
        <f>G196</f>
        <v>0</v>
      </c>
      <c r="H195" s="79">
        <f>H196</f>
        <v>60000</v>
      </c>
      <c r="I195" s="79">
        <f>I196</f>
        <v>0</v>
      </c>
      <c r="J195" s="79">
        <f>J196</f>
        <v>60000</v>
      </c>
      <c r="K195" s="120">
        <f>K196</f>
        <v>7.2542366787784369E-3</v>
      </c>
    </row>
    <row r="196" spans="1:11" ht="12.75" x14ac:dyDescent="0.2">
      <c r="A196" s="56">
        <v>2</v>
      </c>
      <c r="B196" s="57">
        <v>2</v>
      </c>
      <c r="C196" s="57">
        <v>8</v>
      </c>
      <c r="D196" s="57">
        <v>4</v>
      </c>
      <c r="E196" s="57" t="s">
        <v>309</v>
      </c>
      <c r="F196" s="54" t="s">
        <v>163</v>
      </c>
      <c r="G196" s="55"/>
      <c r="H196" s="55">
        <v>60000</v>
      </c>
      <c r="I196" s="55"/>
      <c r="J196" s="55">
        <f>SUBTOTAL(9,G196:I196)</f>
        <v>60000</v>
      </c>
      <c r="K196" s="110">
        <f>IFERROR(J196/$J$18*100,"0.00")</f>
        <v>7.2542366787784369E-3</v>
      </c>
    </row>
    <row r="197" spans="1:11" ht="12.75" x14ac:dyDescent="0.2">
      <c r="A197" s="64">
        <v>2</v>
      </c>
      <c r="B197" s="65">
        <v>2</v>
      </c>
      <c r="C197" s="65">
        <v>8</v>
      </c>
      <c r="D197" s="65">
        <v>5</v>
      </c>
      <c r="E197" s="65"/>
      <c r="F197" s="61" t="s">
        <v>164</v>
      </c>
      <c r="G197" s="79">
        <f>SUM(G198:G200)</f>
        <v>0</v>
      </c>
      <c r="H197" s="79">
        <f>SUM(H198:H200)</f>
        <v>6964500</v>
      </c>
      <c r="I197" s="79">
        <f>SUM(I198:I200)</f>
        <v>0</v>
      </c>
      <c r="J197" s="79">
        <f>SUM(J198:J200)</f>
        <v>6964500</v>
      </c>
      <c r="K197" s="120">
        <f>SUM(K198:K200)</f>
        <v>0.8420355224892071</v>
      </c>
    </row>
    <row r="198" spans="1:11" ht="12.75" x14ac:dyDescent="0.2">
      <c r="A198" s="56">
        <v>2</v>
      </c>
      <c r="B198" s="57">
        <v>2</v>
      </c>
      <c r="C198" s="57">
        <v>8</v>
      </c>
      <c r="D198" s="57">
        <v>5</v>
      </c>
      <c r="E198" s="57" t="s">
        <v>309</v>
      </c>
      <c r="F198" s="54" t="s">
        <v>165</v>
      </c>
      <c r="G198" s="55"/>
      <c r="H198" s="55">
        <v>2764500</v>
      </c>
      <c r="I198" s="55"/>
      <c r="J198" s="55">
        <f>SUBTOTAL(9,G198:I198)</f>
        <v>2764500</v>
      </c>
      <c r="K198" s="110">
        <f>IFERROR(J198/$J$18*100,"0.00")</f>
        <v>0.33423895497471651</v>
      </c>
    </row>
    <row r="199" spans="1:11" ht="12.75" x14ac:dyDescent="0.2">
      <c r="A199" s="56">
        <v>2</v>
      </c>
      <c r="B199" s="57">
        <v>2</v>
      </c>
      <c r="C199" s="57">
        <v>8</v>
      </c>
      <c r="D199" s="57">
        <v>5</v>
      </c>
      <c r="E199" s="57" t="s">
        <v>310</v>
      </c>
      <c r="F199" s="54" t="s">
        <v>166</v>
      </c>
      <c r="G199" s="55"/>
      <c r="H199" s="55">
        <v>0</v>
      </c>
      <c r="I199" s="55"/>
      <c r="J199" s="55">
        <f>SUBTOTAL(9,G199:I199)</f>
        <v>0</v>
      </c>
      <c r="K199" s="110">
        <f>IFERROR(J199/$J$18*100,"0.00")</f>
        <v>0</v>
      </c>
    </row>
    <row r="200" spans="1:11" ht="12.75" x14ac:dyDescent="0.2">
      <c r="A200" s="56">
        <v>2</v>
      </c>
      <c r="B200" s="57">
        <v>2</v>
      </c>
      <c r="C200" s="57">
        <v>8</v>
      </c>
      <c r="D200" s="57">
        <v>5</v>
      </c>
      <c r="E200" s="57" t="s">
        <v>311</v>
      </c>
      <c r="F200" s="54" t="s">
        <v>318</v>
      </c>
      <c r="G200" s="55"/>
      <c r="H200" s="55">
        <v>4200000</v>
      </c>
      <c r="I200" s="55"/>
      <c r="J200" s="55">
        <f>SUBTOTAL(9,G200:I200)</f>
        <v>4200000</v>
      </c>
      <c r="K200" s="110">
        <f>IFERROR(J200/$J$18*100,"0.00")</f>
        <v>0.50779656751449065</v>
      </c>
    </row>
    <row r="201" spans="1:11" ht="12.75" x14ac:dyDescent="0.2">
      <c r="A201" s="64">
        <v>2</v>
      </c>
      <c r="B201" s="65">
        <v>2</v>
      </c>
      <c r="C201" s="65">
        <v>8</v>
      </c>
      <c r="D201" s="65">
        <v>6</v>
      </c>
      <c r="E201" s="65"/>
      <c r="F201" s="61" t="s">
        <v>167</v>
      </c>
      <c r="G201" s="79">
        <f>SUM(G202:G205)</f>
        <v>0</v>
      </c>
      <c r="H201" s="79">
        <f>SUM(H202:H205)</f>
        <v>2948658</v>
      </c>
      <c r="I201" s="79">
        <f>SUM(I202:I205)</f>
        <v>0</v>
      </c>
      <c r="J201" s="79">
        <f>SUM(J202:J205)</f>
        <v>2948658</v>
      </c>
      <c r="K201" s="120">
        <f>SUM(K202:K205)</f>
        <v>0.35650438361289116</v>
      </c>
    </row>
    <row r="202" spans="1:11" ht="12.75" x14ac:dyDescent="0.2">
      <c r="A202" s="56">
        <v>2</v>
      </c>
      <c r="B202" s="57">
        <v>2</v>
      </c>
      <c r="C202" s="57">
        <v>8</v>
      </c>
      <c r="D202" s="57">
        <v>6</v>
      </c>
      <c r="E202" s="57" t="s">
        <v>309</v>
      </c>
      <c r="F202" s="54" t="s">
        <v>380</v>
      </c>
      <c r="G202" s="55"/>
      <c r="H202" s="55">
        <v>1872000</v>
      </c>
      <c r="I202" s="55"/>
      <c r="J202" s="55">
        <f>SUBTOTAL(9,G202:I202)</f>
        <v>1872000</v>
      </c>
      <c r="K202" s="110">
        <f>IFERROR(J202/$J$18*100,"0.00")</f>
        <v>0.22633218437788724</v>
      </c>
    </row>
    <row r="203" spans="1:11" ht="12.75" x14ac:dyDescent="0.2">
      <c r="A203" s="56">
        <v>2</v>
      </c>
      <c r="B203" s="57">
        <v>2</v>
      </c>
      <c r="C203" s="57">
        <v>8</v>
      </c>
      <c r="D203" s="57">
        <v>6</v>
      </c>
      <c r="E203" s="57" t="s">
        <v>310</v>
      </c>
      <c r="F203" s="54" t="s">
        <v>168</v>
      </c>
      <c r="G203" s="55"/>
      <c r="H203" s="55">
        <v>1076658</v>
      </c>
      <c r="I203" s="55"/>
      <c r="J203" s="55">
        <f>SUBTOTAL(9,G203:I203)</f>
        <v>1076658</v>
      </c>
      <c r="K203" s="110">
        <f>IFERROR(J203/$J$18*100,"0.00")</f>
        <v>0.13017219923500392</v>
      </c>
    </row>
    <row r="204" spans="1:11" ht="12.75" x14ac:dyDescent="0.2">
      <c r="A204" s="56">
        <v>2</v>
      </c>
      <c r="B204" s="57">
        <v>2</v>
      </c>
      <c r="C204" s="57">
        <v>8</v>
      </c>
      <c r="D204" s="57">
        <v>6</v>
      </c>
      <c r="E204" s="57" t="s">
        <v>311</v>
      </c>
      <c r="F204" s="54" t="s">
        <v>169</v>
      </c>
      <c r="G204" s="55"/>
      <c r="H204" s="55">
        <v>0</v>
      </c>
      <c r="I204" s="55"/>
      <c r="J204" s="55">
        <f>SUBTOTAL(9,G204:I204)</f>
        <v>0</v>
      </c>
      <c r="K204" s="110">
        <f>IFERROR(J204/$J$18*100,"0.00")</f>
        <v>0</v>
      </c>
    </row>
    <row r="205" spans="1:11" ht="12.75" x14ac:dyDescent="0.2">
      <c r="A205" s="56">
        <v>2</v>
      </c>
      <c r="B205" s="57">
        <v>2</v>
      </c>
      <c r="C205" s="57">
        <v>8</v>
      </c>
      <c r="D205" s="57">
        <v>6</v>
      </c>
      <c r="E205" s="57" t="s">
        <v>312</v>
      </c>
      <c r="F205" s="54" t="s">
        <v>170</v>
      </c>
      <c r="G205" s="55"/>
      <c r="H205" s="55">
        <v>0</v>
      </c>
      <c r="I205" s="55"/>
      <c r="J205" s="55">
        <f>SUBTOTAL(9,G205:I205)</f>
        <v>0</v>
      </c>
      <c r="K205" s="110">
        <f>IFERROR(J205/$J$18*100,"0.00")</f>
        <v>0</v>
      </c>
    </row>
    <row r="206" spans="1:11" ht="12.75" x14ac:dyDescent="0.2">
      <c r="A206" s="64">
        <v>2</v>
      </c>
      <c r="B206" s="65">
        <v>2</v>
      </c>
      <c r="C206" s="65">
        <v>8</v>
      </c>
      <c r="D206" s="65">
        <v>7</v>
      </c>
      <c r="E206" s="65"/>
      <c r="F206" s="61" t="s">
        <v>171</v>
      </c>
      <c r="G206" s="79">
        <f>SUM(G207:G212)</f>
        <v>0</v>
      </c>
      <c r="H206" s="79">
        <f>SUM(H207:H212)</f>
        <v>5042400</v>
      </c>
      <c r="I206" s="79">
        <f>SUM(I207:I212)</f>
        <v>0</v>
      </c>
      <c r="J206" s="79">
        <f>SUM(J207:J212)</f>
        <v>5042400</v>
      </c>
      <c r="K206" s="120">
        <f>SUM(K207:K212)</f>
        <v>0.6096460504845399</v>
      </c>
    </row>
    <row r="207" spans="1:11" ht="12.75" x14ac:dyDescent="0.2">
      <c r="A207" s="56">
        <v>2</v>
      </c>
      <c r="B207" s="57">
        <v>2</v>
      </c>
      <c r="C207" s="57">
        <v>8</v>
      </c>
      <c r="D207" s="57">
        <v>7</v>
      </c>
      <c r="E207" s="57" t="s">
        <v>309</v>
      </c>
      <c r="F207" s="70" t="s">
        <v>381</v>
      </c>
      <c r="G207" s="55"/>
      <c r="H207" s="55"/>
      <c r="I207" s="55"/>
      <c r="J207" s="55">
        <f t="shared" ref="J207:J212" si="13">SUBTOTAL(9,G207:I207)</f>
        <v>0</v>
      </c>
      <c r="K207" s="110">
        <f t="shared" ref="K207:K212" si="14">IFERROR(J207/$J$18*100,"0.00")</f>
        <v>0</v>
      </c>
    </row>
    <row r="208" spans="1:11" ht="12.75" x14ac:dyDescent="0.2">
      <c r="A208" s="56">
        <v>2</v>
      </c>
      <c r="B208" s="57">
        <v>2</v>
      </c>
      <c r="C208" s="57">
        <v>8</v>
      </c>
      <c r="D208" s="57">
        <v>7</v>
      </c>
      <c r="E208" s="57" t="s">
        <v>310</v>
      </c>
      <c r="F208" s="70" t="s">
        <v>172</v>
      </c>
      <c r="G208" s="55"/>
      <c r="H208" s="55">
        <v>432000</v>
      </c>
      <c r="I208" s="55"/>
      <c r="J208" s="55">
        <f t="shared" si="13"/>
        <v>432000</v>
      </c>
      <c r="K208" s="110">
        <f t="shared" si="14"/>
        <v>5.2230504087204754E-2</v>
      </c>
    </row>
    <row r="209" spans="1:11" ht="12.75" x14ac:dyDescent="0.2">
      <c r="A209" s="56">
        <v>2</v>
      </c>
      <c r="B209" s="57">
        <v>2</v>
      </c>
      <c r="C209" s="57">
        <v>8</v>
      </c>
      <c r="D209" s="57">
        <v>7</v>
      </c>
      <c r="E209" s="57" t="s">
        <v>311</v>
      </c>
      <c r="F209" s="70" t="s">
        <v>173</v>
      </c>
      <c r="G209" s="55"/>
      <c r="H209" s="55">
        <v>600000</v>
      </c>
      <c r="I209" s="55"/>
      <c r="J209" s="55">
        <f t="shared" si="13"/>
        <v>600000</v>
      </c>
      <c r="K209" s="110">
        <f t="shared" si="14"/>
        <v>7.2542366787784376E-2</v>
      </c>
    </row>
    <row r="210" spans="1:11" ht="12.75" x14ac:dyDescent="0.2">
      <c r="A210" s="56">
        <v>2</v>
      </c>
      <c r="B210" s="57">
        <v>2</v>
      </c>
      <c r="C210" s="57">
        <v>8</v>
      </c>
      <c r="D210" s="57">
        <v>7</v>
      </c>
      <c r="E210" s="57" t="s">
        <v>312</v>
      </c>
      <c r="F210" s="70" t="s">
        <v>174</v>
      </c>
      <c r="G210" s="55"/>
      <c r="H210" s="55">
        <v>1610400</v>
      </c>
      <c r="I210" s="55"/>
      <c r="J210" s="55">
        <f t="shared" si="13"/>
        <v>1610400</v>
      </c>
      <c r="K210" s="110">
        <f t="shared" si="14"/>
        <v>0.19470371245841325</v>
      </c>
    </row>
    <row r="211" spans="1:11" ht="12.75" x14ac:dyDescent="0.2">
      <c r="A211" s="56">
        <v>2</v>
      </c>
      <c r="B211" s="57">
        <v>2</v>
      </c>
      <c r="C211" s="57">
        <v>8</v>
      </c>
      <c r="D211" s="57">
        <v>7</v>
      </c>
      <c r="E211" s="57" t="s">
        <v>316</v>
      </c>
      <c r="F211" s="70" t="s">
        <v>175</v>
      </c>
      <c r="G211" s="55"/>
      <c r="H211" s="55">
        <v>1800000</v>
      </c>
      <c r="I211" s="55"/>
      <c r="J211" s="55">
        <f t="shared" si="13"/>
        <v>1800000</v>
      </c>
      <c r="K211" s="110">
        <f t="shared" si="14"/>
        <v>0.21762710036335314</v>
      </c>
    </row>
    <row r="212" spans="1:11" ht="12.75" x14ac:dyDescent="0.2">
      <c r="A212" s="56">
        <v>2</v>
      </c>
      <c r="B212" s="57">
        <v>2</v>
      </c>
      <c r="C212" s="57">
        <v>8</v>
      </c>
      <c r="D212" s="57">
        <v>7</v>
      </c>
      <c r="E212" s="57" t="s">
        <v>354</v>
      </c>
      <c r="F212" s="70" t="s">
        <v>176</v>
      </c>
      <c r="G212" s="55"/>
      <c r="H212" s="55">
        <v>600000</v>
      </c>
      <c r="I212" s="55"/>
      <c r="J212" s="55">
        <f t="shared" si="13"/>
        <v>600000</v>
      </c>
      <c r="K212" s="110">
        <f t="shared" si="14"/>
        <v>7.2542366787784376E-2</v>
      </c>
    </row>
    <row r="213" spans="1:11" ht="12.75" x14ac:dyDescent="0.2">
      <c r="A213" s="64">
        <v>2</v>
      </c>
      <c r="B213" s="65">
        <v>2</v>
      </c>
      <c r="C213" s="65">
        <v>8</v>
      </c>
      <c r="D213" s="65">
        <v>8</v>
      </c>
      <c r="E213" s="65"/>
      <c r="F213" s="61" t="s">
        <v>177</v>
      </c>
      <c r="G213" s="79">
        <f>SUM(G214:G216)</f>
        <v>0</v>
      </c>
      <c r="H213" s="79">
        <f>SUM(H214:H216)</f>
        <v>103800</v>
      </c>
      <c r="I213" s="79">
        <f>SUM(I214:I216)</f>
        <v>0</v>
      </c>
      <c r="J213" s="79">
        <f>SUM(J214:J216)</f>
        <v>103800</v>
      </c>
      <c r="K213" s="120">
        <f>SUM(K214:K216)</f>
        <v>1.2549829454286697E-2</v>
      </c>
    </row>
    <row r="214" spans="1:11" ht="12.75" x14ac:dyDescent="0.2">
      <c r="A214" s="56">
        <v>2</v>
      </c>
      <c r="B214" s="57">
        <v>2</v>
      </c>
      <c r="C214" s="57">
        <v>8</v>
      </c>
      <c r="D214" s="57">
        <v>8</v>
      </c>
      <c r="E214" s="57" t="s">
        <v>309</v>
      </c>
      <c r="F214" s="70" t="s">
        <v>178</v>
      </c>
      <c r="G214" s="55"/>
      <c r="H214" s="55">
        <v>103800</v>
      </c>
      <c r="I214" s="55"/>
      <c r="J214" s="55">
        <f>SUBTOTAL(9,G214:I214)</f>
        <v>103800</v>
      </c>
      <c r="K214" s="110">
        <f>IFERROR(J214/$J$18*100,"0.00")</f>
        <v>1.2549829454286697E-2</v>
      </c>
    </row>
    <row r="215" spans="1:11" ht="12.75" x14ac:dyDescent="0.2">
      <c r="A215" s="56">
        <v>2</v>
      </c>
      <c r="B215" s="57">
        <v>2</v>
      </c>
      <c r="C215" s="57">
        <v>8</v>
      </c>
      <c r="D215" s="57">
        <v>8</v>
      </c>
      <c r="E215" s="57" t="s">
        <v>310</v>
      </c>
      <c r="F215" s="70" t="s">
        <v>179</v>
      </c>
      <c r="G215" s="55"/>
      <c r="H215" s="55"/>
      <c r="I215" s="55"/>
      <c r="J215" s="55">
        <f>SUBTOTAL(9,G215:I215)</f>
        <v>0</v>
      </c>
      <c r="K215" s="110">
        <f>IFERROR(J215/$J$18*100,"0.00")</f>
        <v>0</v>
      </c>
    </row>
    <row r="216" spans="1:11" ht="12.75" x14ac:dyDescent="0.2">
      <c r="A216" s="56">
        <v>2</v>
      </c>
      <c r="B216" s="57">
        <v>2</v>
      </c>
      <c r="C216" s="57">
        <v>8</v>
      </c>
      <c r="D216" s="57">
        <v>8</v>
      </c>
      <c r="E216" s="57" t="s">
        <v>311</v>
      </c>
      <c r="F216" s="70" t="s">
        <v>180</v>
      </c>
      <c r="G216" s="55"/>
      <c r="H216" s="55"/>
      <c r="I216" s="55"/>
      <c r="J216" s="55">
        <f>SUBTOTAL(9,G216:I216)</f>
        <v>0</v>
      </c>
      <c r="K216" s="110">
        <f>IFERROR(J216/$J$18*100,"0.00")</f>
        <v>0</v>
      </c>
    </row>
    <row r="217" spans="1:11" ht="12.75" x14ac:dyDescent="0.2">
      <c r="A217" s="64">
        <v>2</v>
      </c>
      <c r="B217" s="65">
        <v>2</v>
      </c>
      <c r="C217" s="65">
        <v>8</v>
      </c>
      <c r="D217" s="65">
        <v>9</v>
      </c>
      <c r="E217" s="65"/>
      <c r="F217" s="61" t="s">
        <v>181</v>
      </c>
      <c r="G217" s="79">
        <f>SUM(G218:G222)</f>
        <v>0</v>
      </c>
      <c r="H217" s="79">
        <f>SUM(H218:H222)</f>
        <v>12200</v>
      </c>
      <c r="I217" s="79">
        <f>SUM(I218:I222)</f>
        <v>0</v>
      </c>
      <c r="J217" s="79">
        <f>SUM(J218:J222)</f>
        <v>12200</v>
      </c>
      <c r="K217" s="120">
        <f>SUM(K218:K222)</f>
        <v>1.475028124684949E-3</v>
      </c>
    </row>
    <row r="218" spans="1:11" ht="12.75" x14ac:dyDescent="0.2">
      <c r="A218" s="57">
        <v>2</v>
      </c>
      <c r="B218" s="57">
        <v>2</v>
      </c>
      <c r="C218" s="57">
        <v>8</v>
      </c>
      <c r="D218" s="57">
        <v>9</v>
      </c>
      <c r="E218" s="57" t="s">
        <v>309</v>
      </c>
      <c r="F218" s="70" t="s">
        <v>319</v>
      </c>
      <c r="G218" s="55"/>
      <c r="H218" s="55"/>
      <c r="I218" s="55"/>
      <c r="J218" s="55">
        <f>SUBTOTAL(9,G218:I218)</f>
        <v>0</v>
      </c>
      <c r="K218" s="110">
        <f>IFERROR(J218/$J$18*100,"0.00")</f>
        <v>0</v>
      </c>
    </row>
    <row r="219" spans="1:11" ht="12.75" x14ac:dyDescent="0.2">
      <c r="A219" s="57">
        <v>2</v>
      </c>
      <c r="B219" s="57">
        <v>2</v>
      </c>
      <c r="C219" s="57">
        <v>8</v>
      </c>
      <c r="D219" s="57">
        <v>9</v>
      </c>
      <c r="E219" s="57" t="s">
        <v>310</v>
      </c>
      <c r="F219" s="70" t="s">
        <v>320</v>
      </c>
      <c r="G219" s="55"/>
      <c r="H219" s="55"/>
      <c r="I219" s="55"/>
      <c r="J219" s="55">
        <f>SUBTOTAL(9,G219:I219)</f>
        <v>0</v>
      </c>
      <c r="K219" s="110">
        <f>IFERROR(J219/$J$18*100,"0.00")</f>
        <v>0</v>
      </c>
    </row>
    <row r="220" spans="1:11" ht="12.75" x14ac:dyDescent="0.2">
      <c r="A220" s="57">
        <v>2</v>
      </c>
      <c r="B220" s="57">
        <v>2</v>
      </c>
      <c r="C220" s="57">
        <v>8</v>
      </c>
      <c r="D220" s="57">
        <v>9</v>
      </c>
      <c r="E220" s="57" t="s">
        <v>311</v>
      </c>
      <c r="F220" s="70" t="s">
        <v>382</v>
      </c>
      <c r="G220" s="55"/>
      <c r="H220" s="55"/>
      <c r="I220" s="55"/>
      <c r="J220" s="55">
        <f>SUBTOTAL(9,G220:I220)</f>
        <v>0</v>
      </c>
      <c r="K220" s="110">
        <f>IFERROR(J220/$J$18*100,"0.00")</f>
        <v>0</v>
      </c>
    </row>
    <row r="221" spans="1:11" ht="12.75" x14ac:dyDescent="0.2">
      <c r="A221" s="57">
        <v>2</v>
      </c>
      <c r="B221" s="57">
        <v>2</v>
      </c>
      <c r="C221" s="57">
        <v>8</v>
      </c>
      <c r="D221" s="57">
        <v>9</v>
      </c>
      <c r="E221" s="57" t="s">
        <v>312</v>
      </c>
      <c r="F221" s="70" t="s">
        <v>321</v>
      </c>
      <c r="G221" s="55"/>
      <c r="H221" s="55"/>
      <c r="I221" s="55"/>
      <c r="J221" s="55">
        <f>SUBTOTAL(9,G221:I221)</f>
        <v>0</v>
      </c>
      <c r="K221" s="110">
        <f>IFERROR(J221/$J$18*100,"0.00")</f>
        <v>0</v>
      </c>
    </row>
    <row r="222" spans="1:11" ht="12.75" x14ac:dyDescent="0.2">
      <c r="A222" s="56">
        <v>2</v>
      </c>
      <c r="B222" s="57">
        <v>2</v>
      </c>
      <c r="C222" s="57">
        <v>8</v>
      </c>
      <c r="D222" s="57">
        <v>9</v>
      </c>
      <c r="E222" s="57" t="s">
        <v>316</v>
      </c>
      <c r="F222" s="70" t="s">
        <v>182</v>
      </c>
      <c r="G222" s="55"/>
      <c r="H222" s="55">
        <v>12200</v>
      </c>
      <c r="I222" s="55"/>
      <c r="J222" s="55">
        <f>SUBTOTAL(9,G222:I222)</f>
        <v>12200</v>
      </c>
      <c r="K222" s="110">
        <f>IFERROR(J222/$J$18*100,"0.00")</f>
        <v>1.475028124684949E-3</v>
      </c>
    </row>
    <row r="223" spans="1:11" ht="12.75" x14ac:dyDescent="0.2">
      <c r="A223" s="86">
        <v>2</v>
      </c>
      <c r="B223" s="84">
        <v>2</v>
      </c>
      <c r="C223" s="84">
        <v>9</v>
      </c>
      <c r="D223" s="84">
        <v>2</v>
      </c>
      <c r="E223" s="84"/>
      <c r="F223" s="87" t="s">
        <v>1199</v>
      </c>
      <c r="G223" s="85">
        <f>+G226+G229+G231+G235</f>
        <v>0</v>
      </c>
      <c r="H223" s="85">
        <f>+H224</f>
        <v>1200000</v>
      </c>
      <c r="I223" s="85">
        <f t="shared" ref="I223:J223" si="15">+I224</f>
        <v>0</v>
      </c>
      <c r="J223" s="85">
        <f t="shared" si="15"/>
        <v>1200000</v>
      </c>
      <c r="K223" s="119">
        <f>+K226+K229+K231+K235</f>
        <v>22.240495948580872</v>
      </c>
    </row>
    <row r="224" spans="1:11" ht="12.75" x14ac:dyDescent="0.2">
      <c r="A224" s="64">
        <v>2</v>
      </c>
      <c r="B224" s="65">
        <v>2</v>
      </c>
      <c r="C224" s="65">
        <v>9</v>
      </c>
      <c r="D224" s="65">
        <v>2</v>
      </c>
      <c r="E224" s="65"/>
      <c r="F224" s="61" t="s">
        <v>1198</v>
      </c>
      <c r="G224" s="71">
        <f>+G225</f>
        <v>0</v>
      </c>
      <c r="H224" s="71">
        <f>+H225</f>
        <v>1200000</v>
      </c>
      <c r="I224" s="71">
        <f>+I225</f>
        <v>0</v>
      </c>
      <c r="J224" s="71">
        <f>+J225</f>
        <v>1200000</v>
      </c>
      <c r="K224" s="121">
        <f>+K225</f>
        <v>0.14508473357556875</v>
      </c>
    </row>
    <row r="225" spans="1:11" ht="12.75" x14ac:dyDescent="0.2">
      <c r="A225" s="62">
        <v>2</v>
      </c>
      <c r="B225" s="57">
        <v>2</v>
      </c>
      <c r="C225" s="57">
        <v>9</v>
      </c>
      <c r="D225" s="57">
        <v>2</v>
      </c>
      <c r="E225" s="57" t="s">
        <v>309</v>
      </c>
      <c r="F225" s="54" t="s">
        <v>1198</v>
      </c>
      <c r="G225" s="66"/>
      <c r="H225" s="55">
        <v>1200000</v>
      </c>
      <c r="I225" s="66"/>
      <c r="J225" s="55">
        <f>SUBTOTAL(9,G225:I225)</f>
        <v>1200000</v>
      </c>
      <c r="K225" s="110">
        <f>IFERROR(J225/$J$18*100,"0.00")</f>
        <v>0.14508473357556875</v>
      </c>
    </row>
    <row r="226" spans="1:11" ht="12.75" x14ac:dyDescent="0.2">
      <c r="A226" s="88">
        <v>2</v>
      </c>
      <c r="B226" s="89">
        <v>3</v>
      </c>
      <c r="C226" s="90"/>
      <c r="D226" s="90"/>
      <c r="E226" s="90"/>
      <c r="F226" s="91" t="s">
        <v>35</v>
      </c>
      <c r="G226" s="92">
        <f>+G227+G239+G248+G261+G266+G277+G305+G322+G327</f>
        <v>0</v>
      </c>
      <c r="H226" s="92">
        <f>+H227+H239+H248+H261+H266+H277+H305+H322+H327</f>
        <v>160802271.00800002</v>
      </c>
      <c r="I226" s="92">
        <f>+I227+I239+I248+I261+I266+I277+I305+I322+I327</f>
        <v>0</v>
      </c>
      <c r="J226" s="92">
        <f>+J227+J239+J248+J261+J266+J277+J305+J322+J327</f>
        <v>160802271.00800002</v>
      </c>
      <c r="K226" s="118">
        <f>+K227+K239+K248+K261+K266+K277+K305+K322+K327</f>
        <v>19.441628872951735</v>
      </c>
    </row>
    <row r="227" spans="1:11" ht="12.75" x14ac:dyDescent="0.2">
      <c r="A227" s="86">
        <v>2</v>
      </c>
      <c r="B227" s="84">
        <v>3</v>
      </c>
      <c r="C227" s="84">
        <v>1</v>
      </c>
      <c r="D227" s="84"/>
      <c r="E227" s="84"/>
      <c r="F227" s="87" t="s">
        <v>36</v>
      </c>
      <c r="G227" s="85">
        <f>+G228+G231+G233+G237</f>
        <v>0</v>
      </c>
      <c r="H227" s="85">
        <f>+H228+H231+H233+H237</f>
        <v>23269510</v>
      </c>
      <c r="I227" s="85">
        <f>+I228+I231+I233+I237</f>
        <v>0</v>
      </c>
      <c r="J227" s="85">
        <f>+J228+J231+J233+J237</f>
        <v>23269510</v>
      </c>
      <c r="K227" s="119">
        <f>+K228+K231+K233+K237</f>
        <v>2.8133755489866941</v>
      </c>
    </row>
    <row r="228" spans="1:11" ht="12.75" x14ac:dyDescent="0.2">
      <c r="A228" s="64">
        <v>2</v>
      </c>
      <c r="B228" s="65">
        <v>3</v>
      </c>
      <c r="C228" s="65">
        <v>1</v>
      </c>
      <c r="D228" s="65">
        <v>1</v>
      </c>
      <c r="E228" s="65"/>
      <c r="F228" s="61" t="s">
        <v>183</v>
      </c>
      <c r="G228" s="79">
        <f>SUM(G229:G229)</f>
        <v>0</v>
      </c>
      <c r="H228" s="79">
        <f>SUM(H229:H229)</f>
        <v>23149510</v>
      </c>
      <c r="I228" s="79">
        <f>SUM(I229:I229)</f>
        <v>0</v>
      </c>
      <c r="J228" s="79">
        <f>SUM(J229:J229)</f>
        <v>23149510</v>
      </c>
      <c r="K228" s="120">
        <f>SUM(K229:K229)</f>
        <v>2.7988670756291372</v>
      </c>
    </row>
    <row r="229" spans="1:11" ht="12.75" x14ac:dyDescent="0.2">
      <c r="A229" s="62">
        <v>2</v>
      </c>
      <c r="B229" s="57">
        <v>3</v>
      </c>
      <c r="C229" s="57">
        <v>1</v>
      </c>
      <c r="D229" s="57">
        <v>1</v>
      </c>
      <c r="E229" s="57" t="s">
        <v>309</v>
      </c>
      <c r="F229" s="54" t="s">
        <v>183</v>
      </c>
      <c r="G229" s="55"/>
      <c r="H229" s="55">
        <v>23149510</v>
      </c>
      <c r="I229" s="55"/>
      <c r="J229" s="55">
        <f>SUBTOTAL(9,G229:I229)</f>
        <v>23149510</v>
      </c>
      <c r="K229" s="110">
        <f>IFERROR(J229/$J$18*100,"0.00")</f>
        <v>2.7988670756291372</v>
      </c>
    </row>
    <row r="230" spans="1:11" ht="12.75" x14ac:dyDescent="0.2">
      <c r="A230" s="62">
        <v>2</v>
      </c>
      <c r="B230" s="57">
        <v>3</v>
      </c>
      <c r="C230" s="57">
        <v>1</v>
      </c>
      <c r="D230" s="57">
        <v>1</v>
      </c>
      <c r="E230" s="57" t="s">
        <v>310</v>
      </c>
      <c r="F230" s="54" t="s">
        <v>184</v>
      </c>
      <c r="G230" s="66"/>
      <c r="H230" s="66"/>
      <c r="I230" s="66"/>
      <c r="J230" s="55">
        <f>SUBTOTAL(9,G230:I230)</f>
        <v>0</v>
      </c>
      <c r="K230" s="110">
        <f>IFERROR(J230/$J$18*100,"0.00")</f>
        <v>0</v>
      </c>
    </row>
    <row r="231" spans="1:11" ht="12.75" x14ac:dyDescent="0.2">
      <c r="A231" s="64">
        <v>2</v>
      </c>
      <c r="B231" s="65">
        <v>3</v>
      </c>
      <c r="C231" s="65">
        <v>1</v>
      </c>
      <c r="D231" s="65">
        <v>2</v>
      </c>
      <c r="E231" s="65"/>
      <c r="F231" s="61" t="s">
        <v>186</v>
      </c>
      <c r="G231" s="71">
        <f>+G232</f>
        <v>0</v>
      </c>
      <c r="H231" s="71">
        <f>+H232</f>
        <v>0</v>
      </c>
      <c r="I231" s="71">
        <f>+I232</f>
        <v>0</v>
      </c>
      <c r="J231" s="71">
        <f>+J232</f>
        <v>0</v>
      </c>
      <c r="K231" s="121">
        <f>+K232</f>
        <v>0</v>
      </c>
    </row>
    <row r="232" spans="1:11" ht="12.75" x14ac:dyDescent="0.2">
      <c r="A232" s="62">
        <v>2</v>
      </c>
      <c r="B232" s="57">
        <v>3</v>
      </c>
      <c r="C232" s="57">
        <v>1</v>
      </c>
      <c r="D232" s="57">
        <v>2</v>
      </c>
      <c r="E232" s="57" t="s">
        <v>309</v>
      </c>
      <c r="F232" s="54" t="s">
        <v>186</v>
      </c>
      <c r="G232" s="66"/>
      <c r="H232" s="66"/>
      <c r="I232" s="66"/>
      <c r="J232" s="55">
        <f>SUBTOTAL(9,G232:I232)</f>
        <v>0</v>
      </c>
      <c r="K232" s="110">
        <f>IFERROR(J232/$J$18*100,"0.00")</f>
        <v>0</v>
      </c>
    </row>
    <row r="233" spans="1:11" ht="12.75" x14ac:dyDescent="0.2">
      <c r="A233" s="64">
        <v>2</v>
      </c>
      <c r="B233" s="65">
        <v>3</v>
      </c>
      <c r="C233" s="65">
        <v>1</v>
      </c>
      <c r="D233" s="65">
        <v>3</v>
      </c>
      <c r="E233" s="65"/>
      <c r="F233" s="61" t="s">
        <v>185</v>
      </c>
      <c r="G233" s="79">
        <f>SUM(G234:G236)</f>
        <v>0</v>
      </c>
      <c r="H233" s="79">
        <f>SUM(H234:H236)</f>
        <v>0</v>
      </c>
      <c r="I233" s="79">
        <f>SUM(I234:I236)</f>
        <v>0</v>
      </c>
      <c r="J233" s="79">
        <f>SUM(J234:J236)</f>
        <v>0</v>
      </c>
      <c r="K233" s="120">
        <f>SUM(K234:K236)</f>
        <v>0</v>
      </c>
    </row>
    <row r="234" spans="1:11" ht="12.75" x14ac:dyDescent="0.2">
      <c r="A234" s="62">
        <v>2</v>
      </c>
      <c r="B234" s="57">
        <v>3</v>
      </c>
      <c r="C234" s="57">
        <v>1</v>
      </c>
      <c r="D234" s="57">
        <v>3</v>
      </c>
      <c r="E234" s="57" t="s">
        <v>309</v>
      </c>
      <c r="F234" s="54" t="s">
        <v>187</v>
      </c>
      <c r="G234" s="55"/>
      <c r="H234" s="55"/>
      <c r="I234" s="55"/>
      <c r="J234" s="55">
        <f>SUBTOTAL(9,G234:I234)</f>
        <v>0</v>
      </c>
      <c r="K234" s="110">
        <f>IFERROR(J234/$J$18*100,"0.00")</f>
        <v>0</v>
      </c>
    </row>
    <row r="235" spans="1:11" ht="12.75" x14ac:dyDescent="0.2">
      <c r="A235" s="62">
        <v>2</v>
      </c>
      <c r="B235" s="57">
        <v>3</v>
      </c>
      <c r="C235" s="57">
        <v>1</v>
      </c>
      <c r="D235" s="57">
        <v>3</v>
      </c>
      <c r="E235" s="57" t="s">
        <v>310</v>
      </c>
      <c r="F235" s="54" t="s">
        <v>188</v>
      </c>
      <c r="G235" s="55"/>
      <c r="H235" s="55"/>
      <c r="I235" s="55"/>
      <c r="J235" s="55">
        <f>SUBTOTAL(9,G235:I235)</f>
        <v>0</v>
      </c>
      <c r="K235" s="110">
        <f>IFERROR(J235/$J$18*100,"0.00")</f>
        <v>0</v>
      </c>
    </row>
    <row r="236" spans="1:11" ht="12.75" x14ac:dyDescent="0.2">
      <c r="A236" s="62">
        <v>2</v>
      </c>
      <c r="B236" s="57">
        <v>3</v>
      </c>
      <c r="C236" s="57">
        <v>1</v>
      </c>
      <c r="D236" s="57">
        <v>3</v>
      </c>
      <c r="E236" s="57" t="s">
        <v>311</v>
      </c>
      <c r="F236" s="54" t="s">
        <v>189</v>
      </c>
      <c r="G236" s="66"/>
      <c r="H236" s="66"/>
      <c r="I236" s="66"/>
      <c r="J236" s="55">
        <f>SUBTOTAL(9,G236:I236)</f>
        <v>0</v>
      </c>
      <c r="K236" s="110">
        <f>IFERROR(J236/$J$18*100,"0.00")</f>
        <v>0</v>
      </c>
    </row>
    <row r="237" spans="1:11" ht="12.75" x14ac:dyDescent="0.2">
      <c r="A237" s="64">
        <v>2</v>
      </c>
      <c r="B237" s="65">
        <v>3</v>
      </c>
      <c r="C237" s="65">
        <v>1</v>
      </c>
      <c r="D237" s="65">
        <v>4</v>
      </c>
      <c r="E237" s="65"/>
      <c r="F237" s="61" t="s">
        <v>190</v>
      </c>
      <c r="G237" s="71">
        <f>+G238</f>
        <v>0</v>
      </c>
      <c r="H237" s="71">
        <f>+H238</f>
        <v>120000</v>
      </c>
      <c r="I237" s="71">
        <f>+I238</f>
        <v>0</v>
      </c>
      <c r="J237" s="71">
        <f>+J238</f>
        <v>120000</v>
      </c>
      <c r="K237" s="121">
        <f>+K238</f>
        <v>1.4508473357556874E-2</v>
      </c>
    </row>
    <row r="238" spans="1:11" ht="12.75" x14ac:dyDescent="0.2">
      <c r="A238" s="62">
        <v>2</v>
      </c>
      <c r="B238" s="57">
        <v>3</v>
      </c>
      <c r="C238" s="57">
        <v>1</v>
      </c>
      <c r="D238" s="57">
        <v>4</v>
      </c>
      <c r="E238" s="57" t="s">
        <v>309</v>
      </c>
      <c r="F238" s="54" t="s">
        <v>190</v>
      </c>
      <c r="G238" s="66"/>
      <c r="H238" s="55">
        <v>120000</v>
      </c>
      <c r="I238" s="66"/>
      <c r="J238" s="55">
        <f>SUBTOTAL(9,G238:I238)</f>
        <v>120000</v>
      </c>
      <c r="K238" s="110">
        <f>IFERROR(J238/$J$18*100,"0.00")</f>
        <v>1.4508473357556874E-2</v>
      </c>
    </row>
    <row r="239" spans="1:11" ht="12.75" x14ac:dyDescent="0.2">
      <c r="A239" s="86">
        <v>2</v>
      </c>
      <c r="B239" s="84">
        <v>3</v>
      </c>
      <c r="C239" s="84">
        <v>2</v>
      </c>
      <c r="D239" s="84"/>
      <c r="E239" s="84"/>
      <c r="F239" s="87" t="s">
        <v>37</v>
      </c>
      <c r="G239" s="85">
        <f>+G240+G242+G244+G246</f>
        <v>0</v>
      </c>
      <c r="H239" s="85">
        <f>+H240+H242+H244+H246</f>
        <v>6304000</v>
      </c>
      <c r="I239" s="85">
        <f>+I240+I242+I244+I246</f>
        <v>0</v>
      </c>
      <c r="J239" s="85">
        <f>+J240+J242+J244+J246</f>
        <v>6304000</v>
      </c>
      <c r="K239" s="119">
        <f>+K240+K242+K244+K246</f>
        <v>0.76217846705032111</v>
      </c>
    </row>
    <row r="240" spans="1:11" ht="12.75" x14ac:dyDescent="0.2">
      <c r="A240" s="64">
        <v>2</v>
      </c>
      <c r="B240" s="65">
        <v>3</v>
      </c>
      <c r="C240" s="65">
        <v>2</v>
      </c>
      <c r="D240" s="65">
        <v>1</v>
      </c>
      <c r="E240" s="65"/>
      <c r="F240" s="61" t="s">
        <v>191</v>
      </c>
      <c r="G240" s="71">
        <f>+G241</f>
        <v>0</v>
      </c>
      <c r="H240" s="71">
        <f>+H241</f>
        <v>2650000</v>
      </c>
      <c r="I240" s="71">
        <f>+I241</f>
        <v>0</v>
      </c>
      <c r="J240" s="71">
        <f>+J241</f>
        <v>2650000</v>
      </c>
      <c r="K240" s="121">
        <f>+K241</f>
        <v>0.32039545331271435</v>
      </c>
    </row>
    <row r="241" spans="1:11" ht="12.75" x14ac:dyDescent="0.2">
      <c r="A241" s="62">
        <v>2</v>
      </c>
      <c r="B241" s="57">
        <v>3</v>
      </c>
      <c r="C241" s="57">
        <v>2</v>
      </c>
      <c r="D241" s="57">
        <v>1</v>
      </c>
      <c r="E241" s="57" t="s">
        <v>309</v>
      </c>
      <c r="F241" s="54" t="s">
        <v>191</v>
      </c>
      <c r="G241" s="66"/>
      <c r="H241" s="55">
        <v>2650000</v>
      </c>
      <c r="I241" s="66"/>
      <c r="J241" s="55">
        <f>SUBTOTAL(9,G241:I241)</f>
        <v>2650000</v>
      </c>
      <c r="K241" s="110">
        <f>IFERROR(J241/$J$18*100,"0.00")</f>
        <v>0.32039545331271435</v>
      </c>
    </row>
    <row r="242" spans="1:11" ht="12.75" x14ac:dyDescent="0.2">
      <c r="A242" s="64">
        <v>2</v>
      </c>
      <c r="B242" s="65">
        <v>3</v>
      </c>
      <c r="C242" s="65">
        <v>2</v>
      </c>
      <c r="D242" s="65">
        <v>2</v>
      </c>
      <c r="E242" s="65"/>
      <c r="F242" s="61" t="s">
        <v>192</v>
      </c>
      <c r="G242" s="71">
        <f>+G243</f>
        <v>0</v>
      </c>
      <c r="H242" s="71">
        <f>+H243</f>
        <v>198000</v>
      </c>
      <c r="I242" s="71">
        <f>+I243</f>
        <v>0</v>
      </c>
      <c r="J242" s="71">
        <f>+J243</f>
        <v>198000</v>
      </c>
      <c r="K242" s="121">
        <f>+K243</f>
        <v>2.3938981039968846E-2</v>
      </c>
    </row>
    <row r="243" spans="1:11" ht="12.75" x14ac:dyDescent="0.2">
      <c r="A243" s="62">
        <v>2</v>
      </c>
      <c r="B243" s="57">
        <v>3</v>
      </c>
      <c r="C243" s="57">
        <v>2</v>
      </c>
      <c r="D243" s="57">
        <v>2</v>
      </c>
      <c r="E243" s="57" t="s">
        <v>309</v>
      </c>
      <c r="F243" s="54" t="s">
        <v>192</v>
      </c>
      <c r="G243" s="66"/>
      <c r="H243" s="55">
        <v>198000</v>
      </c>
      <c r="I243" s="66"/>
      <c r="J243" s="55">
        <f>SUBTOTAL(9,G243:I243)</f>
        <v>198000</v>
      </c>
      <c r="K243" s="110">
        <f>IFERROR(J243/$J$18*100,"0.00")</f>
        <v>2.3938981039968846E-2</v>
      </c>
    </row>
    <row r="244" spans="1:11" ht="12.75" x14ac:dyDescent="0.2">
      <c r="A244" s="64">
        <v>2</v>
      </c>
      <c r="B244" s="65">
        <v>3</v>
      </c>
      <c r="C244" s="65">
        <v>2</v>
      </c>
      <c r="D244" s="65">
        <v>3</v>
      </c>
      <c r="E244" s="65"/>
      <c r="F244" s="61" t="s">
        <v>193</v>
      </c>
      <c r="G244" s="71">
        <f>+G245</f>
        <v>0</v>
      </c>
      <c r="H244" s="71">
        <f>+H245</f>
        <v>3400000</v>
      </c>
      <c r="I244" s="71">
        <f>+I245</f>
        <v>0</v>
      </c>
      <c r="J244" s="71">
        <f>+J245</f>
        <v>3400000</v>
      </c>
      <c r="K244" s="121">
        <f>+K245</f>
        <v>0.41107341179744472</v>
      </c>
    </row>
    <row r="245" spans="1:11" ht="12.75" x14ac:dyDescent="0.2">
      <c r="A245" s="62">
        <v>2</v>
      </c>
      <c r="B245" s="57">
        <v>3</v>
      </c>
      <c r="C245" s="57">
        <v>2</v>
      </c>
      <c r="D245" s="57">
        <v>3</v>
      </c>
      <c r="E245" s="57" t="s">
        <v>309</v>
      </c>
      <c r="F245" s="54" t="s">
        <v>193</v>
      </c>
      <c r="G245" s="66"/>
      <c r="H245" s="55">
        <v>3400000</v>
      </c>
      <c r="I245" s="66"/>
      <c r="J245" s="55">
        <f>SUBTOTAL(9,G245:I245)</f>
        <v>3400000</v>
      </c>
      <c r="K245" s="110">
        <f>IFERROR(J245/$J$18*100,"0.00")</f>
        <v>0.41107341179744472</v>
      </c>
    </row>
    <row r="246" spans="1:11" ht="12.75" x14ac:dyDescent="0.2">
      <c r="A246" s="64">
        <v>2</v>
      </c>
      <c r="B246" s="65">
        <v>3</v>
      </c>
      <c r="C246" s="65">
        <v>2</v>
      </c>
      <c r="D246" s="65">
        <v>4</v>
      </c>
      <c r="E246" s="65"/>
      <c r="F246" s="61" t="s">
        <v>38</v>
      </c>
      <c r="G246" s="71">
        <f>+G247</f>
        <v>0</v>
      </c>
      <c r="H246" s="71">
        <f>+H247</f>
        <v>56000</v>
      </c>
      <c r="I246" s="71">
        <f>+I247</f>
        <v>0</v>
      </c>
      <c r="J246" s="71">
        <f>+J247</f>
        <v>56000</v>
      </c>
      <c r="K246" s="121">
        <f>+K247</f>
        <v>6.7706209001932088E-3</v>
      </c>
    </row>
    <row r="247" spans="1:11" ht="12.75" x14ac:dyDescent="0.2">
      <c r="A247" s="62">
        <v>2</v>
      </c>
      <c r="B247" s="57">
        <v>3</v>
      </c>
      <c r="C247" s="57">
        <v>2</v>
      </c>
      <c r="D247" s="57">
        <v>4</v>
      </c>
      <c r="E247" s="57" t="s">
        <v>309</v>
      </c>
      <c r="F247" s="54" t="s">
        <v>38</v>
      </c>
      <c r="G247" s="66"/>
      <c r="H247" s="55">
        <v>56000</v>
      </c>
      <c r="I247" s="66"/>
      <c r="J247" s="55">
        <f>SUBTOTAL(9,G247:I247)</f>
        <v>56000</v>
      </c>
      <c r="K247" s="110">
        <f>IFERROR(J247/$J$18*100,"0.00")</f>
        <v>6.7706209001932088E-3</v>
      </c>
    </row>
    <row r="248" spans="1:11" ht="12.75" x14ac:dyDescent="0.2">
      <c r="A248" s="86">
        <v>2</v>
      </c>
      <c r="B248" s="84">
        <v>3</v>
      </c>
      <c r="C248" s="84">
        <v>3</v>
      </c>
      <c r="D248" s="84"/>
      <c r="E248" s="84"/>
      <c r="F248" s="87" t="s">
        <v>383</v>
      </c>
      <c r="G248" s="85">
        <f>+G249+G251+G253+G255+G257+G259</f>
        <v>0</v>
      </c>
      <c r="H248" s="85">
        <f>+H249+H251+H253+H255+H257+H259</f>
        <v>7503221</v>
      </c>
      <c r="I248" s="85">
        <f>+I249+I251+I253+I255+I257+I259</f>
        <v>0</v>
      </c>
      <c r="J248" s="85">
        <f>+J249+J251+J253+J255+J257+J259</f>
        <v>7503221</v>
      </c>
      <c r="K248" s="119">
        <f>+K249+K251+K253+K255+K257+K259</f>
        <v>0.90716901645301051</v>
      </c>
    </row>
    <row r="249" spans="1:11" ht="12.75" x14ac:dyDescent="0.2">
      <c r="A249" s="64">
        <v>2</v>
      </c>
      <c r="B249" s="65">
        <v>3</v>
      </c>
      <c r="C249" s="65">
        <v>3</v>
      </c>
      <c r="D249" s="65">
        <v>1</v>
      </c>
      <c r="E249" s="65"/>
      <c r="F249" s="61" t="s">
        <v>194</v>
      </c>
      <c r="G249" s="79">
        <f>G250</f>
        <v>0</v>
      </c>
      <c r="H249" s="79">
        <f>H250</f>
        <v>3910000</v>
      </c>
      <c r="I249" s="79">
        <f>I250</f>
        <v>0</v>
      </c>
      <c r="J249" s="79">
        <f>J250</f>
        <v>3910000</v>
      </c>
      <c r="K249" s="120">
        <f>K250</f>
        <v>0.47273442356706147</v>
      </c>
    </row>
    <row r="250" spans="1:11" ht="12.75" x14ac:dyDescent="0.2">
      <c r="A250" s="62">
        <v>2</v>
      </c>
      <c r="B250" s="57">
        <v>3</v>
      </c>
      <c r="C250" s="57">
        <v>3</v>
      </c>
      <c r="D250" s="57">
        <v>1</v>
      </c>
      <c r="E250" s="57" t="s">
        <v>309</v>
      </c>
      <c r="F250" s="54" t="s">
        <v>194</v>
      </c>
      <c r="G250" s="55"/>
      <c r="H250" s="55">
        <v>3910000</v>
      </c>
      <c r="I250" s="55"/>
      <c r="J250" s="55">
        <f>SUBTOTAL(9,G250:I250)</f>
        <v>3910000</v>
      </c>
      <c r="K250" s="110">
        <f>IFERROR(J250/$J$18*100,"0.00")</f>
        <v>0.47273442356706147</v>
      </c>
    </row>
    <row r="251" spans="1:11" ht="12.75" x14ac:dyDescent="0.2">
      <c r="A251" s="64">
        <v>2</v>
      </c>
      <c r="B251" s="65">
        <v>3</v>
      </c>
      <c r="C251" s="65">
        <v>3</v>
      </c>
      <c r="D251" s="65">
        <v>2</v>
      </c>
      <c r="E251" s="65"/>
      <c r="F251" s="61" t="s">
        <v>195</v>
      </c>
      <c r="G251" s="71">
        <f>+G252</f>
        <v>0</v>
      </c>
      <c r="H251" s="71">
        <f>+H252</f>
        <v>2040000</v>
      </c>
      <c r="I251" s="71">
        <f>+I252</f>
        <v>0</v>
      </c>
      <c r="J251" s="71">
        <f>+J252</f>
        <v>2040000</v>
      </c>
      <c r="K251" s="121">
        <f>+K252</f>
        <v>0.2466440470784669</v>
      </c>
    </row>
    <row r="252" spans="1:11" ht="12.75" x14ac:dyDescent="0.2">
      <c r="A252" s="62">
        <v>2</v>
      </c>
      <c r="B252" s="57">
        <v>3</v>
      </c>
      <c r="C252" s="57">
        <v>3</v>
      </c>
      <c r="D252" s="57">
        <v>2</v>
      </c>
      <c r="E252" s="57" t="s">
        <v>309</v>
      </c>
      <c r="F252" s="54" t="s">
        <v>195</v>
      </c>
      <c r="G252" s="55"/>
      <c r="H252" s="55">
        <v>2040000</v>
      </c>
      <c r="I252" s="55"/>
      <c r="J252" s="55">
        <f>SUBTOTAL(9,G252:I252)</f>
        <v>2040000</v>
      </c>
      <c r="K252" s="110">
        <f>IFERROR(J252/$J$18*100,"0.00")</f>
        <v>0.2466440470784669</v>
      </c>
    </row>
    <row r="253" spans="1:11" ht="12.75" x14ac:dyDescent="0.2">
      <c r="A253" s="64">
        <v>2</v>
      </c>
      <c r="B253" s="65">
        <v>3</v>
      </c>
      <c r="C253" s="65">
        <v>3</v>
      </c>
      <c r="D253" s="65">
        <v>3</v>
      </c>
      <c r="E253" s="65"/>
      <c r="F253" s="61" t="s">
        <v>196</v>
      </c>
      <c r="G253" s="71">
        <f>+G254</f>
        <v>0</v>
      </c>
      <c r="H253" s="71">
        <f>+H254</f>
        <v>1440000</v>
      </c>
      <c r="I253" s="71">
        <f>+I254</f>
        <v>0</v>
      </c>
      <c r="J253" s="71">
        <f>+J254</f>
        <v>1440000</v>
      </c>
      <c r="K253" s="121">
        <f>+K254</f>
        <v>0.17410168029068249</v>
      </c>
    </row>
    <row r="254" spans="1:11" ht="12.75" x14ac:dyDescent="0.2">
      <c r="A254" s="62">
        <v>2</v>
      </c>
      <c r="B254" s="57">
        <v>3</v>
      </c>
      <c r="C254" s="57">
        <v>3</v>
      </c>
      <c r="D254" s="57">
        <v>3</v>
      </c>
      <c r="E254" s="57" t="s">
        <v>309</v>
      </c>
      <c r="F254" s="54" t="s">
        <v>196</v>
      </c>
      <c r="G254" s="55"/>
      <c r="H254" s="55">
        <v>1440000</v>
      </c>
      <c r="I254" s="55"/>
      <c r="J254" s="55">
        <f>SUBTOTAL(9,G254:I254)</f>
        <v>1440000</v>
      </c>
      <c r="K254" s="110">
        <f>IFERROR(J254/$J$18*100,"0.00")</f>
        <v>0.17410168029068249</v>
      </c>
    </row>
    <row r="255" spans="1:11" ht="12.75" x14ac:dyDescent="0.2">
      <c r="A255" s="64">
        <v>2</v>
      </c>
      <c r="B255" s="65">
        <v>3</v>
      </c>
      <c r="C255" s="65">
        <v>3</v>
      </c>
      <c r="D255" s="65">
        <v>4</v>
      </c>
      <c r="E255" s="65"/>
      <c r="F255" s="61" t="s">
        <v>197</v>
      </c>
      <c r="G255" s="71">
        <f>+G256</f>
        <v>0</v>
      </c>
      <c r="H255" s="71">
        <f>+H256</f>
        <v>30000</v>
      </c>
      <c r="I255" s="71">
        <f>+I256</f>
        <v>0</v>
      </c>
      <c r="J255" s="71">
        <f>+J256</f>
        <v>30000</v>
      </c>
      <c r="K255" s="121">
        <f>+K256</f>
        <v>3.6271183393892185E-3</v>
      </c>
    </row>
    <row r="256" spans="1:11" ht="12.75" x14ac:dyDescent="0.2">
      <c r="A256" s="62">
        <v>2</v>
      </c>
      <c r="B256" s="57">
        <v>3</v>
      </c>
      <c r="C256" s="57">
        <v>3</v>
      </c>
      <c r="D256" s="57">
        <v>4</v>
      </c>
      <c r="E256" s="57" t="s">
        <v>309</v>
      </c>
      <c r="F256" s="54" t="s">
        <v>197</v>
      </c>
      <c r="G256" s="66"/>
      <c r="H256" s="55">
        <v>30000</v>
      </c>
      <c r="I256" s="66"/>
      <c r="J256" s="55">
        <f>SUBTOTAL(9,G256:I256)</f>
        <v>30000</v>
      </c>
      <c r="K256" s="110">
        <f>IFERROR(J256/$J$18*100,"0.00")</f>
        <v>3.6271183393892185E-3</v>
      </c>
    </row>
    <row r="257" spans="1:11" ht="12.75" x14ac:dyDescent="0.2">
      <c r="A257" s="64">
        <v>2</v>
      </c>
      <c r="B257" s="65">
        <v>3</v>
      </c>
      <c r="C257" s="65">
        <v>3</v>
      </c>
      <c r="D257" s="65">
        <v>5</v>
      </c>
      <c r="E257" s="65"/>
      <c r="F257" s="61" t="s">
        <v>198</v>
      </c>
      <c r="G257" s="71">
        <f>+G258</f>
        <v>0</v>
      </c>
      <c r="H257" s="71">
        <f>+H258</f>
        <v>0</v>
      </c>
      <c r="I257" s="71">
        <f>+I258</f>
        <v>0</v>
      </c>
      <c r="J257" s="71">
        <f>+J258</f>
        <v>0</v>
      </c>
      <c r="K257" s="121">
        <f>+K258</f>
        <v>0</v>
      </c>
    </row>
    <row r="258" spans="1:11" ht="12.75" x14ac:dyDescent="0.2">
      <c r="A258" s="62">
        <v>2</v>
      </c>
      <c r="B258" s="57">
        <v>3</v>
      </c>
      <c r="C258" s="57">
        <v>3</v>
      </c>
      <c r="D258" s="57">
        <v>5</v>
      </c>
      <c r="E258" s="57" t="s">
        <v>309</v>
      </c>
      <c r="F258" s="54" t="s">
        <v>198</v>
      </c>
      <c r="G258" s="66"/>
      <c r="H258" s="66"/>
      <c r="I258" s="66"/>
      <c r="J258" s="55">
        <f>SUBTOTAL(9,G258:I258)</f>
        <v>0</v>
      </c>
      <c r="K258" s="110">
        <f>IFERROR(J258/$J$18*100,"0.00")</f>
        <v>0</v>
      </c>
    </row>
    <row r="259" spans="1:11" ht="12.75" x14ac:dyDescent="0.2">
      <c r="A259" s="64">
        <v>2</v>
      </c>
      <c r="B259" s="65">
        <v>3</v>
      </c>
      <c r="C259" s="65">
        <v>3</v>
      </c>
      <c r="D259" s="65">
        <v>6</v>
      </c>
      <c r="E259" s="65"/>
      <c r="F259" s="61" t="s">
        <v>199</v>
      </c>
      <c r="G259" s="71">
        <f>+G260</f>
        <v>0</v>
      </c>
      <c r="H259" s="71">
        <f>+H260</f>
        <v>83221</v>
      </c>
      <c r="I259" s="71">
        <f>+I260</f>
        <v>0</v>
      </c>
      <c r="J259" s="71">
        <f>+J260</f>
        <v>83221</v>
      </c>
      <c r="K259" s="121">
        <f>+K260</f>
        <v>1.0061747177410339E-2</v>
      </c>
    </row>
    <row r="260" spans="1:11" ht="12.75" x14ac:dyDescent="0.2">
      <c r="A260" s="62">
        <v>2</v>
      </c>
      <c r="B260" s="57">
        <v>3</v>
      </c>
      <c r="C260" s="57">
        <v>3</v>
      </c>
      <c r="D260" s="57">
        <v>6</v>
      </c>
      <c r="E260" s="57" t="s">
        <v>309</v>
      </c>
      <c r="F260" s="54" t="s">
        <v>199</v>
      </c>
      <c r="G260" s="55"/>
      <c r="H260" s="55">
        <v>83221</v>
      </c>
      <c r="I260" s="55"/>
      <c r="J260" s="55">
        <f>SUBTOTAL(9,G260:I260)</f>
        <v>83221</v>
      </c>
      <c r="K260" s="110">
        <f>IFERROR(J260/$J$18*100,"0.00")</f>
        <v>1.0061747177410339E-2</v>
      </c>
    </row>
    <row r="261" spans="1:11" ht="12.75" x14ac:dyDescent="0.2">
      <c r="A261" s="86">
        <v>2</v>
      </c>
      <c r="B261" s="84">
        <v>3</v>
      </c>
      <c r="C261" s="84">
        <v>4</v>
      </c>
      <c r="D261" s="84"/>
      <c r="E261" s="84"/>
      <c r="F261" s="87" t="s">
        <v>384</v>
      </c>
      <c r="G261" s="85">
        <f>+G262+G264</f>
        <v>0</v>
      </c>
      <c r="H261" s="85">
        <f>+H262+H264</f>
        <v>33191700</v>
      </c>
      <c r="I261" s="85">
        <f>+I262+I264</f>
        <v>0</v>
      </c>
      <c r="J261" s="85">
        <f>+J262+J264</f>
        <v>33191700</v>
      </c>
      <c r="K261" s="119">
        <f>+K262+K264</f>
        <v>4.013007459516837</v>
      </c>
    </row>
    <row r="262" spans="1:11" ht="12.75" x14ac:dyDescent="0.2">
      <c r="A262" s="64">
        <v>2</v>
      </c>
      <c r="B262" s="65">
        <v>3</v>
      </c>
      <c r="C262" s="65">
        <v>4</v>
      </c>
      <c r="D262" s="65">
        <v>1</v>
      </c>
      <c r="E262" s="65"/>
      <c r="F262" s="61" t="s">
        <v>200</v>
      </c>
      <c r="G262" s="71">
        <f>+G263</f>
        <v>0</v>
      </c>
      <c r="H262" s="71">
        <f>+H263</f>
        <v>33191700</v>
      </c>
      <c r="I262" s="71">
        <f>+I263</f>
        <v>0</v>
      </c>
      <c r="J262" s="71">
        <f>+J263</f>
        <v>33191700</v>
      </c>
      <c r="K262" s="121">
        <f>+K263</f>
        <v>4.013007459516837</v>
      </c>
    </row>
    <row r="263" spans="1:11" ht="12.75" x14ac:dyDescent="0.2">
      <c r="A263" s="62">
        <v>2</v>
      </c>
      <c r="B263" s="57">
        <v>3</v>
      </c>
      <c r="C263" s="57">
        <v>4</v>
      </c>
      <c r="D263" s="57">
        <v>1</v>
      </c>
      <c r="E263" s="57" t="s">
        <v>309</v>
      </c>
      <c r="F263" s="54" t="s">
        <v>200</v>
      </c>
      <c r="G263" s="55"/>
      <c r="H263" s="55">
        <v>33191700</v>
      </c>
      <c r="I263" s="55"/>
      <c r="J263" s="55">
        <f>SUBTOTAL(9,G263:I263)</f>
        <v>33191700</v>
      </c>
      <c r="K263" s="110">
        <f>IFERROR(J263/$J$18*100,"0.00")</f>
        <v>4.013007459516837</v>
      </c>
    </row>
    <row r="264" spans="1:11" ht="12.75" x14ac:dyDescent="0.2">
      <c r="A264" s="67">
        <v>2</v>
      </c>
      <c r="B264" s="65">
        <v>3</v>
      </c>
      <c r="C264" s="65">
        <v>4</v>
      </c>
      <c r="D264" s="65">
        <v>2</v>
      </c>
      <c r="E264" s="65"/>
      <c r="F264" s="61" t="s">
        <v>201</v>
      </c>
      <c r="G264" s="71">
        <f>+G265</f>
        <v>0</v>
      </c>
      <c r="H264" s="71">
        <f>+H265</f>
        <v>0</v>
      </c>
      <c r="I264" s="71">
        <f>+I265</f>
        <v>0</v>
      </c>
      <c r="J264" s="71">
        <f>+J265</f>
        <v>0</v>
      </c>
      <c r="K264" s="121">
        <f>+K265</f>
        <v>0</v>
      </c>
    </row>
    <row r="265" spans="1:11" ht="12.75" x14ac:dyDescent="0.2">
      <c r="A265" s="72">
        <v>2</v>
      </c>
      <c r="B265" s="73">
        <v>3</v>
      </c>
      <c r="C265" s="73">
        <v>4</v>
      </c>
      <c r="D265" s="73">
        <v>2</v>
      </c>
      <c r="E265" s="57" t="s">
        <v>309</v>
      </c>
      <c r="F265" s="54" t="s">
        <v>201</v>
      </c>
      <c r="G265" s="66"/>
      <c r="H265" s="66"/>
      <c r="I265" s="66"/>
      <c r="J265" s="55">
        <f>SUBTOTAL(9,G265:I265)</f>
        <v>0</v>
      </c>
      <c r="K265" s="110">
        <f>IFERROR(J265/$J$18*100,"0.00")</f>
        <v>0</v>
      </c>
    </row>
    <row r="266" spans="1:11" ht="12.75" x14ac:dyDescent="0.2">
      <c r="A266" s="86">
        <v>2</v>
      </c>
      <c r="B266" s="84">
        <v>3</v>
      </c>
      <c r="C266" s="84">
        <v>5</v>
      </c>
      <c r="D266" s="84"/>
      <c r="E266" s="84"/>
      <c r="F266" s="87" t="s">
        <v>206</v>
      </c>
      <c r="G266" s="85">
        <f>+G267+G269+G271+G273+G275</f>
        <v>0</v>
      </c>
      <c r="H266" s="85">
        <f>+H267+H269+H271+H273+H275</f>
        <v>2480000</v>
      </c>
      <c r="I266" s="85">
        <f>+I267+I269+I271+I273+I275</f>
        <v>0</v>
      </c>
      <c r="J266" s="85">
        <f>+J267+J269+J271+J273+J275</f>
        <v>2480000</v>
      </c>
      <c r="K266" s="119">
        <f>+K267+K269+K271+K273+K275</f>
        <v>0.29984178272284207</v>
      </c>
    </row>
    <row r="267" spans="1:11" ht="12.75" x14ac:dyDescent="0.2">
      <c r="A267" s="64">
        <v>2</v>
      </c>
      <c r="B267" s="65">
        <v>3</v>
      </c>
      <c r="C267" s="65">
        <v>5</v>
      </c>
      <c r="D267" s="65">
        <v>1</v>
      </c>
      <c r="E267" s="65"/>
      <c r="F267" s="61" t="s">
        <v>202</v>
      </c>
      <c r="G267" s="71">
        <f>+G268</f>
        <v>0</v>
      </c>
      <c r="H267" s="71">
        <f>+H268</f>
        <v>0</v>
      </c>
      <c r="I267" s="71">
        <f>+I268</f>
        <v>0</v>
      </c>
      <c r="J267" s="71">
        <f>+J268</f>
        <v>0</v>
      </c>
      <c r="K267" s="121">
        <f>+K268</f>
        <v>0</v>
      </c>
    </row>
    <row r="268" spans="1:11" ht="12.75" x14ac:dyDescent="0.2">
      <c r="A268" s="62">
        <v>2</v>
      </c>
      <c r="B268" s="57">
        <v>3</v>
      </c>
      <c r="C268" s="57">
        <v>5</v>
      </c>
      <c r="D268" s="57">
        <v>1</v>
      </c>
      <c r="E268" s="57" t="s">
        <v>309</v>
      </c>
      <c r="F268" s="54" t="s">
        <v>202</v>
      </c>
      <c r="G268" s="66"/>
      <c r="H268" s="66"/>
      <c r="I268" s="66"/>
      <c r="J268" s="55">
        <f>SUBTOTAL(9,G268:I268)</f>
        <v>0</v>
      </c>
      <c r="K268" s="110">
        <f>IFERROR(J268/$J$18*100,"0.00")</f>
        <v>0</v>
      </c>
    </row>
    <row r="269" spans="1:11" ht="12.75" x14ac:dyDescent="0.2">
      <c r="A269" s="64">
        <v>2</v>
      </c>
      <c r="B269" s="65">
        <v>3</v>
      </c>
      <c r="C269" s="65">
        <v>5</v>
      </c>
      <c r="D269" s="65">
        <v>2</v>
      </c>
      <c r="E269" s="65"/>
      <c r="F269" s="61" t="s">
        <v>203</v>
      </c>
      <c r="G269" s="71">
        <f>+G270</f>
        <v>0</v>
      </c>
      <c r="H269" s="71">
        <f>+H270</f>
        <v>0</v>
      </c>
      <c r="I269" s="71">
        <f>+I270</f>
        <v>0</v>
      </c>
      <c r="J269" s="71">
        <f>+J270</f>
        <v>0</v>
      </c>
      <c r="K269" s="121">
        <f>+K270</f>
        <v>0</v>
      </c>
    </row>
    <row r="270" spans="1:11" ht="12.75" x14ac:dyDescent="0.2">
      <c r="A270" s="62">
        <v>2</v>
      </c>
      <c r="B270" s="57">
        <v>3</v>
      </c>
      <c r="C270" s="57">
        <v>5</v>
      </c>
      <c r="D270" s="57">
        <v>2</v>
      </c>
      <c r="E270" s="57" t="s">
        <v>309</v>
      </c>
      <c r="F270" s="54" t="s">
        <v>203</v>
      </c>
      <c r="G270" s="66"/>
      <c r="H270" s="66"/>
      <c r="I270" s="66"/>
      <c r="J270" s="55">
        <f>SUBTOTAL(9,G270:I270)</f>
        <v>0</v>
      </c>
      <c r="K270" s="110">
        <f>IFERROR(J270/$J$18*100,"0.00")</f>
        <v>0</v>
      </c>
    </row>
    <row r="271" spans="1:11" ht="12.75" x14ac:dyDescent="0.2">
      <c r="A271" s="64">
        <v>2</v>
      </c>
      <c r="B271" s="65">
        <v>3</v>
      </c>
      <c r="C271" s="65">
        <v>5</v>
      </c>
      <c r="D271" s="65">
        <v>3</v>
      </c>
      <c r="E271" s="65"/>
      <c r="F271" s="61" t="s">
        <v>204</v>
      </c>
      <c r="G271" s="71">
        <f>+G272</f>
        <v>0</v>
      </c>
      <c r="H271" s="71">
        <f>+H272</f>
        <v>80000</v>
      </c>
      <c r="I271" s="71">
        <f>+I272</f>
        <v>0</v>
      </c>
      <c r="J271" s="71">
        <f>+J272</f>
        <v>80000</v>
      </c>
      <c r="K271" s="121">
        <f>+K272</f>
        <v>9.672315571704582E-3</v>
      </c>
    </row>
    <row r="272" spans="1:11" ht="12.75" x14ac:dyDescent="0.2">
      <c r="A272" s="62">
        <v>2</v>
      </c>
      <c r="B272" s="57">
        <v>3</v>
      </c>
      <c r="C272" s="57">
        <v>5</v>
      </c>
      <c r="D272" s="57">
        <v>3</v>
      </c>
      <c r="E272" s="57" t="s">
        <v>309</v>
      </c>
      <c r="F272" s="54" t="s">
        <v>204</v>
      </c>
      <c r="G272" s="55"/>
      <c r="H272" s="55">
        <v>80000</v>
      </c>
      <c r="I272" s="55"/>
      <c r="J272" s="55">
        <f>SUBTOTAL(9,G272:I272)</f>
        <v>80000</v>
      </c>
      <c r="K272" s="110">
        <f>IFERROR(J272/$J$18*100,"0.00")</f>
        <v>9.672315571704582E-3</v>
      </c>
    </row>
    <row r="273" spans="1:11" ht="12.75" x14ac:dyDescent="0.2">
      <c r="A273" s="64">
        <v>2</v>
      </c>
      <c r="B273" s="65">
        <v>3</v>
      </c>
      <c r="C273" s="65">
        <v>5</v>
      </c>
      <c r="D273" s="65">
        <v>4</v>
      </c>
      <c r="E273" s="65"/>
      <c r="F273" s="61" t="s">
        <v>205</v>
      </c>
      <c r="G273" s="71">
        <f>+G274</f>
        <v>0</v>
      </c>
      <c r="H273" s="71">
        <f>+H274</f>
        <v>0</v>
      </c>
      <c r="I273" s="71">
        <f>+I274</f>
        <v>0</v>
      </c>
      <c r="J273" s="71">
        <f>+J274</f>
        <v>0</v>
      </c>
      <c r="K273" s="121">
        <f>+K274</f>
        <v>0</v>
      </c>
    </row>
    <row r="274" spans="1:11" ht="12.75" x14ac:dyDescent="0.2">
      <c r="A274" s="62">
        <v>2</v>
      </c>
      <c r="B274" s="57">
        <v>3</v>
      </c>
      <c r="C274" s="57">
        <v>5</v>
      </c>
      <c r="D274" s="57">
        <v>4</v>
      </c>
      <c r="E274" s="57" t="s">
        <v>309</v>
      </c>
      <c r="F274" s="54" t="s">
        <v>205</v>
      </c>
      <c r="G274" s="66"/>
      <c r="H274" s="55"/>
      <c r="I274" s="66"/>
      <c r="J274" s="55">
        <f>SUBTOTAL(9,G274:I274)</f>
        <v>0</v>
      </c>
      <c r="K274" s="110">
        <f>IFERROR(J274/$J$18*100,"0.00")</f>
        <v>0</v>
      </c>
    </row>
    <row r="275" spans="1:11" ht="12.75" x14ac:dyDescent="0.2">
      <c r="A275" s="64">
        <v>2</v>
      </c>
      <c r="B275" s="65">
        <v>3</v>
      </c>
      <c r="C275" s="65">
        <v>5</v>
      </c>
      <c r="D275" s="65">
        <v>5</v>
      </c>
      <c r="E275" s="65"/>
      <c r="F275" s="61" t="s">
        <v>385</v>
      </c>
      <c r="G275" s="71">
        <f>+G276</f>
        <v>0</v>
      </c>
      <c r="H275" s="71">
        <f>+H276</f>
        <v>2400000</v>
      </c>
      <c r="I275" s="71">
        <f>+I276</f>
        <v>0</v>
      </c>
      <c r="J275" s="71">
        <f>+J276</f>
        <v>2400000</v>
      </c>
      <c r="K275" s="121">
        <f>+K276</f>
        <v>0.29016946715113751</v>
      </c>
    </row>
    <row r="276" spans="1:11" ht="12.75" x14ac:dyDescent="0.2">
      <c r="A276" s="62">
        <v>2</v>
      </c>
      <c r="B276" s="57">
        <v>3</v>
      </c>
      <c r="C276" s="57">
        <v>5</v>
      </c>
      <c r="D276" s="57">
        <v>5</v>
      </c>
      <c r="E276" s="57" t="s">
        <v>309</v>
      </c>
      <c r="F276" s="54" t="s">
        <v>207</v>
      </c>
      <c r="G276" s="55"/>
      <c r="H276" s="55">
        <v>2400000</v>
      </c>
      <c r="I276" s="55"/>
      <c r="J276" s="55">
        <f>SUBTOTAL(9,G276:I276)</f>
        <v>2400000</v>
      </c>
      <c r="K276" s="110">
        <f>IFERROR(J276/$J$18*100,"0.00")</f>
        <v>0.29016946715113751</v>
      </c>
    </row>
    <row r="277" spans="1:11" ht="12.75" x14ac:dyDescent="0.2">
      <c r="A277" s="86">
        <v>2</v>
      </c>
      <c r="B277" s="84">
        <v>3</v>
      </c>
      <c r="C277" s="84">
        <v>6</v>
      </c>
      <c r="D277" s="84"/>
      <c r="E277" s="84"/>
      <c r="F277" s="87" t="s">
        <v>208</v>
      </c>
      <c r="G277" s="85">
        <f>+G278+G284+G288+G295+G303</f>
        <v>0</v>
      </c>
      <c r="H277" s="85">
        <f>+H278+H284+H288+H295+H303</f>
        <v>363800</v>
      </c>
      <c r="I277" s="85">
        <f>+I278+I284+I288+I295+I303</f>
        <v>0</v>
      </c>
      <c r="J277" s="85">
        <f>+J278+J284+J288+J295+J303</f>
        <v>363800</v>
      </c>
      <c r="K277" s="85">
        <f>+K278+K284+K288+K295+K303</f>
        <v>4.3984855062326592E-2</v>
      </c>
    </row>
    <row r="278" spans="1:11" ht="12.75" x14ac:dyDescent="0.2">
      <c r="A278" s="64">
        <v>2</v>
      </c>
      <c r="B278" s="65">
        <v>3</v>
      </c>
      <c r="C278" s="65">
        <v>6</v>
      </c>
      <c r="D278" s="65">
        <v>1</v>
      </c>
      <c r="E278" s="65"/>
      <c r="F278" s="61" t="s">
        <v>209</v>
      </c>
      <c r="G278" s="71">
        <f>+G279+G280+G281+G282</f>
        <v>0</v>
      </c>
      <c r="H278" s="71">
        <f>+H279+H280+H281+H282</f>
        <v>200000</v>
      </c>
      <c r="I278" s="71">
        <f>+I279+I280+I281+I282</f>
        <v>0</v>
      </c>
      <c r="J278" s="71">
        <f>+J279+J280+J281+J282</f>
        <v>200000</v>
      </c>
      <c r="K278" s="121">
        <f>+K279+K280+K281+K282</f>
        <v>2.4180788929261458E-2</v>
      </c>
    </row>
    <row r="279" spans="1:11" ht="12.75" x14ac:dyDescent="0.2">
      <c r="A279" s="62">
        <v>2</v>
      </c>
      <c r="B279" s="57">
        <v>3</v>
      </c>
      <c r="C279" s="57">
        <v>6</v>
      </c>
      <c r="D279" s="57">
        <v>1</v>
      </c>
      <c r="E279" s="57" t="s">
        <v>309</v>
      </c>
      <c r="F279" s="54" t="s">
        <v>210</v>
      </c>
      <c r="G279" s="55"/>
      <c r="H279" s="55">
        <v>150000</v>
      </c>
      <c r="I279" s="55"/>
      <c r="J279" s="55">
        <f>SUBTOTAL(9,G279:I279)</f>
        <v>150000</v>
      </c>
      <c r="K279" s="110">
        <f>IFERROR(J279/$J$18*100,"0.00")</f>
        <v>1.8135591696946094E-2</v>
      </c>
    </row>
    <row r="280" spans="1:11" ht="12.75" x14ac:dyDescent="0.2">
      <c r="A280" s="62">
        <v>2</v>
      </c>
      <c r="B280" s="57">
        <v>3</v>
      </c>
      <c r="C280" s="57">
        <v>6</v>
      </c>
      <c r="D280" s="57">
        <v>1</v>
      </c>
      <c r="E280" s="57" t="s">
        <v>310</v>
      </c>
      <c r="F280" s="54" t="s">
        <v>211</v>
      </c>
      <c r="G280" s="55"/>
      <c r="H280" s="55"/>
      <c r="I280" s="55"/>
      <c r="J280" s="55">
        <f>SUBTOTAL(9,G280:I280)</f>
        <v>0</v>
      </c>
      <c r="K280" s="110">
        <f>IFERROR(J280/$J$18*100,"0.00")</f>
        <v>0</v>
      </c>
    </row>
    <row r="281" spans="1:11" ht="12.75" x14ac:dyDescent="0.2">
      <c r="A281" s="62">
        <v>2</v>
      </c>
      <c r="B281" s="57">
        <v>3</v>
      </c>
      <c r="C281" s="57">
        <v>6</v>
      </c>
      <c r="D281" s="57">
        <v>1</v>
      </c>
      <c r="E281" s="57" t="s">
        <v>311</v>
      </c>
      <c r="F281" s="54" t="s">
        <v>212</v>
      </c>
      <c r="G281" s="55"/>
      <c r="H281" s="55"/>
      <c r="I281" s="55"/>
      <c r="J281" s="55">
        <f>SUBTOTAL(9,G281:I281)</f>
        <v>0</v>
      </c>
      <c r="K281" s="110">
        <f>IFERROR(J281/$J$18*100,"0.00")</f>
        <v>0</v>
      </c>
    </row>
    <row r="282" spans="1:11" ht="12.75" x14ac:dyDescent="0.2">
      <c r="A282" s="62">
        <v>2</v>
      </c>
      <c r="B282" s="57">
        <v>3</v>
      </c>
      <c r="C282" s="57">
        <v>6</v>
      </c>
      <c r="D282" s="57">
        <v>1</v>
      </c>
      <c r="E282" s="57" t="s">
        <v>312</v>
      </c>
      <c r="F282" s="54" t="s">
        <v>213</v>
      </c>
      <c r="G282" s="55"/>
      <c r="H282" s="55">
        <v>50000</v>
      </c>
      <c r="I282" s="55"/>
      <c r="J282" s="55">
        <f>SUBTOTAL(9,G282:I282)</f>
        <v>50000</v>
      </c>
      <c r="K282" s="110">
        <f>IFERROR(J282/$J$18*100,"0.00")</f>
        <v>6.0451972323153644E-3</v>
      </c>
    </row>
    <row r="283" spans="1:11" ht="12.75" x14ac:dyDescent="0.2">
      <c r="A283" s="62">
        <v>2</v>
      </c>
      <c r="B283" s="57">
        <v>3</v>
      </c>
      <c r="C283" s="57">
        <v>6</v>
      </c>
      <c r="D283" s="57">
        <v>1</v>
      </c>
      <c r="E283" s="57" t="s">
        <v>316</v>
      </c>
      <c r="F283" s="54" t="s">
        <v>214</v>
      </c>
      <c r="G283" s="66"/>
      <c r="H283" s="66"/>
      <c r="I283" s="66"/>
      <c r="J283" s="55">
        <f>SUBTOTAL(9,G283:I283)</f>
        <v>0</v>
      </c>
      <c r="K283" s="110">
        <f>IFERROR(J283/$J$18*100,"0.00")</f>
        <v>0</v>
      </c>
    </row>
    <row r="284" spans="1:11" ht="12.75" x14ac:dyDescent="0.2">
      <c r="A284" s="64">
        <v>2</v>
      </c>
      <c r="B284" s="65">
        <v>3</v>
      </c>
      <c r="C284" s="65">
        <v>6</v>
      </c>
      <c r="D284" s="65">
        <v>2</v>
      </c>
      <c r="E284" s="65"/>
      <c r="F284" s="61" t="s">
        <v>215</v>
      </c>
      <c r="G284" s="71">
        <f>+G285+G286+G287</f>
        <v>0</v>
      </c>
      <c r="H284" s="71">
        <f>+H285+H286+H287</f>
        <v>75800</v>
      </c>
      <c r="I284" s="71">
        <f>+I285+I286+I287</f>
        <v>0</v>
      </c>
      <c r="J284" s="71">
        <f>+J285+J286+J287</f>
        <v>75800</v>
      </c>
      <c r="K284" s="121">
        <f>+K285+K286+K287</f>
        <v>9.1645190041900922E-3</v>
      </c>
    </row>
    <row r="285" spans="1:11" ht="12.75" x14ac:dyDescent="0.2">
      <c r="A285" s="62">
        <v>2</v>
      </c>
      <c r="B285" s="57">
        <v>3</v>
      </c>
      <c r="C285" s="57">
        <v>6</v>
      </c>
      <c r="D285" s="57">
        <v>2</v>
      </c>
      <c r="E285" s="57" t="s">
        <v>309</v>
      </c>
      <c r="F285" s="54" t="s">
        <v>216</v>
      </c>
      <c r="G285" s="55"/>
      <c r="H285" s="55">
        <v>50000</v>
      </c>
      <c r="I285" s="55"/>
      <c r="J285" s="55">
        <f>SUBTOTAL(9,G285:I285)</f>
        <v>50000</v>
      </c>
      <c r="K285" s="110">
        <f>IFERROR(J285/$J$18*100,"0.00")</f>
        <v>6.0451972323153644E-3</v>
      </c>
    </row>
    <row r="286" spans="1:11" ht="12.75" x14ac:dyDescent="0.2">
      <c r="A286" s="62">
        <v>2</v>
      </c>
      <c r="B286" s="57">
        <v>3</v>
      </c>
      <c r="C286" s="57">
        <v>6</v>
      </c>
      <c r="D286" s="57">
        <v>2</v>
      </c>
      <c r="E286" s="57" t="s">
        <v>310</v>
      </c>
      <c r="F286" s="54" t="s">
        <v>217</v>
      </c>
      <c r="G286" s="55"/>
      <c r="H286" s="55"/>
      <c r="I286" s="55"/>
      <c r="J286" s="55">
        <f>SUBTOTAL(9,G286:I286)</f>
        <v>0</v>
      </c>
      <c r="K286" s="110">
        <f>IFERROR(J286/$J$18*100,"0.00")</f>
        <v>0</v>
      </c>
    </row>
    <row r="287" spans="1:11" ht="12.75" x14ac:dyDescent="0.2">
      <c r="A287" s="62">
        <v>2</v>
      </c>
      <c r="B287" s="57">
        <v>3</v>
      </c>
      <c r="C287" s="57">
        <v>6</v>
      </c>
      <c r="D287" s="57">
        <v>2</v>
      </c>
      <c r="E287" s="57" t="s">
        <v>311</v>
      </c>
      <c r="F287" s="54" t="s">
        <v>218</v>
      </c>
      <c r="G287" s="66"/>
      <c r="H287" s="55">
        <v>25800</v>
      </c>
      <c r="I287" s="66"/>
      <c r="J287" s="55">
        <f>SUBTOTAL(9,G287:I287)</f>
        <v>25800</v>
      </c>
      <c r="K287" s="110">
        <f>IFERROR(J287/$J$18*100,"0.00")</f>
        <v>3.1193217718747277E-3</v>
      </c>
    </row>
    <row r="288" spans="1:11" ht="12.75" x14ac:dyDescent="0.2">
      <c r="A288" s="64">
        <v>2</v>
      </c>
      <c r="B288" s="65">
        <v>3</v>
      </c>
      <c r="C288" s="65">
        <v>6</v>
      </c>
      <c r="D288" s="65">
        <v>3</v>
      </c>
      <c r="E288" s="65"/>
      <c r="F288" s="61" t="s">
        <v>219</v>
      </c>
      <c r="G288" s="71">
        <f>+G289+G290+G291+G292+G293+G294</f>
        <v>0</v>
      </c>
      <c r="H288" s="71">
        <f>+H289+H290+H291+H292+H293+H294</f>
        <v>76000</v>
      </c>
      <c r="I288" s="71">
        <f>+I289+I290+I291+I292+I293+I294</f>
        <v>0</v>
      </c>
      <c r="J288" s="71">
        <f>+J289+J290+J291+J292+J293+J294</f>
        <v>76000</v>
      </c>
      <c r="K288" s="121">
        <f>+K289+K290+K291+K292+K293+K294</f>
        <v>9.1886997931193547E-3</v>
      </c>
    </row>
    <row r="289" spans="1:11" ht="12.75" x14ac:dyDescent="0.2">
      <c r="A289" s="62">
        <v>2</v>
      </c>
      <c r="B289" s="57">
        <v>3</v>
      </c>
      <c r="C289" s="57">
        <v>6</v>
      </c>
      <c r="D289" s="57">
        <v>3</v>
      </c>
      <c r="E289" s="57" t="s">
        <v>309</v>
      </c>
      <c r="F289" s="54" t="s">
        <v>220</v>
      </c>
      <c r="G289" s="55"/>
      <c r="H289" s="55"/>
      <c r="I289" s="55"/>
      <c r="J289" s="55">
        <f t="shared" ref="J289:J294" si="16">SUBTOTAL(9,G289:I289)</f>
        <v>0</v>
      </c>
      <c r="K289" s="110">
        <f t="shared" ref="K289:K294" si="17">IFERROR(J289/$J$18*100,"0.00")</f>
        <v>0</v>
      </c>
    </row>
    <row r="290" spans="1:11" ht="12.75" x14ac:dyDescent="0.2">
      <c r="A290" s="62">
        <v>2</v>
      </c>
      <c r="B290" s="57">
        <v>3</v>
      </c>
      <c r="C290" s="57">
        <v>6</v>
      </c>
      <c r="D290" s="57">
        <v>3</v>
      </c>
      <c r="E290" s="57" t="s">
        <v>310</v>
      </c>
      <c r="F290" s="54" t="s">
        <v>221</v>
      </c>
      <c r="G290" s="55"/>
      <c r="H290" s="55"/>
      <c r="I290" s="55"/>
      <c r="J290" s="55">
        <f t="shared" si="16"/>
        <v>0</v>
      </c>
      <c r="K290" s="110">
        <f t="shared" si="17"/>
        <v>0</v>
      </c>
    </row>
    <row r="291" spans="1:11" ht="12.75" x14ac:dyDescent="0.2">
      <c r="A291" s="62">
        <v>2</v>
      </c>
      <c r="B291" s="57">
        <v>3</v>
      </c>
      <c r="C291" s="57">
        <v>6</v>
      </c>
      <c r="D291" s="57">
        <v>3</v>
      </c>
      <c r="E291" s="57" t="s">
        <v>311</v>
      </c>
      <c r="F291" s="54" t="s">
        <v>222</v>
      </c>
      <c r="G291" s="55"/>
      <c r="H291" s="55">
        <v>50000</v>
      </c>
      <c r="I291" s="55"/>
      <c r="J291" s="55">
        <f t="shared" si="16"/>
        <v>50000</v>
      </c>
      <c r="K291" s="110">
        <f t="shared" si="17"/>
        <v>6.0451972323153644E-3</v>
      </c>
    </row>
    <row r="292" spans="1:11" ht="12.75" x14ac:dyDescent="0.2">
      <c r="A292" s="62">
        <v>2</v>
      </c>
      <c r="B292" s="57">
        <v>3</v>
      </c>
      <c r="C292" s="57">
        <v>6</v>
      </c>
      <c r="D292" s="57">
        <v>3</v>
      </c>
      <c r="E292" s="57" t="s">
        <v>312</v>
      </c>
      <c r="F292" s="70" t="s">
        <v>223</v>
      </c>
      <c r="G292" s="55"/>
      <c r="H292" s="55">
        <v>20000</v>
      </c>
      <c r="I292" s="55"/>
      <c r="J292" s="55">
        <f t="shared" si="16"/>
        <v>20000</v>
      </c>
      <c r="K292" s="110">
        <f t="shared" si="17"/>
        <v>2.4180788929261455E-3</v>
      </c>
    </row>
    <row r="293" spans="1:11" ht="12.75" x14ac:dyDescent="0.2">
      <c r="A293" s="62">
        <v>2</v>
      </c>
      <c r="B293" s="57">
        <v>3</v>
      </c>
      <c r="C293" s="57">
        <v>6</v>
      </c>
      <c r="D293" s="57">
        <v>3</v>
      </c>
      <c r="E293" s="57" t="s">
        <v>316</v>
      </c>
      <c r="F293" s="54" t="s">
        <v>224</v>
      </c>
      <c r="G293" s="55"/>
      <c r="H293" s="55">
        <v>6000</v>
      </c>
      <c r="I293" s="55"/>
      <c r="J293" s="55">
        <f t="shared" si="16"/>
        <v>6000</v>
      </c>
      <c r="K293" s="110">
        <f t="shared" si="17"/>
        <v>7.2542366787784374E-4</v>
      </c>
    </row>
    <row r="294" spans="1:11" ht="12.75" x14ac:dyDescent="0.2">
      <c r="A294" s="62">
        <v>2</v>
      </c>
      <c r="B294" s="57">
        <v>3</v>
      </c>
      <c r="C294" s="57">
        <v>6</v>
      </c>
      <c r="D294" s="57">
        <v>3</v>
      </c>
      <c r="E294" s="57" t="s">
        <v>354</v>
      </c>
      <c r="F294" s="54" t="s">
        <v>225</v>
      </c>
      <c r="G294" s="66"/>
      <c r="H294" s="66"/>
      <c r="I294" s="66"/>
      <c r="J294" s="55">
        <f t="shared" si="16"/>
        <v>0</v>
      </c>
      <c r="K294" s="110">
        <f t="shared" si="17"/>
        <v>0</v>
      </c>
    </row>
    <row r="295" spans="1:11" ht="12.75" x14ac:dyDescent="0.2">
      <c r="A295" s="64">
        <v>2</v>
      </c>
      <c r="B295" s="65">
        <v>3</v>
      </c>
      <c r="C295" s="65">
        <v>6</v>
      </c>
      <c r="D295" s="65">
        <v>4</v>
      </c>
      <c r="E295" s="65"/>
      <c r="F295" s="61" t="s">
        <v>39</v>
      </c>
      <c r="G295" s="71">
        <f>+G296+G297+G298+G299+G300+G301+G302</f>
        <v>0</v>
      </c>
      <c r="H295" s="71">
        <f>+H296+H297+H298+H299+H300+H301+H302</f>
        <v>12000</v>
      </c>
      <c r="I295" s="71">
        <f>+I296+I297+I298+I299+I300+I301+I302</f>
        <v>0</v>
      </c>
      <c r="J295" s="71">
        <f>+J296+J297+J298+J299+J300+J301+J302</f>
        <v>12000</v>
      </c>
      <c r="K295" s="121">
        <f>+K296+K297+K298+K299+K300+K301+K302</f>
        <v>1.4508473357556875E-3</v>
      </c>
    </row>
    <row r="296" spans="1:11" ht="12.75" x14ac:dyDescent="0.2">
      <c r="A296" s="62">
        <v>2</v>
      </c>
      <c r="B296" s="57">
        <v>3</v>
      </c>
      <c r="C296" s="57">
        <v>6</v>
      </c>
      <c r="D296" s="57">
        <v>4</v>
      </c>
      <c r="E296" s="57" t="s">
        <v>309</v>
      </c>
      <c r="F296" s="54" t="s">
        <v>226</v>
      </c>
      <c r="G296" s="55"/>
      <c r="H296" s="55"/>
      <c r="I296" s="55"/>
      <c r="J296" s="55">
        <f t="shared" ref="J296:J302" si="18">SUBTOTAL(9,G296:I296)</f>
        <v>0</v>
      </c>
      <c r="K296" s="110">
        <f t="shared" ref="K296:K302" si="19">IFERROR(J296/$J$18*100,"0.00")</f>
        <v>0</v>
      </c>
    </row>
    <row r="297" spans="1:11" ht="12.75" x14ac:dyDescent="0.2">
      <c r="A297" s="62">
        <v>2</v>
      </c>
      <c r="B297" s="57">
        <v>3</v>
      </c>
      <c r="C297" s="57">
        <v>6</v>
      </c>
      <c r="D297" s="57">
        <v>4</v>
      </c>
      <c r="E297" s="57" t="s">
        <v>310</v>
      </c>
      <c r="F297" s="54" t="s">
        <v>227</v>
      </c>
      <c r="G297" s="55"/>
      <c r="H297" s="55"/>
      <c r="I297" s="55"/>
      <c r="J297" s="55">
        <f t="shared" si="18"/>
        <v>0</v>
      </c>
      <c r="K297" s="110">
        <f t="shared" si="19"/>
        <v>0</v>
      </c>
    </row>
    <row r="298" spans="1:11" ht="12.75" x14ac:dyDescent="0.2">
      <c r="A298" s="62">
        <v>2</v>
      </c>
      <c r="B298" s="57">
        <v>3</v>
      </c>
      <c r="C298" s="57">
        <v>6</v>
      </c>
      <c r="D298" s="57">
        <v>4</v>
      </c>
      <c r="E298" s="57" t="s">
        <v>311</v>
      </c>
      <c r="F298" s="54" t="s">
        <v>228</v>
      </c>
      <c r="G298" s="55"/>
      <c r="H298" s="55"/>
      <c r="I298" s="55"/>
      <c r="J298" s="55">
        <f t="shared" si="18"/>
        <v>0</v>
      </c>
      <c r="K298" s="110">
        <f t="shared" si="19"/>
        <v>0</v>
      </c>
    </row>
    <row r="299" spans="1:11" ht="12.75" x14ac:dyDescent="0.2">
      <c r="A299" s="62">
        <v>2</v>
      </c>
      <c r="B299" s="57">
        <v>3</v>
      </c>
      <c r="C299" s="57">
        <v>6</v>
      </c>
      <c r="D299" s="57">
        <v>4</v>
      </c>
      <c r="E299" s="57" t="s">
        <v>312</v>
      </c>
      <c r="F299" s="54" t="s">
        <v>229</v>
      </c>
      <c r="G299" s="55"/>
      <c r="H299" s="55"/>
      <c r="I299" s="55"/>
      <c r="J299" s="55">
        <f t="shared" si="18"/>
        <v>0</v>
      </c>
      <c r="K299" s="110">
        <f t="shared" si="19"/>
        <v>0</v>
      </c>
    </row>
    <row r="300" spans="1:11" ht="12.75" x14ac:dyDescent="0.2">
      <c r="A300" s="62">
        <v>2</v>
      </c>
      <c r="B300" s="57">
        <v>3</v>
      </c>
      <c r="C300" s="57">
        <v>6</v>
      </c>
      <c r="D300" s="57">
        <v>4</v>
      </c>
      <c r="E300" s="57" t="s">
        <v>316</v>
      </c>
      <c r="F300" s="54" t="s">
        <v>230</v>
      </c>
      <c r="G300" s="55"/>
      <c r="H300" s="55"/>
      <c r="I300" s="55"/>
      <c r="J300" s="55">
        <f t="shared" si="18"/>
        <v>0</v>
      </c>
      <c r="K300" s="110">
        <f t="shared" si="19"/>
        <v>0</v>
      </c>
    </row>
    <row r="301" spans="1:11" ht="12.75" x14ac:dyDescent="0.2">
      <c r="A301" s="62">
        <v>2</v>
      </c>
      <c r="B301" s="57">
        <v>3</v>
      </c>
      <c r="C301" s="57">
        <v>6</v>
      </c>
      <c r="D301" s="57">
        <v>4</v>
      </c>
      <c r="E301" s="57" t="s">
        <v>354</v>
      </c>
      <c r="F301" s="54" t="s">
        <v>231</v>
      </c>
      <c r="G301" s="55"/>
      <c r="H301" s="55">
        <v>12000</v>
      </c>
      <c r="I301" s="55"/>
      <c r="J301" s="55">
        <f t="shared" si="18"/>
        <v>12000</v>
      </c>
      <c r="K301" s="110">
        <f t="shared" si="19"/>
        <v>1.4508473357556875E-3</v>
      </c>
    </row>
    <row r="302" spans="1:11" ht="12.75" x14ac:dyDescent="0.2">
      <c r="A302" s="62">
        <v>2</v>
      </c>
      <c r="B302" s="57">
        <v>3</v>
      </c>
      <c r="C302" s="57">
        <v>6</v>
      </c>
      <c r="D302" s="57">
        <v>4</v>
      </c>
      <c r="E302" s="57" t="s">
        <v>356</v>
      </c>
      <c r="F302" s="54" t="s">
        <v>232</v>
      </c>
      <c r="G302" s="66"/>
      <c r="H302" s="66"/>
      <c r="I302" s="66"/>
      <c r="J302" s="55">
        <f t="shared" si="18"/>
        <v>0</v>
      </c>
      <c r="K302" s="110">
        <f t="shared" si="19"/>
        <v>0</v>
      </c>
    </row>
    <row r="303" spans="1:11" ht="12.75" x14ac:dyDescent="0.2">
      <c r="A303" s="64">
        <v>2</v>
      </c>
      <c r="B303" s="65">
        <v>3</v>
      </c>
      <c r="C303" s="65">
        <v>6</v>
      </c>
      <c r="D303" s="65">
        <v>9</v>
      </c>
      <c r="E303" s="65"/>
      <c r="F303" s="61" t="s">
        <v>233</v>
      </c>
      <c r="G303" s="71">
        <f>+G304</f>
        <v>0</v>
      </c>
      <c r="H303" s="71">
        <f>+H304</f>
        <v>0</v>
      </c>
      <c r="I303" s="71">
        <f>+I304</f>
        <v>0</v>
      </c>
      <c r="J303" s="71">
        <f>+J304</f>
        <v>0</v>
      </c>
      <c r="K303" s="121">
        <f>+K304</f>
        <v>0</v>
      </c>
    </row>
    <row r="304" spans="1:11" ht="12.75" x14ac:dyDescent="0.2">
      <c r="A304" s="62">
        <v>2</v>
      </c>
      <c r="B304" s="57">
        <v>3</v>
      </c>
      <c r="C304" s="57">
        <v>6</v>
      </c>
      <c r="D304" s="57">
        <v>9</v>
      </c>
      <c r="E304" s="57" t="s">
        <v>309</v>
      </c>
      <c r="F304" s="54" t="s">
        <v>233</v>
      </c>
      <c r="G304" s="66"/>
      <c r="H304" s="66"/>
      <c r="I304" s="66"/>
      <c r="J304" s="55">
        <f>SUBTOTAL(9,G304:I304)</f>
        <v>0</v>
      </c>
      <c r="K304" s="110">
        <f>IFERROR(J304/$J$18*100,"0.00")</f>
        <v>0</v>
      </c>
    </row>
    <row r="305" spans="1:11" ht="12.75" x14ac:dyDescent="0.2">
      <c r="A305" s="86">
        <v>2</v>
      </c>
      <c r="B305" s="84">
        <v>3</v>
      </c>
      <c r="C305" s="84">
        <v>7</v>
      </c>
      <c r="D305" s="84"/>
      <c r="E305" s="84"/>
      <c r="F305" s="87" t="s">
        <v>386</v>
      </c>
      <c r="G305" s="85">
        <f>+G306+G314</f>
        <v>0</v>
      </c>
      <c r="H305" s="85">
        <f>+H306+H314</f>
        <v>33590000.008000001</v>
      </c>
      <c r="I305" s="85">
        <f>+I306+I314</f>
        <v>0</v>
      </c>
      <c r="J305" s="85">
        <f>+J306+J314</f>
        <v>33590000.008000001</v>
      </c>
      <c r="K305" s="119">
        <f>+K306+K314</f>
        <v>4.0611635016366936</v>
      </c>
    </row>
    <row r="306" spans="1:11" ht="12.75" x14ac:dyDescent="0.2">
      <c r="A306" s="64">
        <v>2</v>
      </c>
      <c r="B306" s="65">
        <v>3</v>
      </c>
      <c r="C306" s="65">
        <v>7</v>
      </c>
      <c r="D306" s="65">
        <v>1</v>
      </c>
      <c r="E306" s="65"/>
      <c r="F306" s="61" t="s">
        <v>234</v>
      </c>
      <c r="G306" s="71">
        <f>+G307+G308+G309+G310+G311+G312+G313</f>
        <v>0</v>
      </c>
      <c r="H306" s="71">
        <f>+H307+H308+H309+H310+H311+H312+H313</f>
        <v>8960000</v>
      </c>
      <c r="I306" s="71">
        <f>+I307+I308+I309+I310+I311+I312+I313</f>
        <v>0</v>
      </c>
      <c r="J306" s="71">
        <f>+J307+J308+J309+J310+J311+J312+J313</f>
        <v>8960000</v>
      </c>
      <c r="K306" s="121">
        <f>+K307+K308+K309+K310+K311+K312+K313</f>
        <v>1.0832993440309133</v>
      </c>
    </row>
    <row r="307" spans="1:11" ht="12.75" x14ac:dyDescent="0.2">
      <c r="A307" s="62">
        <v>2</v>
      </c>
      <c r="B307" s="57">
        <v>3</v>
      </c>
      <c r="C307" s="57">
        <v>7</v>
      </c>
      <c r="D307" s="57">
        <v>1</v>
      </c>
      <c r="E307" s="57" t="s">
        <v>309</v>
      </c>
      <c r="F307" s="54" t="s">
        <v>235</v>
      </c>
      <c r="G307" s="55"/>
      <c r="H307" s="55">
        <v>2516000</v>
      </c>
      <c r="I307" s="55"/>
      <c r="J307" s="55">
        <f t="shared" ref="J307:J313" si="20">SUBTOTAL(9,G307:I307)</f>
        <v>2516000</v>
      </c>
      <c r="K307" s="110">
        <f t="shared" ref="K307:K313" si="21">IFERROR(J307/$J$18*100,"0.00")</f>
        <v>0.30419432473010916</v>
      </c>
    </row>
    <row r="308" spans="1:11" ht="12.75" x14ac:dyDescent="0.2">
      <c r="A308" s="62">
        <v>2</v>
      </c>
      <c r="B308" s="57">
        <v>3</v>
      </c>
      <c r="C308" s="57">
        <v>7</v>
      </c>
      <c r="D308" s="57">
        <v>1</v>
      </c>
      <c r="E308" s="57" t="s">
        <v>310</v>
      </c>
      <c r="F308" s="54" t="s">
        <v>236</v>
      </c>
      <c r="G308" s="55"/>
      <c r="H308" s="55">
        <v>2700000</v>
      </c>
      <c r="I308" s="55"/>
      <c r="J308" s="55">
        <f t="shared" si="20"/>
        <v>2700000</v>
      </c>
      <c r="K308" s="110">
        <f t="shared" si="21"/>
        <v>0.32644065054502969</v>
      </c>
    </row>
    <row r="309" spans="1:11" ht="12.75" x14ac:dyDescent="0.2">
      <c r="A309" s="62">
        <v>2</v>
      </c>
      <c r="B309" s="57">
        <v>3</v>
      </c>
      <c r="C309" s="57">
        <v>7</v>
      </c>
      <c r="D309" s="57">
        <v>1</v>
      </c>
      <c r="E309" s="57" t="s">
        <v>311</v>
      </c>
      <c r="F309" s="54" t="s">
        <v>237</v>
      </c>
      <c r="G309" s="55"/>
      <c r="H309" s="55"/>
      <c r="I309" s="55"/>
      <c r="J309" s="55">
        <f t="shared" si="20"/>
        <v>0</v>
      </c>
      <c r="K309" s="110">
        <f t="shared" si="21"/>
        <v>0</v>
      </c>
    </row>
    <row r="310" spans="1:11" ht="12.75" x14ac:dyDescent="0.2">
      <c r="A310" s="62">
        <v>2</v>
      </c>
      <c r="B310" s="57">
        <v>3</v>
      </c>
      <c r="C310" s="57">
        <v>7</v>
      </c>
      <c r="D310" s="57">
        <v>1</v>
      </c>
      <c r="E310" s="57" t="s">
        <v>312</v>
      </c>
      <c r="F310" s="54" t="s">
        <v>238</v>
      </c>
      <c r="G310" s="55"/>
      <c r="H310" s="55">
        <v>3600000</v>
      </c>
      <c r="I310" s="55"/>
      <c r="J310" s="55">
        <f t="shared" si="20"/>
        <v>3600000</v>
      </c>
      <c r="K310" s="110">
        <f t="shared" si="21"/>
        <v>0.43525420072670629</v>
      </c>
    </row>
    <row r="311" spans="1:11" ht="12.75" x14ac:dyDescent="0.2">
      <c r="A311" s="62">
        <v>2</v>
      </c>
      <c r="B311" s="57">
        <v>3</v>
      </c>
      <c r="C311" s="57">
        <v>7</v>
      </c>
      <c r="D311" s="57">
        <v>1</v>
      </c>
      <c r="E311" s="57" t="s">
        <v>316</v>
      </c>
      <c r="F311" s="54" t="s">
        <v>239</v>
      </c>
      <c r="G311" s="55"/>
      <c r="H311" s="55">
        <v>72000</v>
      </c>
      <c r="I311" s="55"/>
      <c r="J311" s="55">
        <f t="shared" si="20"/>
        <v>72000</v>
      </c>
      <c r="K311" s="110">
        <f t="shared" si="21"/>
        <v>8.7050840145341257E-3</v>
      </c>
    </row>
    <row r="312" spans="1:11" ht="12.75" x14ac:dyDescent="0.2">
      <c r="A312" s="62">
        <v>2</v>
      </c>
      <c r="B312" s="57">
        <v>3</v>
      </c>
      <c r="C312" s="57">
        <v>7</v>
      </c>
      <c r="D312" s="57">
        <v>1</v>
      </c>
      <c r="E312" s="57" t="s">
        <v>354</v>
      </c>
      <c r="F312" s="54" t="s">
        <v>240</v>
      </c>
      <c r="G312" s="55"/>
      <c r="H312" s="55">
        <v>72000</v>
      </c>
      <c r="I312" s="55"/>
      <c r="J312" s="55">
        <f t="shared" si="20"/>
        <v>72000</v>
      </c>
      <c r="K312" s="110">
        <f t="shared" si="21"/>
        <v>8.7050840145341257E-3</v>
      </c>
    </row>
    <row r="313" spans="1:11" ht="12.75" x14ac:dyDescent="0.2">
      <c r="A313" s="62">
        <v>2</v>
      </c>
      <c r="B313" s="57">
        <v>3</v>
      </c>
      <c r="C313" s="57">
        <v>7</v>
      </c>
      <c r="D313" s="57">
        <v>1</v>
      </c>
      <c r="E313" s="57" t="s">
        <v>356</v>
      </c>
      <c r="F313" s="54" t="s">
        <v>387</v>
      </c>
      <c r="G313" s="66"/>
      <c r="H313" s="66"/>
      <c r="I313" s="66"/>
      <c r="J313" s="55">
        <f t="shared" si="20"/>
        <v>0</v>
      </c>
      <c r="K313" s="110">
        <f t="shared" si="21"/>
        <v>0</v>
      </c>
    </row>
    <row r="314" spans="1:11" ht="12.75" x14ac:dyDescent="0.2">
      <c r="A314" s="64">
        <v>2</v>
      </c>
      <c r="B314" s="65">
        <v>3</v>
      </c>
      <c r="C314" s="65">
        <v>7</v>
      </c>
      <c r="D314" s="65">
        <v>2</v>
      </c>
      <c r="E314" s="65"/>
      <c r="F314" s="61" t="s">
        <v>241</v>
      </c>
      <c r="G314" s="71">
        <f>+G315+G316+G317+G318+G319+G320</f>
        <v>0</v>
      </c>
      <c r="H314" s="71">
        <f>+H315+H316+H317+H318+H319+H320+H321</f>
        <v>24630000.008000001</v>
      </c>
      <c r="I314" s="71">
        <f t="shared" ref="I314:K314" si="22">+I315+I316+I317+I318+I319+I320+I321</f>
        <v>0</v>
      </c>
      <c r="J314" s="71">
        <f t="shared" si="22"/>
        <v>24630000.008000001</v>
      </c>
      <c r="K314" s="121">
        <f t="shared" si="22"/>
        <v>2.9778641576057803</v>
      </c>
    </row>
    <row r="315" spans="1:11" ht="12.75" x14ac:dyDescent="0.2">
      <c r="A315" s="56">
        <v>2</v>
      </c>
      <c r="B315" s="57">
        <v>3</v>
      </c>
      <c r="C315" s="57">
        <v>7</v>
      </c>
      <c r="D315" s="57">
        <v>2</v>
      </c>
      <c r="E315" s="57" t="s">
        <v>309</v>
      </c>
      <c r="F315" s="54" t="s">
        <v>242</v>
      </c>
      <c r="G315" s="55"/>
      <c r="H315" s="55"/>
      <c r="I315" s="55"/>
      <c r="J315" s="55">
        <f t="shared" ref="J315:J320" si="23">SUBTOTAL(9,G315:I315)</f>
        <v>0</v>
      </c>
      <c r="K315" s="110">
        <f t="shared" ref="K315:K320" si="24">IFERROR(J315/$J$18*100,"0.00")</f>
        <v>0</v>
      </c>
    </row>
    <row r="316" spans="1:11" ht="12.75" x14ac:dyDescent="0.2">
      <c r="A316" s="56">
        <v>2</v>
      </c>
      <c r="B316" s="57">
        <v>3</v>
      </c>
      <c r="C316" s="57">
        <v>7</v>
      </c>
      <c r="D316" s="57">
        <v>2</v>
      </c>
      <c r="E316" s="57" t="s">
        <v>310</v>
      </c>
      <c r="F316" s="54" t="s">
        <v>243</v>
      </c>
      <c r="G316" s="55"/>
      <c r="H316" s="55">
        <v>2540002.6</v>
      </c>
      <c r="I316" s="55"/>
      <c r="J316" s="55">
        <f t="shared" si="23"/>
        <v>2540002.6</v>
      </c>
      <c r="K316" s="110">
        <f t="shared" si="24"/>
        <v>0.30709633375187662</v>
      </c>
    </row>
    <row r="317" spans="1:11" ht="12.75" x14ac:dyDescent="0.2">
      <c r="A317" s="56">
        <v>2</v>
      </c>
      <c r="B317" s="57">
        <v>3</v>
      </c>
      <c r="C317" s="57">
        <v>7</v>
      </c>
      <c r="D317" s="57">
        <v>2</v>
      </c>
      <c r="E317" s="57" t="s">
        <v>311</v>
      </c>
      <c r="F317" s="54" t="s">
        <v>244</v>
      </c>
      <c r="G317" s="55"/>
      <c r="H317" s="55">
        <v>15734634.6</v>
      </c>
      <c r="I317" s="55"/>
      <c r="J317" s="55">
        <f t="shared" si="23"/>
        <v>15734634.6</v>
      </c>
      <c r="K317" s="110">
        <f t="shared" si="24"/>
        <v>1.9023793907082716</v>
      </c>
    </row>
    <row r="318" spans="1:11" ht="12.75" x14ac:dyDescent="0.2">
      <c r="A318" s="56">
        <v>2</v>
      </c>
      <c r="B318" s="57">
        <v>3</v>
      </c>
      <c r="C318" s="57">
        <v>7</v>
      </c>
      <c r="D318" s="57">
        <v>2</v>
      </c>
      <c r="E318" s="57" t="s">
        <v>312</v>
      </c>
      <c r="F318" s="54" t="s">
        <v>245</v>
      </c>
      <c r="G318" s="55"/>
      <c r="H318" s="55"/>
      <c r="I318" s="55"/>
      <c r="J318" s="55">
        <f t="shared" si="23"/>
        <v>0</v>
      </c>
      <c r="K318" s="110">
        <f t="shared" si="24"/>
        <v>0</v>
      </c>
    </row>
    <row r="319" spans="1:11" ht="12.75" x14ac:dyDescent="0.2">
      <c r="A319" s="56">
        <v>2</v>
      </c>
      <c r="B319" s="57">
        <v>3</v>
      </c>
      <c r="C319" s="57">
        <v>7</v>
      </c>
      <c r="D319" s="57">
        <v>2</v>
      </c>
      <c r="E319" s="57" t="s">
        <v>316</v>
      </c>
      <c r="F319" s="54" t="s">
        <v>246</v>
      </c>
      <c r="G319" s="66"/>
      <c r="H319" s="66"/>
      <c r="I319" s="66"/>
      <c r="J319" s="55">
        <f t="shared" si="23"/>
        <v>0</v>
      </c>
      <c r="K319" s="110">
        <f t="shared" si="24"/>
        <v>0</v>
      </c>
    </row>
    <row r="320" spans="1:11" ht="12.75" x14ac:dyDescent="0.2">
      <c r="A320" s="70">
        <v>2</v>
      </c>
      <c r="B320" s="70">
        <v>3</v>
      </c>
      <c r="C320" s="70">
        <v>7</v>
      </c>
      <c r="D320" s="70">
        <v>2</v>
      </c>
      <c r="E320" s="70" t="s">
        <v>354</v>
      </c>
      <c r="F320" s="58" t="s">
        <v>388</v>
      </c>
      <c r="G320" s="66"/>
      <c r="H320" s="55">
        <v>150000</v>
      </c>
      <c r="I320" s="66"/>
      <c r="J320" s="55">
        <f t="shared" si="23"/>
        <v>150000</v>
      </c>
      <c r="K320" s="110">
        <f t="shared" si="24"/>
        <v>1.8135591696946094E-2</v>
      </c>
    </row>
    <row r="321" spans="1:11" ht="12.75" x14ac:dyDescent="0.2">
      <c r="A321" s="402">
        <v>2</v>
      </c>
      <c r="B321" s="402">
        <v>3</v>
      </c>
      <c r="C321" s="402">
        <v>7</v>
      </c>
      <c r="D321" s="402">
        <v>2</v>
      </c>
      <c r="E321" s="402" t="s">
        <v>1193</v>
      </c>
      <c r="F321" s="399" t="s">
        <v>1200</v>
      </c>
      <c r="G321" s="66"/>
      <c r="H321" s="55">
        <v>6205362.8080000002</v>
      </c>
      <c r="I321" s="66"/>
      <c r="J321" s="55">
        <f t="shared" ref="J321" si="25">SUBTOTAL(9,G321:I321)</f>
        <v>6205362.8080000002</v>
      </c>
      <c r="K321" s="110">
        <f t="shared" ref="K321" si="26">IFERROR(J321/$J$18*100,"0.00")</f>
        <v>0.75025284144868598</v>
      </c>
    </row>
    <row r="322" spans="1:11" ht="12.75" x14ac:dyDescent="0.2">
      <c r="A322" s="86">
        <v>2</v>
      </c>
      <c r="B322" s="84">
        <v>3</v>
      </c>
      <c r="C322" s="84">
        <v>8</v>
      </c>
      <c r="D322" s="84"/>
      <c r="E322" s="84"/>
      <c r="F322" s="87" t="s">
        <v>389</v>
      </c>
      <c r="G322" s="85">
        <f>+G323+G325</f>
        <v>0</v>
      </c>
      <c r="H322" s="85">
        <f>+H323+H325</f>
        <v>0</v>
      </c>
      <c r="I322" s="85">
        <f>+I323+I325</f>
        <v>0</v>
      </c>
      <c r="J322" s="85">
        <f>+J323+J325</f>
        <v>0</v>
      </c>
      <c r="K322" s="119">
        <f>+K323+K325</f>
        <v>0</v>
      </c>
    </row>
    <row r="323" spans="1:11" ht="12.75" x14ac:dyDescent="0.2">
      <c r="A323" s="74">
        <v>2</v>
      </c>
      <c r="B323" s="74">
        <v>3</v>
      </c>
      <c r="C323" s="74">
        <v>8</v>
      </c>
      <c r="D323" s="74">
        <v>1</v>
      </c>
      <c r="E323" s="74"/>
      <c r="F323" s="53" t="s">
        <v>390</v>
      </c>
      <c r="G323" s="79">
        <f>+G324</f>
        <v>0</v>
      </c>
      <c r="H323" s="79">
        <f>+H324</f>
        <v>0</v>
      </c>
      <c r="I323" s="79">
        <f>+I324</f>
        <v>0</v>
      </c>
      <c r="J323" s="79">
        <f>+J324</f>
        <v>0</v>
      </c>
      <c r="K323" s="120">
        <f>+K324</f>
        <v>0</v>
      </c>
    </row>
    <row r="324" spans="1:11" ht="12.75" x14ac:dyDescent="0.2">
      <c r="A324" s="70">
        <v>2</v>
      </c>
      <c r="B324" s="70">
        <v>3</v>
      </c>
      <c r="C324" s="70">
        <v>8</v>
      </c>
      <c r="D324" s="70">
        <v>1</v>
      </c>
      <c r="E324" s="70" t="s">
        <v>309</v>
      </c>
      <c r="F324" s="58" t="s">
        <v>390</v>
      </c>
      <c r="G324" s="66"/>
      <c r="H324" s="66"/>
      <c r="I324" s="66"/>
      <c r="J324" s="55">
        <f>SUBTOTAL(9,G324:I324)</f>
        <v>0</v>
      </c>
      <c r="K324" s="110">
        <f>IFERROR(J324/$J$18*100,"0.00")</f>
        <v>0</v>
      </c>
    </row>
    <row r="325" spans="1:11" ht="12.75" x14ac:dyDescent="0.2">
      <c r="A325" s="74">
        <v>2</v>
      </c>
      <c r="B325" s="74">
        <v>3</v>
      </c>
      <c r="C325" s="74">
        <v>8</v>
      </c>
      <c r="D325" s="74">
        <v>2</v>
      </c>
      <c r="E325" s="74"/>
      <c r="F325" s="53" t="s">
        <v>391</v>
      </c>
      <c r="G325" s="79">
        <f>+G326</f>
        <v>0</v>
      </c>
      <c r="H325" s="79">
        <f>+H326</f>
        <v>0</v>
      </c>
      <c r="I325" s="79">
        <f>+I326</f>
        <v>0</v>
      </c>
      <c r="J325" s="79">
        <f>+J326</f>
        <v>0</v>
      </c>
      <c r="K325" s="120">
        <f>+K326</f>
        <v>0</v>
      </c>
    </row>
    <row r="326" spans="1:11" ht="12.75" x14ac:dyDescent="0.2">
      <c r="A326" s="70">
        <v>2</v>
      </c>
      <c r="B326" s="70">
        <v>3</v>
      </c>
      <c r="C326" s="70">
        <v>8</v>
      </c>
      <c r="D326" s="70">
        <v>2</v>
      </c>
      <c r="E326" s="70" t="s">
        <v>309</v>
      </c>
      <c r="F326" s="58" t="s">
        <v>391</v>
      </c>
      <c r="G326" s="66"/>
      <c r="H326" s="66"/>
      <c r="I326" s="66"/>
      <c r="J326" s="55">
        <f>SUBTOTAL(9,G326:I326)</f>
        <v>0</v>
      </c>
      <c r="K326" s="110">
        <f>IFERROR(J326/$J$18*100,"0.00")</f>
        <v>0</v>
      </c>
    </row>
    <row r="327" spans="1:11" ht="12.75" x14ac:dyDescent="0.2">
      <c r="A327" s="86">
        <v>2</v>
      </c>
      <c r="B327" s="84">
        <v>3</v>
      </c>
      <c r="C327" s="84">
        <v>9</v>
      </c>
      <c r="D327" s="84"/>
      <c r="E327" s="84"/>
      <c r="F327" s="87" t="s">
        <v>40</v>
      </c>
      <c r="G327" s="85">
        <f>+G328+G330+G332+G334+G336+G338+G340+G342+G344</f>
        <v>0</v>
      </c>
      <c r="H327" s="85">
        <f>+H328+H330+H332+H334+H336+H338+H340+H342+H344</f>
        <v>54100040</v>
      </c>
      <c r="I327" s="85">
        <f>+I328+I330+I332+I334+I336+I338+I340+I342+I344</f>
        <v>0</v>
      </c>
      <c r="J327" s="85">
        <f>+J328+J330+J332+J334+J336+J338+J340+J342+J344</f>
        <v>54100040</v>
      </c>
      <c r="K327" s="119">
        <f>+K328+K330+K332+K334+K336+K338+K340+K342+K344</f>
        <v>6.5409082415230095</v>
      </c>
    </row>
    <row r="328" spans="1:11" ht="12.75" x14ac:dyDescent="0.2">
      <c r="A328" s="64">
        <v>2</v>
      </c>
      <c r="B328" s="65">
        <v>3</v>
      </c>
      <c r="C328" s="65">
        <v>9</v>
      </c>
      <c r="D328" s="65">
        <v>1</v>
      </c>
      <c r="E328" s="65"/>
      <c r="F328" s="61" t="s">
        <v>247</v>
      </c>
      <c r="G328" s="71">
        <f>+G329</f>
        <v>0</v>
      </c>
      <c r="H328" s="71">
        <f>+H329</f>
        <v>3840000</v>
      </c>
      <c r="I328" s="71">
        <f>+I329</f>
        <v>0</v>
      </c>
      <c r="J328" s="71">
        <f>+J329</f>
        <v>3840000</v>
      </c>
      <c r="K328" s="121">
        <f>+K329</f>
        <v>0.46427114744181996</v>
      </c>
    </row>
    <row r="329" spans="1:11" ht="12.75" x14ac:dyDescent="0.2">
      <c r="A329" s="62">
        <v>2</v>
      </c>
      <c r="B329" s="57">
        <v>3</v>
      </c>
      <c r="C329" s="57">
        <v>9</v>
      </c>
      <c r="D329" s="57">
        <v>1</v>
      </c>
      <c r="E329" s="57" t="s">
        <v>309</v>
      </c>
      <c r="F329" s="54" t="s">
        <v>247</v>
      </c>
      <c r="G329" s="55"/>
      <c r="H329" s="55">
        <v>3840000</v>
      </c>
      <c r="I329" s="55"/>
      <c r="J329" s="55">
        <f>SUBTOTAL(9,G329:I329)</f>
        <v>3840000</v>
      </c>
      <c r="K329" s="110">
        <f>IFERROR(J329/$J$18*100,"0.00")</f>
        <v>0.46427114744181996</v>
      </c>
    </row>
    <row r="330" spans="1:11" ht="12.75" x14ac:dyDescent="0.2">
      <c r="A330" s="64">
        <v>2</v>
      </c>
      <c r="B330" s="65">
        <v>3</v>
      </c>
      <c r="C330" s="65">
        <v>9</v>
      </c>
      <c r="D330" s="65">
        <v>2</v>
      </c>
      <c r="E330" s="65"/>
      <c r="F330" s="61" t="s">
        <v>248</v>
      </c>
      <c r="G330" s="71">
        <f>+G331</f>
        <v>0</v>
      </c>
      <c r="H330" s="71">
        <f>+H331</f>
        <v>5520000</v>
      </c>
      <c r="I330" s="71">
        <f>+I331</f>
        <v>0</v>
      </c>
      <c r="J330" s="71">
        <f>+J331</f>
        <v>5520000</v>
      </c>
      <c r="K330" s="121">
        <f>+K331</f>
        <v>0.66738977444761627</v>
      </c>
    </row>
    <row r="331" spans="1:11" ht="12.75" x14ac:dyDescent="0.2">
      <c r="A331" s="62">
        <v>2</v>
      </c>
      <c r="B331" s="57">
        <v>3</v>
      </c>
      <c r="C331" s="57">
        <v>9</v>
      </c>
      <c r="D331" s="57">
        <v>2</v>
      </c>
      <c r="E331" s="57" t="s">
        <v>309</v>
      </c>
      <c r="F331" s="54" t="s">
        <v>248</v>
      </c>
      <c r="G331" s="55"/>
      <c r="H331" s="55">
        <v>5520000</v>
      </c>
      <c r="I331" s="55"/>
      <c r="J331" s="55">
        <f>SUBTOTAL(9,G331:I331)</f>
        <v>5520000</v>
      </c>
      <c r="K331" s="110">
        <f>IFERROR(J331/$J$18*100,"0.00")</f>
        <v>0.66738977444761627</v>
      </c>
    </row>
    <row r="332" spans="1:11" ht="12.75" x14ac:dyDescent="0.2">
      <c r="A332" s="64">
        <v>2</v>
      </c>
      <c r="B332" s="65">
        <v>3</v>
      </c>
      <c r="C332" s="65">
        <v>9</v>
      </c>
      <c r="D332" s="65">
        <v>3</v>
      </c>
      <c r="E332" s="65"/>
      <c r="F332" s="61" t="s">
        <v>392</v>
      </c>
      <c r="G332" s="71">
        <f>+G333</f>
        <v>0</v>
      </c>
      <c r="H332" s="71">
        <f>+H333</f>
        <v>42875000</v>
      </c>
      <c r="I332" s="71">
        <f>+I333</f>
        <v>0</v>
      </c>
      <c r="J332" s="71">
        <f>+J333</f>
        <v>42875000</v>
      </c>
      <c r="K332" s="121">
        <f>+K333</f>
        <v>5.1837566267104247</v>
      </c>
    </row>
    <row r="333" spans="1:11" ht="12.75" x14ac:dyDescent="0.2">
      <c r="A333" s="62">
        <v>2</v>
      </c>
      <c r="B333" s="57">
        <v>3</v>
      </c>
      <c r="C333" s="57">
        <v>9</v>
      </c>
      <c r="D333" s="57">
        <v>3</v>
      </c>
      <c r="E333" s="57" t="s">
        <v>309</v>
      </c>
      <c r="F333" s="54" t="s">
        <v>392</v>
      </c>
      <c r="G333" s="55"/>
      <c r="H333" s="55">
        <v>42875000</v>
      </c>
      <c r="I333" s="55"/>
      <c r="J333" s="55">
        <f>SUBTOTAL(9,G333:I333)</f>
        <v>42875000</v>
      </c>
      <c r="K333" s="110">
        <f>IFERROR(J333/$J$18*100,"0.00")</f>
        <v>5.1837566267104247</v>
      </c>
    </row>
    <row r="334" spans="1:11" ht="12.75" x14ac:dyDescent="0.2">
      <c r="A334" s="64">
        <v>2</v>
      </c>
      <c r="B334" s="65">
        <v>3</v>
      </c>
      <c r="C334" s="65">
        <v>9</v>
      </c>
      <c r="D334" s="65">
        <v>4</v>
      </c>
      <c r="E334" s="65"/>
      <c r="F334" s="61" t="s">
        <v>249</v>
      </c>
      <c r="G334" s="71">
        <f>+G335</f>
        <v>0</v>
      </c>
      <c r="H334" s="71">
        <f>+H335</f>
        <v>0</v>
      </c>
      <c r="I334" s="71">
        <f>+I335</f>
        <v>0</v>
      </c>
      <c r="J334" s="71">
        <f>+J335</f>
        <v>0</v>
      </c>
      <c r="K334" s="121">
        <f>+K335</f>
        <v>0</v>
      </c>
    </row>
    <row r="335" spans="1:11" ht="12.75" x14ac:dyDescent="0.2">
      <c r="A335" s="62">
        <v>2</v>
      </c>
      <c r="B335" s="57">
        <v>3</v>
      </c>
      <c r="C335" s="57">
        <v>9</v>
      </c>
      <c r="D335" s="57">
        <v>4</v>
      </c>
      <c r="E335" s="57" t="s">
        <v>309</v>
      </c>
      <c r="F335" s="54" t="s">
        <v>249</v>
      </c>
      <c r="G335" s="66"/>
      <c r="H335" s="66"/>
      <c r="I335" s="66"/>
      <c r="J335" s="55">
        <f>SUBTOTAL(9,G335:I335)</f>
        <v>0</v>
      </c>
      <c r="K335" s="110">
        <f>IFERROR(J335/$J$18*100,"0.00")</f>
        <v>0</v>
      </c>
    </row>
    <row r="336" spans="1:11" ht="12.75" x14ac:dyDescent="0.2">
      <c r="A336" s="64">
        <v>2</v>
      </c>
      <c r="B336" s="65">
        <v>3</v>
      </c>
      <c r="C336" s="65">
        <v>9</v>
      </c>
      <c r="D336" s="65">
        <v>5</v>
      </c>
      <c r="E336" s="65"/>
      <c r="F336" s="61" t="s">
        <v>250</v>
      </c>
      <c r="G336" s="71">
        <f>+G337</f>
        <v>0</v>
      </c>
      <c r="H336" s="71">
        <f>+H337</f>
        <v>210000</v>
      </c>
      <c r="I336" s="71">
        <f>+I337</f>
        <v>0</v>
      </c>
      <c r="J336" s="71">
        <f>+J337</f>
        <v>210000</v>
      </c>
      <c r="K336" s="121">
        <f>+K337</f>
        <v>2.5389828375724531E-2</v>
      </c>
    </row>
    <row r="337" spans="1:11" ht="12.75" x14ac:dyDescent="0.2">
      <c r="A337" s="62">
        <v>2</v>
      </c>
      <c r="B337" s="57">
        <v>3</v>
      </c>
      <c r="C337" s="57">
        <v>9</v>
      </c>
      <c r="D337" s="57">
        <v>5</v>
      </c>
      <c r="E337" s="57" t="s">
        <v>309</v>
      </c>
      <c r="F337" s="54" t="s">
        <v>250</v>
      </c>
      <c r="G337" s="66"/>
      <c r="H337" s="55">
        <v>210000</v>
      </c>
      <c r="I337" s="66"/>
      <c r="J337" s="55">
        <f>SUBTOTAL(9,G337:I337)</f>
        <v>210000</v>
      </c>
      <c r="K337" s="110">
        <f>IFERROR(J337/$J$18*100,"0.00")</f>
        <v>2.5389828375724531E-2</v>
      </c>
    </row>
    <row r="338" spans="1:11" ht="12.75" x14ac:dyDescent="0.2">
      <c r="A338" s="64">
        <v>2</v>
      </c>
      <c r="B338" s="65">
        <v>3</v>
      </c>
      <c r="C338" s="65">
        <v>9</v>
      </c>
      <c r="D338" s="65">
        <v>6</v>
      </c>
      <c r="E338" s="65"/>
      <c r="F338" s="61" t="s">
        <v>251</v>
      </c>
      <c r="G338" s="71">
        <f>+G339</f>
        <v>0</v>
      </c>
      <c r="H338" s="71">
        <f>+H339</f>
        <v>197040</v>
      </c>
      <c r="I338" s="71">
        <f>+I339</f>
        <v>0</v>
      </c>
      <c r="J338" s="71">
        <f>+J339</f>
        <v>197040</v>
      </c>
      <c r="K338" s="121">
        <f>+K339</f>
        <v>2.382291325310839E-2</v>
      </c>
    </row>
    <row r="339" spans="1:11" ht="12.75" x14ac:dyDescent="0.2">
      <c r="A339" s="62">
        <v>2</v>
      </c>
      <c r="B339" s="57">
        <v>3</v>
      </c>
      <c r="C339" s="57">
        <v>9</v>
      </c>
      <c r="D339" s="57">
        <v>6</v>
      </c>
      <c r="E339" s="57" t="s">
        <v>309</v>
      </c>
      <c r="F339" s="54" t="s">
        <v>251</v>
      </c>
      <c r="G339" s="55"/>
      <c r="H339" s="55">
        <v>197040</v>
      </c>
      <c r="I339" s="55"/>
      <c r="J339" s="55">
        <f>SUBTOTAL(9,G339:I339)</f>
        <v>197040</v>
      </c>
      <c r="K339" s="110">
        <f>IFERROR(J339/$J$18*100,"0.00")</f>
        <v>2.382291325310839E-2</v>
      </c>
    </row>
    <row r="340" spans="1:11" ht="12.75" x14ac:dyDescent="0.2">
      <c r="A340" s="64">
        <v>2</v>
      </c>
      <c r="B340" s="65">
        <v>3</v>
      </c>
      <c r="C340" s="65">
        <v>9</v>
      </c>
      <c r="D340" s="65">
        <v>7</v>
      </c>
      <c r="E340" s="65"/>
      <c r="F340" s="61" t="s">
        <v>393</v>
      </c>
      <c r="G340" s="71">
        <f>+G341</f>
        <v>0</v>
      </c>
      <c r="H340" s="71">
        <f>+H341</f>
        <v>0</v>
      </c>
      <c r="I340" s="71">
        <f>+I341</f>
        <v>0</v>
      </c>
      <c r="J340" s="71">
        <f>+J341</f>
        <v>0</v>
      </c>
      <c r="K340" s="121">
        <f>+K341</f>
        <v>0</v>
      </c>
    </row>
    <row r="341" spans="1:11" ht="12.75" x14ac:dyDescent="0.2">
      <c r="A341" s="62">
        <v>2</v>
      </c>
      <c r="B341" s="57">
        <v>3</v>
      </c>
      <c r="C341" s="57">
        <v>9</v>
      </c>
      <c r="D341" s="57">
        <v>7</v>
      </c>
      <c r="E341" s="57" t="s">
        <v>309</v>
      </c>
      <c r="F341" s="54" t="s">
        <v>393</v>
      </c>
      <c r="G341" s="66"/>
      <c r="H341" s="55"/>
      <c r="I341" s="66"/>
      <c r="J341" s="55">
        <f>SUBTOTAL(9,G341:I341)</f>
        <v>0</v>
      </c>
      <c r="K341" s="110">
        <f>IFERROR(J341/$J$18*100,"0.00")</f>
        <v>0</v>
      </c>
    </row>
    <row r="342" spans="1:11" ht="12.75" x14ac:dyDescent="0.2">
      <c r="A342" s="64">
        <v>2</v>
      </c>
      <c r="B342" s="65">
        <v>3</v>
      </c>
      <c r="C342" s="65">
        <v>9</v>
      </c>
      <c r="D342" s="65">
        <v>8</v>
      </c>
      <c r="E342" s="65"/>
      <c r="F342" s="61" t="s">
        <v>252</v>
      </c>
      <c r="G342" s="71">
        <f>+G343</f>
        <v>0</v>
      </c>
      <c r="H342" s="71">
        <f>+H343</f>
        <v>600000</v>
      </c>
      <c r="I342" s="71">
        <f>+I343</f>
        <v>0</v>
      </c>
      <c r="J342" s="71">
        <f>+J343</f>
        <v>600000</v>
      </c>
      <c r="K342" s="121">
        <f>+K343</f>
        <v>7.2542366787784376E-2</v>
      </c>
    </row>
    <row r="343" spans="1:11" ht="12.75" x14ac:dyDescent="0.2">
      <c r="A343" s="62">
        <v>2</v>
      </c>
      <c r="B343" s="57">
        <v>3</v>
      </c>
      <c r="C343" s="57">
        <v>9</v>
      </c>
      <c r="D343" s="57">
        <v>8</v>
      </c>
      <c r="E343" s="57" t="s">
        <v>309</v>
      </c>
      <c r="F343" s="54" t="s">
        <v>252</v>
      </c>
      <c r="G343" s="66"/>
      <c r="H343" s="55">
        <v>600000</v>
      </c>
      <c r="I343" s="66"/>
      <c r="J343" s="55">
        <f>SUBTOTAL(9,G343:I343)</f>
        <v>600000</v>
      </c>
      <c r="K343" s="110">
        <f>IFERROR(J343/$J$18*100,"0.00")</f>
        <v>7.2542366787784376E-2</v>
      </c>
    </row>
    <row r="344" spans="1:11" ht="12.75" x14ac:dyDescent="0.2">
      <c r="A344" s="64">
        <v>2</v>
      </c>
      <c r="B344" s="65">
        <v>3</v>
      </c>
      <c r="C344" s="65">
        <v>9</v>
      </c>
      <c r="D344" s="65">
        <v>9</v>
      </c>
      <c r="E344" s="65"/>
      <c r="F344" s="61" t="s">
        <v>253</v>
      </c>
      <c r="G344" s="71">
        <f>+G345</f>
        <v>0</v>
      </c>
      <c r="H344" s="71">
        <f>+SUM(H345:H348)</f>
        <v>858000</v>
      </c>
      <c r="I344" s="71">
        <f t="shared" ref="I344:K344" si="27">+SUM(I345:I348)</f>
        <v>0</v>
      </c>
      <c r="J344" s="71">
        <f t="shared" si="27"/>
        <v>858000</v>
      </c>
      <c r="K344" s="121">
        <f t="shared" si="27"/>
        <v>0.10373558450653164</v>
      </c>
    </row>
    <row r="345" spans="1:11" ht="12.75" x14ac:dyDescent="0.2">
      <c r="A345" s="62">
        <v>2</v>
      </c>
      <c r="B345" s="57">
        <v>3</v>
      </c>
      <c r="C345" s="57">
        <v>9</v>
      </c>
      <c r="D345" s="57">
        <v>9</v>
      </c>
      <c r="E345" s="57" t="s">
        <v>309</v>
      </c>
      <c r="F345" s="54" t="s">
        <v>253</v>
      </c>
      <c r="G345" s="55"/>
      <c r="H345" s="55">
        <v>204000</v>
      </c>
      <c r="I345" s="55"/>
      <c r="J345" s="55">
        <f>SUBTOTAL(9,G345:I345)</f>
        <v>204000</v>
      </c>
      <c r="K345" s="110">
        <f>IFERROR(J345/$J$18*100,"0.00")</f>
        <v>2.4664404707846685E-2</v>
      </c>
    </row>
    <row r="346" spans="1:11" ht="12.75" x14ac:dyDescent="0.2">
      <c r="A346" s="403">
        <v>2</v>
      </c>
      <c r="B346" s="401">
        <v>3</v>
      </c>
      <c r="C346" s="401">
        <v>9</v>
      </c>
      <c r="D346" s="401">
        <v>9</v>
      </c>
      <c r="E346" s="401" t="s">
        <v>310</v>
      </c>
      <c r="F346" s="404" t="s">
        <v>1201</v>
      </c>
      <c r="G346" s="55"/>
      <c r="H346" s="55">
        <v>150000</v>
      </c>
      <c r="I346" s="55"/>
      <c r="J346" s="55">
        <f t="shared" ref="J346:J348" si="28">SUBTOTAL(9,G346:I346)</f>
        <v>150000</v>
      </c>
      <c r="K346" s="110">
        <f t="shared" ref="K346:K348" si="29">IFERROR(J346/$J$18*100,"0.00")</f>
        <v>1.8135591696946094E-2</v>
      </c>
    </row>
    <row r="347" spans="1:11" ht="12.75" x14ac:dyDescent="0.2">
      <c r="A347" s="403">
        <v>2</v>
      </c>
      <c r="B347" s="401">
        <v>3</v>
      </c>
      <c r="C347" s="401">
        <v>9</v>
      </c>
      <c r="D347" s="401">
        <v>9</v>
      </c>
      <c r="E347" s="401" t="s">
        <v>312</v>
      </c>
      <c r="F347" s="404" t="s">
        <v>1202</v>
      </c>
      <c r="G347" s="55"/>
      <c r="H347" s="55">
        <v>144000</v>
      </c>
      <c r="I347" s="55"/>
      <c r="J347" s="55">
        <f t="shared" si="28"/>
        <v>144000</v>
      </c>
      <c r="K347" s="110">
        <f t="shared" si="29"/>
        <v>1.7410168029068251E-2</v>
      </c>
    </row>
    <row r="348" spans="1:11" ht="12.75" x14ac:dyDescent="0.2">
      <c r="A348" s="403">
        <v>2</v>
      </c>
      <c r="B348" s="401">
        <v>3</v>
      </c>
      <c r="C348" s="401">
        <v>9</v>
      </c>
      <c r="D348" s="401">
        <v>9</v>
      </c>
      <c r="E348" s="401" t="s">
        <v>316</v>
      </c>
      <c r="F348" s="404" t="s">
        <v>1203</v>
      </c>
      <c r="G348" s="55"/>
      <c r="H348" s="55">
        <v>360000</v>
      </c>
      <c r="I348" s="55"/>
      <c r="J348" s="55">
        <f t="shared" si="28"/>
        <v>360000</v>
      </c>
      <c r="K348" s="110">
        <f t="shared" si="29"/>
        <v>4.3525420072670622E-2</v>
      </c>
    </row>
    <row r="349" spans="1:11" ht="12.75" x14ac:dyDescent="0.2">
      <c r="A349" s="88">
        <v>2</v>
      </c>
      <c r="B349" s="89">
        <v>4</v>
      </c>
      <c r="C349" s="90"/>
      <c r="D349" s="90"/>
      <c r="E349" s="90"/>
      <c r="F349" s="91" t="s">
        <v>394</v>
      </c>
      <c r="G349" s="92">
        <f>+G350+G366+G377+G382+G391+G398</f>
        <v>0</v>
      </c>
      <c r="H349" s="92">
        <f>+H350+H366+H377+H382+H391+H398</f>
        <v>0</v>
      </c>
      <c r="I349" s="92">
        <f>+I350+I366+I377+I382+I391+I398</f>
        <v>0</v>
      </c>
      <c r="J349" s="92">
        <f>+J350+J366+J377+J382+J391+J398</f>
        <v>0</v>
      </c>
      <c r="K349" s="118">
        <f>+K350+K366+K377+K382+K391+K398</f>
        <v>0</v>
      </c>
    </row>
    <row r="350" spans="1:11" ht="12.75" x14ac:dyDescent="0.2">
      <c r="A350" s="86">
        <v>2</v>
      </c>
      <c r="B350" s="84">
        <v>4</v>
      </c>
      <c r="C350" s="84">
        <v>1</v>
      </c>
      <c r="D350" s="84"/>
      <c r="E350" s="84"/>
      <c r="F350" s="87" t="s">
        <v>395</v>
      </c>
      <c r="G350" s="85">
        <f>+G351+G355+G359+G362+G364</f>
        <v>0</v>
      </c>
      <c r="H350" s="85">
        <f>+H351+H355+H359+H362+H364</f>
        <v>0</v>
      </c>
      <c r="I350" s="85">
        <f>+I351+I355+I359+I362+I364</f>
        <v>0</v>
      </c>
      <c r="J350" s="85">
        <f>+J351+J355+J359+J362+J364</f>
        <v>0</v>
      </c>
      <c r="K350" s="119">
        <f>+K351+K355+K359+K362+K364</f>
        <v>0</v>
      </c>
    </row>
    <row r="351" spans="1:11" ht="12.75" x14ac:dyDescent="0.2">
      <c r="A351" s="64">
        <v>2</v>
      </c>
      <c r="B351" s="65">
        <v>4</v>
      </c>
      <c r="C351" s="65">
        <v>1</v>
      </c>
      <c r="D351" s="65">
        <v>1</v>
      </c>
      <c r="E351" s="65"/>
      <c r="F351" s="61" t="s">
        <v>396</v>
      </c>
      <c r="G351" s="71">
        <f>+G352+G353+G354</f>
        <v>0</v>
      </c>
      <c r="H351" s="71">
        <f>+H352+H353+H354</f>
        <v>0</v>
      </c>
      <c r="I351" s="71">
        <f>+I352+I353+I354</f>
        <v>0</v>
      </c>
      <c r="J351" s="71">
        <f>+J352+J353+J354</f>
        <v>0</v>
      </c>
      <c r="K351" s="121">
        <f>+K352+K353+K354</f>
        <v>0</v>
      </c>
    </row>
    <row r="352" spans="1:11" ht="12.75" x14ac:dyDescent="0.2">
      <c r="A352" s="62">
        <v>2</v>
      </c>
      <c r="B352" s="57">
        <v>4</v>
      </c>
      <c r="C352" s="57">
        <v>1</v>
      </c>
      <c r="D352" s="57">
        <v>1</v>
      </c>
      <c r="E352" s="57" t="s">
        <v>309</v>
      </c>
      <c r="F352" s="60" t="s">
        <v>397</v>
      </c>
      <c r="G352" s="55"/>
      <c r="H352" s="55"/>
      <c r="I352" s="55"/>
      <c r="J352" s="55">
        <f>SUBTOTAL(9,G352:I352)</f>
        <v>0</v>
      </c>
      <c r="K352" s="110">
        <f>IFERROR(J352/$J$18*100,"0.00")</f>
        <v>0</v>
      </c>
    </row>
    <row r="353" spans="1:11" ht="12.75" x14ac:dyDescent="0.2">
      <c r="A353" s="62">
        <v>2</v>
      </c>
      <c r="B353" s="57">
        <v>4</v>
      </c>
      <c r="C353" s="57">
        <v>1</v>
      </c>
      <c r="D353" s="57">
        <v>1</v>
      </c>
      <c r="E353" s="57" t="s">
        <v>310</v>
      </c>
      <c r="F353" s="60" t="s">
        <v>398</v>
      </c>
      <c r="G353" s="55"/>
      <c r="H353" s="55"/>
      <c r="I353" s="55"/>
      <c r="J353" s="55">
        <f>SUBTOTAL(9,G353:I353)</f>
        <v>0</v>
      </c>
      <c r="K353" s="110">
        <f>IFERROR(J353/$J$18*100,"0.00")</f>
        <v>0</v>
      </c>
    </row>
    <row r="354" spans="1:11" ht="12.75" x14ac:dyDescent="0.2">
      <c r="A354" s="62">
        <v>2</v>
      </c>
      <c r="B354" s="57">
        <v>4</v>
      </c>
      <c r="C354" s="57">
        <v>1</v>
      </c>
      <c r="D354" s="57">
        <v>1</v>
      </c>
      <c r="E354" s="57" t="s">
        <v>311</v>
      </c>
      <c r="F354" s="60" t="s">
        <v>399</v>
      </c>
      <c r="G354" s="66"/>
      <c r="H354" s="66"/>
      <c r="I354" s="66"/>
      <c r="J354" s="55">
        <f>SUBTOTAL(9,G354:I354)</f>
        <v>0</v>
      </c>
      <c r="K354" s="110">
        <f>IFERROR(J354/$J$18*100,"0.00")</f>
        <v>0</v>
      </c>
    </row>
    <row r="355" spans="1:11" ht="12.75" x14ac:dyDescent="0.2">
      <c r="A355" s="64">
        <v>2</v>
      </c>
      <c r="B355" s="65">
        <v>4</v>
      </c>
      <c r="C355" s="65">
        <v>1</v>
      </c>
      <c r="D355" s="65">
        <v>2</v>
      </c>
      <c r="E355" s="65"/>
      <c r="F355" s="61" t="s">
        <v>400</v>
      </c>
      <c r="G355" s="71">
        <f>+G356+G357+G358</f>
        <v>0</v>
      </c>
      <c r="H355" s="71">
        <f>+H356+H357+H358</f>
        <v>0</v>
      </c>
      <c r="I355" s="71">
        <f>+I356+I357+I358</f>
        <v>0</v>
      </c>
      <c r="J355" s="71">
        <f>+J356+J357+J358</f>
        <v>0</v>
      </c>
      <c r="K355" s="121">
        <f>+K356+K357+K358</f>
        <v>0</v>
      </c>
    </row>
    <row r="356" spans="1:11" ht="12.75" x14ac:dyDescent="0.2">
      <c r="A356" s="62">
        <v>2</v>
      </c>
      <c r="B356" s="57">
        <v>4</v>
      </c>
      <c r="C356" s="57">
        <v>1</v>
      </c>
      <c r="D356" s="57">
        <v>2</v>
      </c>
      <c r="E356" s="57" t="s">
        <v>309</v>
      </c>
      <c r="F356" s="60" t="s">
        <v>401</v>
      </c>
      <c r="G356" s="55"/>
      <c r="H356" s="55"/>
      <c r="I356" s="55"/>
      <c r="J356" s="55">
        <f>SUBTOTAL(9,G356:I356)</f>
        <v>0</v>
      </c>
      <c r="K356" s="110">
        <f>IFERROR(J356/$J$18*100,"0.00")</f>
        <v>0</v>
      </c>
    </row>
    <row r="357" spans="1:11" ht="12.75" x14ac:dyDescent="0.2">
      <c r="A357" s="62">
        <v>2</v>
      </c>
      <c r="B357" s="57">
        <v>4</v>
      </c>
      <c r="C357" s="57">
        <v>1</v>
      </c>
      <c r="D357" s="57">
        <v>2</v>
      </c>
      <c r="E357" s="57" t="s">
        <v>310</v>
      </c>
      <c r="F357" s="60" t="s">
        <v>402</v>
      </c>
      <c r="G357" s="55"/>
      <c r="H357" s="55"/>
      <c r="I357" s="55"/>
      <c r="J357" s="55">
        <f>SUBTOTAL(9,G357:I357)</f>
        <v>0</v>
      </c>
      <c r="K357" s="110">
        <f>IFERROR(J357/$J$18*100,"0.00")</f>
        <v>0</v>
      </c>
    </row>
    <row r="358" spans="1:11" ht="12.75" x14ac:dyDescent="0.2">
      <c r="A358" s="62">
        <v>2</v>
      </c>
      <c r="B358" s="57">
        <v>4</v>
      </c>
      <c r="C358" s="57">
        <v>1</v>
      </c>
      <c r="D358" s="57">
        <v>2</v>
      </c>
      <c r="E358" s="57" t="s">
        <v>311</v>
      </c>
      <c r="F358" s="60" t="s">
        <v>403</v>
      </c>
      <c r="G358" s="66"/>
      <c r="H358" s="66"/>
      <c r="I358" s="66"/>
      <c r="J358" s="55">
        <f>SUBTOTAL(9,G358:I358)</f>
        <v>0</v>
      </c>
      <c r="K358" s="110">
        <f>IFERROR(J358/$J$18*100,"0.00")</f>
        <v>0</v>
      </c>
    </row>
    <row r="359" spans="1:11" ht="12.75" x14ac:dyDescent="0.2">
      <c r="A359" s="64">
        <v>2</v>
      </c>
      <c r="B359" s="65">
        <v>4</v>
      </c>
      <c r="C359" s="65">
        <v>1</v>
      </c>
      <c r="D359" s="65">
        <v>4</v>
      </c>
      <c r="E359" s="57"/>
      <c r="F359" s="75" t="s">
        <v>404</v>
      </c>
      <c r="G359" s="71">
        <f>+G360+G361</f>
        <v>0</v>
      </c>
      <c r="H359" s="71">
        <f>+H360+H361</f>
        <v>0</v>
      </c>
      <c r="I359" s="71">
        <f>+I360+I361</f>
        <v>0</v>
      </c>
      <c r="J359" s="71">
        <f>+J360+J361</f>
        <v>0</v>
      </c>
      <c r="K359" s="121">
        <f>+K360+K361</f>
        <v>0</v>
      </c>
    </row>
    <row r="360" spans="1:11" ht="12.75" x14ac:dyDescent="0.2">
      <c r="A360" s="76">
        <v>2</v>
      </c>
      <c r="B360" s="77">
        <v>4</v>
      </c>
      <c r="C360" s="77">
        <v>1</v>
      </c>
      <c r="D360" s="77">
        <v>4</v>
      </c>
      <c r="E360" s="57" t="s">
        <v>309</v>
      </c>
      <c r="F360" s="78" t="s">
        <v>405</v>
      </c>
      <c r="G360" s="55"/>
      <c r="H360" s="55"/>
      <c r="I360" s="55"/>
      <c r="J360" s="55">
        <f>SUBTOTAL(9,G360:I360)</f>
        <v>0</v>
      </c>
      <c r="K360" s="110">
        <f>IFERROR(J360/$J$18*100,"0.00")</f>
        <v>0</v>
      </c>
    </row>
    <row r="361" spans="1:11" ht="12.75" x14ac:dyDescent="0.2">
      <c r="A361" s="62">
        <v>2</v>
      </c>
      <c r="B361" s="57">
        <v>4</v>
      </c>
      <c r="C361" s="57">
        <v>1</v>
      </c>
      <c r="D361" s="57">
        <v>4</v>
      </c>
      <c r="E361" s="57" t="s">
        <v>310</v>
      </c>
      <c r="F361" s="60" t="s">
        <v>406</v>
      </c>
      <c r="G361" s="66"/>
      <c r="H361" s="66"/>
      <c r="I361" s="66"/>
      <c r="J361" s="55">
        <f>SUBTOTAL(9,G361:I361)</f>
        <v>0</v>
      </c>
      <c r="K361" s="110">
        <f>IFERROR(J361/$J$18*100,"0.00")</f>
        <v>0</v>
      </c>
    </row>
    <row r="362" spans="1:11" ht="12.75" x14ac:dyDescent="0.2">
      <c r="A362" s="67">
        <v>2</v>
      </c>
      <c r="B362" s="65">
        <v>4</v>
      </c>
      <c r="C362" s="65">
        <v>1</v>
      </c>
      <c r="D362" s="65">
        <v>5</v>
      </c>
      <c r="E362" s="65"/>
      <c r="F362" s="75" t="s">
        <v>407</v>
      </c>
      <c r="G362" s="79">
        <f>+G363</f>
        <v>0</v>
      </c>
      <c r="H362" s="79">
        <f>+H363</f>
        <v>0</v>
      </c>
      <c r="I362" s="79">
        <f>+I363</f>
        <v>0</v>
      </c>
      <c r="J362" s="79">
        <f>+J363</f>
        <v>0</v>
      </c>
      <c r="K362" s="120">
        <f>+K363</f>
        <v>0</v>
      </c>
    </row>
    <row r="363" spans="1:11" ht="12.75" x14ac:dyDescent="0.2">
      <c r="A363" s="62">
        <v>2</v>
      </c>
      <c r="B363" s="57">
        <v>4</v>
      </c>
      <c r="C363" s="57">
        <v>1</v>
      </c>
      <c r="D363" s="57">
        <v>5</v>
      </c>
      <c r="E363" s="57" t="s">
        <v>309</v>
      </c>
      <c r="F363" s="60" t="s">
        <v>407</v>
      </c>
      <c r="G363" s="66"/>
      <c r="H363" s="66"/>
      <c r="I363" s="66"/>
      <c r="J363" s="55">
        <f>SUBTOTAL(9,G363:I363)</f>
        <v>0</v>
      </c>
      <c r="K363" s="110">
        <f>IFERROR(J363/$J$18*100,"0.00")</f>
        <v>0</v>
      </c>
    </row>
    <row r="364" spans="1:11" ht="12.75" x14ac:dyDescent="0.2">
      <c r="A364" s="64">
        <v>2</v>
      </c>
      <c r="B364" s="65">
        <v>4</v>
      </c>
      <c r="C364" s="65">
        <v>1</v>
      </c>
      <c r="D364" s="65">
        <v>6</v>
      </c>
      <c r="E364" s="57"/>
      <c r="F364" s="75" t="s">
        <v>408</v>
      </c>
      <c r="G364" s="71">
        <f>+G365</f>
        <v>0</v>
      </c>
      <c r="H364" s="71">
        <f>+H365</f>
        <v>0</v>
      </c>
      <c r="I364" s="71">
        <f>+I365</f>
        <v>0</v>
      </c>
      <c r="J364" s="71">
        <f>+J365</f>
        <v>0</v>
      </c>
      <c r="K364" s="121">
        <f>+K365</f>
        <v>0</v>
      </c>
    </row>
    <row r="365" spans="1:11" ht="12.75" x14ac:dyDescent="0.2">
      <c r="A365" s="62">
        <v>2</v>
      </c>
      <c r="B365" s="57">
        <v>4</v>
      </c>
      <c r="C365" s="57">
        <v>1</v>
      </c>
      <c r="D365" s="57">
        <v>6</v>
      </c>
      <c r="E365" s="57" t="s">
        <v>309</v>
      </c>
      <c r="F365" s="60" t="s">
        <v>409</v>
      </c>
      <c r="G365" s="66"/>
      <c r="H365" s="66"/>
      <c r="I365" s="66"/>
      <c r="J365" s="55">
        <f>SUBTOTAL(9,G365:I365)</f>
        <v>0</v>
      </c>
      <c r="K365" s="110">
        <f>IFERROR(J365/$J$18*100,"0.00")</f>
        <v>0</v>
      </c>
    </row>
    <row r="366" spans="1:11" ht="12.75" x14ac:dyDescent="0.2">
      <c r="A366" s="86">
        <v>2</v>
      </c>
      <c r="B366" s="84">
        <v>4</v>
      </c>
      <c r="C366" s="84">
        <v>2</v>
      </c>
      <c r="D366" s="84"/>
      <c r="E366" s="84"/>
      <c r="F366" s="87" t="s">
        <v>410</v>
      </c>
      <c r="G366" s="85">
        <f>+G367+G369+G373</f>
        <v>0</v>
      </c>
      <c r="H366" s="85">
        <f>+H367+H369+H373</f>
        <v>0</v>
      </c>
      <c r="I366" s="85">
        <f>+I367+I369+I373</f>
        <v>0</v>
      </c>
      <c r="J366" s="85">
        <f>+J367+J369+J373</f>
        <v>0</v>
      </c>
      <c r="K366" s="119">
        <f>+K367+K369+K373</f>
        <v>0</v>
      </c>
    </row>
    <row r="367" spans="1:11" ht="12.75" x14ac:dyDescent="0.2">
      <c r="A367" s="64">
        <v>2</v>
      </c>
      <c r="B367" s="65">
        <v>4</v>
      </c>
      <c r="C367" s="65">
        <v>2</v>
      </c>
      <c r="D367" s="65">
        <v>1</v>
      </c>
      <c r="E367" s="57"/>
      <c r="F367" s="61" t="s">
        <v>411</v>
      </c>
      <c r="G367" s="71">
        <f>+G368</f>
        <v>0</v>
      </c>
      <c r="H367" s="71">
        <f>+H368</f>
        <v>0</v>
      </c>
      <c r="I367" s="71">
        <f>+I368</f>
        <v>0</v>
      </c>
      <c r="J367" s="71">
        <f>+J368</f>
        <v>0</v>
      </c>
      <c r="K367" s="121">
        <f>+K368</f>
        <v>0</v>
      </c>
    </row>
    <row r="368" spans="1:11" ht="12.75" x14ac:dyDescent="0.2">
      <c r="A368" s="56">
        <v>2</v>
      </c>
      <c r="B368" s="57">
        <v>4</v>
      </c>
      <c r="C368" s="57">
        <v>2</v>
      </c>
      <c r="D368" s="57">
        <v>1</v>
      </c>
      <c r="E368" s="57" t="s">
        <v>309</v>
      </c>
      <c r="F368" s="60" t="s">
        <v>412</v>
      </c>
      <c r="G368" s="66"/>
      <c r="H368" s="66"/>
      <c r="I368" s="66"/>
      <c r="J368" s="55">
        <f>SUBTOTAL(9,G368:I368)</f>
        <v>0</v>
      </c>
      <c r="K368" s="110">
        <f>IFERROR(J368/$J$18*100,"0.00")</f>
        <v>0</v>
      </c>
    </row>
    <row r="369" spans="1:11" ht="22.5" x14ac:dyDescent="0.2">
      <c r="A369" s="64">
        <v>2</v>
      </c>
      <c r="B369" s="65">
        <v>4</v>
      </c>
      <c r="C369" s="65">
        <v>2</v>
      </c>
      <c r="D369" s="65">
        <v>2</v>
      </c>
      <c r="E369" s="57"/>
      <c r="F369" s="75" t="s">
        <v>413</v>
      </c>
      <c r="G369" s="79">
        <f>+G370+G371+G372</f>
        <v>0</v>
      </c>
      <c r="H369" s="79">
        <f>+H370+H371+H372</f>
        <v>0</v>
      </c>
      <c r="I369" s="79">
        <f>+I370+I371+I372</f>
        <v>0</v>
      </c>
      <c r="J369" s="79">
        <f>+J370+J371+J372</f>
        <v>0</v>
      </c>
      <c r="K369" s="120">
        <f>+K370+K371+K372</f>
        <v>0</v>
      </c>
    </row>
    <row r="370" spans="1:11" ht="22.5" x14ac:dyDescent="0.2">
      <c r="A370" s="56">
        <v>2</v>
      </c>
      <c r="B370" s="57">
        <v>4</v>
      </c>
      <c r="C370" s="57">
        <v>2</v>
      </c>
      <c r="D370" s="57">
        <v>2</v>
      </c>
      <c r="E370" s="57" t="s">
        <v>309</v>
      </c>
      <c r="F370" s="60" t="s">
        <v>414</v>
      </c>
      <c r="G370" s="66"/>
      <c r="H370" s="66"/>
      <c r="I370" s="66"/>
      <c r="J370" s="55">
        <f>SUBTOTAL(9,G370:I370)</f>
        <v>0</v>
      </c>
      <c r="K370" s="110">
        <f>IFERROR(J370/$J$18*100,"0.00")</f>
        <v>0</v>
      </c>
    </row>
    <row r="371" spans="1:11" ht="22.5" x14ac:dyDescent="0.2">
      <c r="A371" s="56">
        <v>2</v>
      </c>
      <c r="B371" s="57">
        <v>4</v>
      </c>
      <c r="C371" s="57">
        <v>2</v>
      </c>
      <c r="D371" s="57">
        <v>2</v>
      </c>
      <c r="E371" s="57" t="s">
        <v>310</v>
      </c>
      <c r="F371" s="60" t="s">
        <v>415</v>
      </c>
      <c r="G371" s="66"/>
      <c r="H371" s="66"/>
      <c r="I371" s="66"/>
      <c r="J371" s="55">
        <f>SUBTOTAL(9,G371:I371)</f>
        <v>0</v>
      </c>
      <c r="K371" s="110">
        <f>IFERROR(J371/$J$18*100,"0.00")</f>
        <v>0</v>
      </c>
    </row>
    <row r="372" spans="1:11" ht="22.5" x14ac:dyDescent="0.2">
      <c r="A372" s="56">
        <v>2</v>
      </c>
      <c r="B372" s="57">
        <v>4</v>
      </c>
      <c r="C372" s="57">
        <v>2</v>
      </c>
      <c r="D372" s="57">
        <v>2</v>
      </c>
      <c r="E372" s="57" t="s">
        <v>311</v>
      </c>
      <c r="F372" s="60" t="s">
        <v>416</v>
      </c>
      <c r="G372" s="66"/>
      <c r="H372" s="66"/>
      <c r="I372" s="66"/>
      <c r="J372" s="55">
        <f>SUBTOTAL(9,G372:I372)</f>
        <v>0</v>
      </c>
      <c r="K372" s="110">
        <f>IFERROR(J372/$J$18*100,"0.00")</f>
        <v>0</v>
      </c>
    </row>
    <row r="373" spans="1:11" ht="12.75" x14ac:dyDescent="0.2">
      <c r="A373" s="61">
        <v>2</v>
      </c>
      <c r="B373" s="65">
        <v>4</v>
      </c>
      <c r="C373" s="65">
        <v>2</v>
      </c>
      <c r="D373" s="65">
        <v>3</v>
      </c>
      <c r="E373" s="65"/>
      <c r="F373" s="75" t="s">
        <v>417</v>
      </c>
      <c r="G373" s="66">
        <f>G374+G375+G376</f>
        <v>0</v>
      </c>
      <c r="H373" s="66">
        <f>H374+H375+H376</f>
        <v>0</v>
      </c>
      <c r="I373" s="66">
        <f>I374+I375+I376</f>
        <v>0</v>
      </c>
      <c r="J373" s="66">
        <f>J374+J375+J376</f>
        <v>0</v>
      </c>
      <c r="K373" s="122">
        <f>K374+K375+K376</f>
        <v>0</v>
      </c>
    </row>
    <row r="374" spans="1:11" ht="22.5" x14ac:dyDescent="0.2">
      <c r="A374" s="54">
        <v>2</v>
      </c>
      <c r="B374" s="57">
        <v>4</v>
      </c>
      <c r="C374" s="57">
        <v>2</v>
      </c>
      <c r="D374" s="57">
        <v>3</v>
      </c>
      <c r="E374" s="57" t="s">
        <v>309</v>
      </c>
      <c r="F374" s="60" t="s">
        <v>418</v>
      </c>
      <c r="G374" s="55"/>
      <c r="H374" s="55"/>
      <c r="I374" s="55"/>
      <c r="J374" s="55">
        <f>SUBTOTAL(9,G374:I374)</f>
        <v>0</v>
      </c>
      <c r="K374" s="110">
        <f>IFERROR(J374/$J$18*100,"0.00")</f>
        <v>0</v>
      </c>
    </row>
    <row r="375" spans="1:11" ht="12.75" x14ac:dyDescent="0.2">
      <c r="A375" s="54">
        <v>2</v>
      </c>
      <c r="B375" s="57">
        <v>4</v>
      </c>
      <c r="C375" s="57">
        <v>2</v>
      </c>
      <c r="D375" s="57">
        <v>3</v>
      </c>
      <c r="E375" s="57" t="s">
        <v>310</v>
      </c>
      <c r="F375" s="60" t="s">
        <v>419</v>
      </c>
      <c r="G375" s="55"/>
      <c r="H375" s="55"/>
      <c r="I375" s="55"/>
      <c r="J375" s="55">
        <f>SUBTOTAL(9,G375:I375)</f>
        <v>0</v>
      </c>
      <c r="K375" s="110">
        <f>IFERROR(J375/$J$18*100,"0.00")</f>
        <v>0</v>
      </c>
    </row>
    <row r="376" spans="1:11" ht="22.5" x14ac:dyDescent="0.2">
      <c r="A376" s="54">
        <v>2</v>
      </c>
      <c r="B376" s="57">
        <v>4</v>
      </c>
      <c r="C376" s="57">
        <v>2</v>
      </c>
      <c r="D376" s="57">
        <v>3</v>
      </c>
      <c r="E376" s="57" t="s">
        <v>311</v>
      </c>
      <c r="F376" s="60" t="s">
        <v>420</v>
      </c>
      <c r="G376" s="55"/>
      <c r="H376" s="55"/>
      <c r="I376" s="55"/>
      <c r="J376" s="55">
        <f>SUBTOTAL(9,G376:I376)</f>
        <v>0</v>
      </c>
      <c r="K376" s="110">
        <f>IFERROR(J376/$J$18*100,"0.00")</f>
        <v>0</v>
      </c>
    </row>
    <row r="377" spans="1:11" ht="12.75" x14ac:dyDescent="0.2">
      <c r="A377" s="86">
        <v>2</v>
      </c>
      <c r="B377" s="84">
        <v>4</v>
      </c>
      <c r="C377" s="84">
        <v>4</v>
      </c>
      <c r="D377" s="84"/>
      <c r="E377" s="84"/>
      <c r="F377" s="87" t="s">
        <v>421</v>
      </c>
      <c r="G377" s="85">
        <f>+G378</f>
        <v>0</v>
      </c>
      <c r="H377" s="85">
        <f>+H378</f>
        <v>0</v>
      </c>
      <c r="I377" s="85">
        <f>+I378</f>
        <v>0</v>
      </c>
      <c r="J377" s="85">
        <f>+J378</f>
        <v>0</v>
      </c>
      <c r="K377" s="119">
        <f>+K378</f>
        <v>0</v>
      </c>
    </row>
    <row r="378" spans="1:11" ht="12.75" x14ac:dyDescent="0.2">
      <c r="A378" s="61">
        <v>2</v>
      </c>
      <c r="B378" s="65">
        <v>4</v>
      </c>
      <c r="C378" s="65">
        <v>4</v>
      </c>
      <c r="D378" s="65">
        <v>1</v>
      </c>
      <c r="E378" s="65"/>
      <c r="F378" s="75" t="s">
        <v>422</v>
      </c>
      <c r="G378" s="66">
        <f>+G379+G380+G381</f>
        <v>0</v>
      </c>
      <c r="H378" s="66">
        <f>+H379+H380+H381</f>
        <v>0</v>
      </c>
      <c r="I378" s="66">
        <f>+I379+I380+I381</f>
        <v>0</v>
      </c>
      <c r="J378" s="66">
        <f>+J379+J380+J381</f>
        <v>0</v>
      </c>
      <c r="K378" s="122">
        <f>+K379+K380+K381</f>
        <v>0</v>
      </c>
    </row>
    <row r="379" spans="1:11" ht="22.5" x14ac:dyDescent="0.2">
      <c r="A379" s="54">
        <v>2</v>
      </c>
      <c r="B379" s="57">
        <v>4</v>
      </c>
      <c r="C379" s="57">
        <v>4</v>
      </c>
      <c r="D379" s="57">
        <v>1</v>
      </c>
      <c r="E379" s="57" t="s">
        <v>309</v>
      </c>
      <c r="F379" s="60" t="s">
        <v>423</v>
      </c>
      <c r="G379" s="55"/>
      <c r="H379" s="55"/>
      <c r="I379" s="55"/>
      <c r="J379" s="55">
        <f>SUBTOTAL(9,G379:I379)</f>
        <v>0</v>
      </c>
      <c r="K379" s="110">
        <f>IFERROR(J379/$J$18*100,"0.00")</f>
        <v>0</v>
      </c>
    </row>
    <row r="380" spans="1:11" ht="22.5" x14ac:dyDescent="0.2">
      <c r="A380" s="54">
        <v>2</v>
      </c>
      <c r="B380" s="57">
        <v>4</v>
      </c>
      <c r="C380" s="57">
        <v>4</v>
      </c>
      <c r="D380" s="57">
        <v>1</v>
      </c>
      <c r="E380" s="57" t="s">
        <v>310</v>
      </c>
      <c r="F380" s="60" t="s">
        <v>424</v>
      </c>
      <c r="G380" s="55"/>
      <c r="H380" s="55"/>
      <c r="I380" s="55"/>
      <c r="J380" s="55">
        <f>SUBTOTAL(9,G380:I380)</f>
        <v>0</v>
      </c>
      <c r="K380" s="110">
        <f>IFERROR(J380/$J$18*100,"0.00")</f>
        <v>0</v>
      </c>
    </row>
    <row r="381" spans="1:11" ht="22.5" x14ac:dyDescent="0.2">
      <c r="A381" s="54">
        <v>2</v>
      </c>
      <c r="B381" s="57">
        <v>4</v>
      </c>
      <c r="C381" s="57">
        <v>4</v>
      </c>
      <c r="D381" s="57">
        <v>1</v>
      </c>
      <c r="E381" s="57" t="s">
        <v>311</v>
      </c>
      <c r="F381" s="60" t="s">
        <v>425</v>
      </c>
      <c r="G381" s="55"/>
      <c r="H381" s="55"/>
      <c r="I381" s="55"/>
      <c r="J381" s="55">
        <f>SUBTOTAL(9,G381:I381)</f>
        <v>0</v>
      </c>
      <c r="K381" s="110">
        <f>IFERROR(J381/$J$18*100,"0.00")</f>
        <v>0</v>
      </c>
    </row>
    <row r="382" spans="1:11" ht="12.75" x14ac:dyDescent="0.2">
      <c r="A382" s="86">
        <v>2</v>
      </c>
      <c r="B382" s="84">
        <v>4</v>
      </c>
      <c r="C382" s="84">
        <v>6</v>
      </c>
      <c r="D382" s="84"/>
      <c r="E382" s="84"/>
      <c r="F382" s="87" t="s">
        <v>426</v>
      </c>
      <c r="G382" s="85">
        <f>+G383+G385+G387+G389</f>
        <v>0</v>
      </c>
      <c r="H382" s="85">
        <f>+H383+H385+H387+H389</f>
        <v>0</v>
      </c>
      <c r="I382" s="85">
        <f>+I383+I385+I387+I389</f>
        <v>0</v>
      </c>
      <c r="J382" s="85">
        <f>+J383+J385+J387+J389</f>
        <v>0</v>
      </c>
      <c r="K382" s="119">
        <f>+K383+K385+K387+K389</f>
        <v>0</v>
      </c>
    </row>
    <row r="383" spans="1:11" ht="12.75" x14ac:dyDescent="0.2">
      <c r="A383" s="67">
        <v>2</v>
      </c>
      <c r="B383" s="65">
        <v>4</v>
      </c>
      <c r="C383" s="65">
        <v>6</v>
      </c>
      <c r="D383" s="65">
        <v>1</v>
      </c>
      <c r="E383" s="65"/>
      <c r="F383" s="75" t="s">
        <v>427</v>
      </c>
      <c r="G383" s="71">
        <f>+G384</f>
        <v>0</v>
      </c>
      <c r="H383" s="71">
        <f>+H384</f>
        <v>0</v>
      </c>
      <c r="I383" s="71">
        <f>+I384</f>
        <v>0</v>
      </c>
      <c r="J383" s="71">
        <f>+J384</f>
        <v>0</v>
      </c>
      <c r="K383" s="121">
        <f>+K384</f>
        <v>0</v>
      </c>
    </row>
    <row r="384" spans="1:11" ht="12.75" x14ac:dyDescent="0.2">
      <c r="A384" s="62">
        <v>2</v>
      </c>
      <c r="B384" s="57">
        <v>4</v>
      </c>
      <c r="C384" s="57">
        <v>6</v>
      </c>
      <c r="D384" s="57">
        <v>1</v>
      </c>
      <c r="E384" s="57" t="s">
        <v>309</v>
      </c>
      <c r="F384" s="60" t="s">
        <v>427</v>
      </c>
      <c r="G384" s="66"/>
      <c r="H384" s="66"/>
      <c r="I384" s="66"/>
      <c r="J384" s="55">
        <f>SUBTOTAL(9,G384:I384)</f>
        <v>0</v>
      </c>
      <c r="K384" s="110">
        <f>IFERROR(J384/$J$18*100,"0.00")</f>
        <v>0</v>
      </c>
    </row>
    <row r="385" spans="1:11" ht="12.75" x14ac:dyDescent="0.2">
      <c r="A385" s="67">
        <v>2</v>
      </c>
      <c r="B385" s="65">
        <v>4</v>
      </c>
      <c r="C385" s="65">
        <v>6</v>
      </c>
      <c r="D385" s="65">
        <v>2</v>
      </c>
      <c r="E385" s="65"/>
      <c r="F385" s="75" t="s">
        <v>428</v>
      </c>
      <c r="G385" s="79">
        <f>+G386</f>
        <v>0</v>
      </c>
      <c r="H385" s="79">
        <f>+H386</f>
        <v>0</v>
      </c>
      <c r="I385" s="79">
        <f>+I386</f>
        <v>0</v>
      </c>
      <c r="J385" s="79">
        <f>+J386</f>
        <v>0</v>
      </c>
      <c r="K385" s="120">
        <f>+K386</f>
        <v>0</v>
      </c>
    </row>
    <row r="386" spans="1:11" ht="12.75" x14ac:dyDescent="0.2">
      <c r="A386" s="62">
        <v>2</v>
      </c>
      <c r="B386" s="57">
        <v>4</v>
      </c>
      <c r="C386" s="57">
        <v>6</v>
      </c>
      <c r="D386" s="57">
        <v>2</v>
      </c>
      <c r="E386" s="57" t="s">
        <v>309</v>
      </c>
      <c r="F386" s="60" t="s">
        <v>428</v>
      </c>
      <c r="G386" s="66"/>
      <c r="H386" s="66"/>
      <c r="I386" s="66"/>
      <c r="J386" s="55">
        <f>SUBTOTAL(9,G386:I386)</f>
        <v>0</v>
      </c>
      <c r="K386" s="110">
        <f>IFERROR(J386/$J$18*100,"0.00")</f>
        <v>0</v>
      </c>
    </row>
    <row r="387" spans="1:11" ht="12.75" x14ac:dyDescent="0.2">
      <c r="A387" s="67">
        <v>2</v>
      </c>
      <c r="B387" s="65">
        <v>4</v>
      </c>
      <c r="C387" s="65">
        <v>6</v>
      </c>
      <c r="D387" s="65">
        <v>3</v>
      </c>
      <c r="E387" s="57"/>
      <c r="F387" s="75" t="s">
        <v>429</v>
      </c>
      <c r="G387" s="79">
        <f>+G388</f>
        <v>0</v>
      </c>
      <c r="H387" s="79">
        <f>+H388</f>
        <v>0</v>
      </c>
      <c r="I387" s="79">
        <f>+I388</f>
        <v>0</v>
      </c>
      <c r="J387" s="79">
        <f>+J388</f>
        <v>0</v>
      </c>
      <c r="K387" s="120">
        <f>+K388</f>
        <v>0</v>
      </c>
    </row>
    <row r="388" spans="1:11" ht="12.75" x14ac:dyDescent="0.2">
      <c r="A388" s="62">
        <v>2</v>
      </c>
      <c r="B388" s="57">
        <v>4</v>
      </c>
      <c r="C388" s="57">
        <v>6</v>
      </c>
      <c r="D388" s="57">
        <v>3</v>
      </c>
      <c r="E388" s="57" t="s">
        <v>309</v>
      </c>
      <c r="F388" s="60" t="s">
        <v>429</v>
      </c>
      <c r="G388" s="66"/>
      <c r="H388" s="66"/>
      <c r="I388" s="66"/>
      <c r="J388" s="55">
        <f>SUBTOTAL(9,G388:I388)</f>
        <v>0</v>
      </c>
      <c r="K388" s="110">
        <f>IFERROR(J388/$J$18*100,"0.00")</f>
        <v>0</v>
      </c>
    </row>
    <row r="389" spans="1:11" ht="12.75" x14ac:dyDescent="0.2">
      <c r="A389" s="67">
        <v>2</v>
      </c>
      <c r="B389" s="65">
        <v>4</v>
      </c>
      <c r="C389" s="65">
        <v>6</v>
      </c>
      <c r="D389" s="65">
        <v>4</v>
      </c>
      <c r="E389" s="65"/>
      <c r="F389" s="75" t="s">
        <v>430</v>
      </c>
      <c r="G389" s="79">
        <f>+G390</f>
        <v>0</v>
      </c>
      <c r="H389" s="79">
        <f>+H390</f>
        <v>0</v>
      </c>
      <c r="I389" s="79">
        <f>+I390</f>
        <v>0</v>
      </c>
      <c r="J389" s="79">
        <f>+J390</f>
        <v>0</v>
      </c>
      <c r="K389" s="120">
        <f>+K390</f>
        <v>0</v>
      </c>
    </row>
    <row r="390" spans="1:11" ht="12.75" x14ac:dyDescent="0.2">
      <c r="A390" s="62">
        <v>2</v>
      </c>
      <c r="B390" s="57">
        <v>4</v>
      </c>
      <c r="C390" s="57">
        <v>6</v>
      </c>
      <c r="D390" s="57">
        <v>4</v>
      </c>
      <c r="E390" s="57" t="s">
        <v>309</v>
      </c>
      <c r="F390" s="60" t="s">
        <v>430</v>
      </c>
      <c r="G390" s="66"/>
      <c r="H390" s="66"/>
      <c r="I390" s="66"/>
      <c r="J390" s="55">
        <f>SUBTOTAL(9,G390:I390)</f>
        <v>0</v>
      </c>
      <c r="K390" s="110">
        <f>IFERROR(J390/$J$18*100,"0.00")</f>
        <v>0</v>
      </c>
    </row>
    <row r="391" spans="1:11" ht="12.75" x14ac:dyDescent="0.2">
      <c r="A391" s="86">
        <v>2</v>
      </c>
      <c r="B391" s="84">
        <v>4</v>
      </c>
      <c r="C391" s="84">
        <v>7</v>
      </c>
      <c r="D391" s="84"/>
      <c r="E391" s="84"/>
      <c r="F391" s="87" t="s">
        <v>431</v>
      </c>
      <c r="G391" s="85">
        <f>+G392+G394+G396</f>
        <v>0</v>
      </c>
      <c r="H391" s="85">
        <f>+H392+H394+H396</f>
        <v>0</v>
      </c>
      <c r="I391" s="85">
        <f>+I392+I394+I396</f>
        <v>0</v>
      </c>
      <c r="J391" s="85">
        <f>+J392+J394+J396</f>
        <v>0</v>
      </c>
      <c r="K391" s="119">
        <f>+K392+K394+K396</f>
        <v>0</v>
      </c>
    </row>
    <row r="392" spans="1:11" ht="22.5" x14ac:dyDescent="0.2">
      <c r="A392" s="64">
        <v>2</v>
      </c>
      <c r="B392" s="65">
        <v>4</v>
      </c>
      <c r="C392" s="65">
        <v>7</v>
      </c>
      <c r="D392" s="65">
        <v>1</v>
      </c>
      <c r="E392" s="65"/>
      <c r="F392" s="75" t="s">
        <v>432</v>
      </c>
      <c r="G392" s="71">
        <f>+G393</f>
        <v>0</v>
      </c>
      <c r="H392" s="71">
        <f>+H393</f>
        <v>0</v>
      </c>
      <c r="I392" s="71">
        <f>+I393</f>
        <v>0</v>
      </c>
      <c r="J392" s="71">
        <f>+J393</f>
        <v>0</v>
      </c>
      <c r="K392" s="121">
        <f>+K393</f>
        <v>0</v>
      </c>
    </row>
    <row r="393" spans="1:11" ht="12.75" x14ac:dyDescent="0.2">
      <c r="A393" s="62">
        <v>2</v>
      </c>
      <c r="B393" s="57">
        <v>4</v>
      </c>
      <c r="C393" s="57">
        <v>7</v>
      </c>
      <c r="D393" s="57">
        <v>1</v>
      </c>
      <c r="E393" s="57" t="s">
        <v>309</v>
      </c>
      <c r="F393" s="60" t="s">
        <v>433</v>
      </c>
      <c r="G393" s="66"/>
      <c r="H393" s="66"/>
      <c r="I393" s="66"/>
      <c r="J393" s="55">
        <f>SUBTOTAL(9,G393:I393)</f>
        <v>0</v>
      </c>
      <c r="K393" s="110">
        <f>IFERROR(J393/$J$18*100,"0.00")</f>
        <v>0</v>
      </c>
    </row>
    <row r="394" spans="1:11" ht="12.75" x14ac:dyDescent="0.2">
      <c r="A394" s="67">
        <v>2</v>
      </c>
      <c r="B394" s="65">
        <v>4</v>
      </c>
      <c r="C394" s="65">
        <v>7</v>
      </c>
      <c r="D394" s="65">
        <v>2</v>
      </c>
      <c r="E394" s="65"/>
      <c r="F394" s="75" t="s">
        <v>434</v>
      </c>
      <c r="G394" s="79">
        <f>+G395</f>
        <v>0</v>
      </c>
      <c r="H394" s="79">
        <f>+H395</f>
        <v>0</v>
      </c>
      <c r="I394" s="79">
        <f>+I395</f>
        <v>0</v>
      </c>
      <c r="J394" s="79">
        <f>+J395</f>
        <v>0</v>
      </c>
      <c r="K394" s="120">
        <f>+K395</f>
        <v>0</v>
      </c>
    </row>
    <row r="395" spans="1:11" ht="12.75" x14ac:dyDescent="0.2">
      <c r="A395" s="62">
        <v>2</v>
      </c>
      <c r="B395" s="57">
        <v>4</v>
      </c>
      <c r="C395" s="57">
        <v>7</v>
      </c>
      <c r="D395" s="57">
        <v>2</v>
      </c>
      <c r="E395" s="57" t="s">
        <v>309</v>
      </c>
      <c r="F395" s="60" t="s">
        <v>435</v>
      </c>
      <c r="G395" s="66"/>
      <c r="H395" s="66"/>
      <c r="I395" s="66"/>
      <c r="J395" s="55">
        <f>SUBTOTAL(9,G395:I395)</f>
        <v>0</v>
      </c>
      <c r="K395" s="110">
        <f>IFERROR(J395/$J$18*100,"0.00")</f>
        <v>0</v>
      </c>
    </row>
    <row r="396" spans="1:11" ht="12.75" x14ac:dyDescent="0.2">
      <c r="A396" s="67">
        <v>2</v>
      </c>
      <c r="B396" s="65">
        <v>4</v>
      </c>
      <c r="C396" s="65">
        <v>7</v>
      </c>
      <c r="D396" s="65">
        <v>3</v>
      </c>
      <c r="E396" s="65"/>
      <c r="F396" s="75" t="s">
        <v>436</v>
      </c>
      <c r="G396" s="79">
        <f>+G397</f>
        <v>0</v>
      </c>
      <c r="H396" s="79">
        <f>+H397</f>
        <v>0</v>
      </c>
      <c r="I396" s="79">
        <f>+I397</f>
        <v>0</v>
      </c>
      <c r="J396" s="79">
        <f>+J397</f>
        <v>0</v>
      </c>
      <c r="K396" s="120">
        <f>+K397</f>
        <v>0</v>
      </c>
    </row>
    <row r="397" spans="1:11" ht="12.75" x14ac:dyDescent="0.2">
      <c r="A397" s="62">
        <v>2</v>
      </c>
      <c r="B397" s="57">
        <v>4</v>
      </c>
      <c r="C397" s="57">
        <v>7</v>
      </c>
      <c r="D397" s="57">
        <v>3</v>
      </c>
      <c r="E397" s="57" t="s">
        <v>309</v>
      </c>
      <c r="F397" s="60" t="s">
        <v>436</v>
      </c>
      <c r="G397" s="66"/>
      <c r="H397" s="66"/>
      <c r="I397" s="66"/>
      <c r="J397" s="55">
        <f>SUBTOTAL(9,G397:I397)</f>
        <v>0</v>
      </c>
      <c r="K397" s="110">
        <f>IFERROR(J397/$J$18*100,"0.00")</f>
        <v>0</v>
      </c>
    </row>
    <row r="398" spans="1:11" ht="12.75" x14ac:dyDescent="0.2">
      <c r="A398" s="86">
        <v>2</v>
      </c>
      <c r="B398" s="84">
        <v>4</v>
      </c>
      <c r="C398" s="84">
        <v>9</v>
      </c>
      <c r="D398" s="84"/>
      <c r="E398" s="84"/>
      <c r="F398" s="87" t="s">
        <v>437</v>
      </c>
      <c r="G398" s="85">
        <f>+G399+G401+G403+G405</f>
        <v>0</v>
      </c>
      <c r="H398" s="85">
        <f>+H399+H401+H403+H405</f>
        <v>0</v>
      </c>
      <c r="I398" s="85">
        <f>+I399+I401+I403+I405</f>
        <v>0</v>
      </c>
      <c r="J398" s="85">
        <f>+J399+J401+J403+J405</f>
        <v>0</v>
      </c>
      <c r="K398" s="119">
        <f>+K399+K401+K403+K405</f>
        <v>0</v>
      </c>
    </row>
    <row r="399" spans="1:11" ht="12.75" x14ac:dyDescent="0.2">
      <c r="A399" s="67">
        <v>2</v>
      </c>
      <c r="B399" s="65">
        <v>4</v>
      </c>
      <c r="C399" s="65">
        <v>9</v>
      </c>
      <c r="D399" s="65">
        <v>1</v>
      </c>
      <c r="E399" s="65"/>
      <c r="F399" s="75" t="s">
        <v>437</v>
      </c>
      <c r="G399" s="71">
        <f>+G400</f>
        <v>0</v>
      </c>
      <c r="H399" s="71">
        <f>+H400</f>
        <v>0</v>
      </c>
      <c r="I399" s="71">
        <f>+I400</f>
        <v>0</v>
      </c>
      <c r="J399" s="71">
        <f>+J400</f>
        <v>0</v>
      </c>
      <c r="K399" s="121">
        <f>+K400</f>
        <v>0</v>
      </c>
    </row>
    <row r="400" spans="1:11" ht="12.75" x14ac:dyDescent="0.2">
      <c r="A400" s="62">
        <v>2</v>
      </c>
      <c r="B400" s="57">
        <v>4</v>
      </c>
      <c r="C400" s="57">
        <v>9</v>
      </c>
      <c r="D400" s="57">
        <v>1</v>
      </c>
      <c r="E400" s="57" t="s">
        <v>309</v>
      </c>
      <c r="F400" s="60" t="s">
        <v>437</v>
      </c>
      <c r="G400" s="66"/>
      <c r="H400" s="66"/>
      <c r="I400" s="66"/>
      <c r="J400" s="55">
        <f>SUBTOTAL(9,G400:I400)</f>
        <v>0</v>
      </c>
      <c r="K400" s="110">
        <f>IFERROR(J400/$J$18*100,"0.00")</f>
        <v>0</v>
      </c>
    </row>
    <row r="401" spans="1:11" ht="12.75" x14ac:dyDescent="0.2">
      <c r="A401" s="67">
        <v>2</v>
      </c>
      <c r="B401" s="65">
        <v>4</v>
      </c>
      <c r="C401" s="65">
        <v>9</v>
      </c>
      <c r="D401" s="65">
        <v>2</v>
      </c>
      <c r="E401" s="65"/>
      <c r="F401" s="75" t="s">
        <v>438</v>
      </c>
      <c r="G401" s="71">
        <f>+G402</f>
        <v>0</v>
      </c>
      <c r="H401" s="71">
        <f>+H402</f>
        <v>0</v>
      </c>
      <c r="I401" s="71">
        <f>+I402</f>
        <v>0</v>
      </c>
      <c r="J401" s="71">
        <f>+J402</f>
        <v>0</v>
      </c>
      <c r="K401" s="121">
        <f>+K402</f>
        <v>0</v>
      </c>
    </row>
    <row r="402" spans="1:11" ht="12.75" x14ac:dyDescent="0.2">
      <c r="A402" s="62">
        <v>2</v>
      </c>
      <c r="B402" s="57">
        <v>4</v>
      </c>
      <c r="C402" s="57">
        <v>9</v>
      </c>
      <c r="D402" s="57">
        <v>2</v>
      </c>
      <c r="E402" s="57" t="s">
        <v>309</v>
      </c>
      <c r="F402" s="60" t="s">
        <v>438</v>
      </c>
      <c r="G402" s="66"/>
      <c r="H402" s="66"/>
      <c r="I402" s="66"/>
      <c r="J402" s="55">
        <f>SUBTOTAL(9,G402:I402)</f>
        <v>0</v>
      </c>
      <c r="K402" s="110">
        <f>IFERROR(J402/$J$18*100,"0.00")</f>
        <v>0</v>
      </c>
    </row>
    <row r="403" spans="1:11" ht="12.75" x14ac:dyDescent="0.2">
      <c r="A403" s="67">
        <v>2</v>
      </c>
      <c r="B403" s="65">
        <v>4</v>
      </c>
      <c r="C403" s="65">
        <v>9</v>
      </c>
      <c r="D403" s="65">
        <v>3</v>
      </c>
      <c r="E403" s="65"/>
      <c r="F403" s="75" t="s">
        <v>439</v>
      </c>
      <c r="G403" s="71">
        <f>+G404</f>
        <v>0</v>
      </c>
      <c r="H403" s="71">
        <f>+H404</f>
        <v>0</v>
      </c>
      <c r="I403" s="71">
        <f>+I404</f>
        <v>0</v>
      </c>
      <c r="J403" s="71">
        <f>+J404</f>
        <v>0</v>
      </c>
      <c r="K403" s="121">
        <f>+K404</f>
        <v>0</v>
      </c>
    </row>
    <row r="404" spans="1:11" ht="12.75" x14ac:dyDescent="0.2">
      <c r="A404" s="62">
        <v>2</v>
      </c>
      <c r="B404" s="57">
        <v>4</v>
      </c>
      <c r="C404" s="57">
        <v>9</v>
      </c>
      <c r="D404" s="57">
        <v>3</v>
      </c>
      <c r="E404" s="57" t="s">
        <v>309</v>
      </c>
      <c r="F404" s="60" t="s">
        <v>439</v>
      </c>
      <c r="G404" s="66"/>
      <c r="H404" s="66"/>
      <c r="I404" s="66"/>
      <c r="J404" s="55">
        <f>SUBTOTAL(9,G404:I404)</f>
        <v>0</v>
      </c>
      <c r="K404" s="110">
        <f>IFERROR(J404/$J$18*100,"0.00")</f>
        <v>0</v>
      </c>
    </row>
    <row r="405" spans="1:11" ht="12.75" x14ac:dyDescent="0.2">
      <c r="A405" s="67">
        <v>2</v>
      </c>
      <c r="B405" s="65">
        <v>4</v>
      </c>
      <c r="C405" s="65">
        <v>9</v>
      </c>
      <c r="D405" s="65">
        <v>4</v>
      </c>
      <c r="E405" s="65"/>
      <c r="F405" s="75" t="s">
        <v>440</v>
      </c>
      <c r="G405" s="71">
        <f>+G406</f>
        <v>0</v>
      </c>
      <c r="H405" s="71">
        <f>+H406</f>
        <v>0</v>
      </c>
      <c r="I405" s="71">
        <f>+I406</f>
        <v>0</v>
      </c>
      <c r="J405" s="71">
        <f>+J406</f>
        <v>0</v>
      </c>
      <c r="K405" s="121">
        <f>+K406</f>
        <v>0</v>
      </c>
    </row>
    <row r="406" spans="1:11" ht="12.75" x14ac:dyDescent="0.2">
      <c r="A406" s="56">
        <v>2</v>
      </c>
      <c r="B406" s="57">
        <v>4</v>
      </c>
      <c r="C406" s="57">
        <v>9</v>
      </c>
      <c r="D406" s="57">
        <v>4</v>
      </c>
      <c r="E406" s="57" t="s">
        <v>309</v>
      </c>
      <c r="F406" s="60" t="s">
        <v>440</v>
      </c>
      <c r="G406" s="66"/>
      <c r="H406" s="66"/>
      <c r="I406" s="66"/>
      <c r="J406" s="55">
        <f>SUBTOTAL(9,G406:I406)</f>
        <v>0</v>
      </c>
      <c r="K406" s="110">
        <f>IFERROR(J406/$J$18*100,"0.00")</f>
        <v>0</v>
      </c>
    </row>
    <row r="407" spans="1:11" ht="12.75" x14ac:dyDescent="0.2">
      <c r="A407" s="88">
        <v>2</v>
      </c>
      <c r="B407" s="89">
        <v>5</v>
      </c>
      <c r="C407" s="90"/>
      <c r="D407" s="90"/>
      <c r="E407" s="90"/>
      <c r="F407" s="91" t="s">
        <v>441</v>
      </c>
      <c r="G407" s="92">
        <f>+G408+G410+G412</f>
        <v>0</v>
      </c>
      <c r="H407" s="92">
        <f>+H408+H410+H412</f>
        <v>0</v>
      </c>
      <c r="I407" s="92">
        <f>+I408+I410+I412</f>
        <v>0</v>
      </c>
      <c r="J407" s="92">
        <f>+J408+J410+J412</f>
        <v>0</v>
      </c>
      <c r="K407" s="118">
        <f>+K408+K410+K412</f>
        <v>0</v>
      </c>
    </row>
    <row r="408" spans="1:11" ht="12.75" x14ac:dyDescent="0.2">
      <c r="A408" s="86">
        <v>2</v>
      </c>
      <c r="B408" s="84">
        <v>5</v>
      </c>
      <c r="C408" s="84">
        <v>1</v>
      </c>
      <c r="D408" s="84"/>
      <c r="E408" s="84"/>
      <c r="F408" s="87" t="s">
        <v>442</v>
      </c>
      <c r="G408" s="85">
        <f>+G409</f>
        <v>0</v>
      </c>
      <c r="H408" s="85">
        <f>+H409</f>
        <v>0</v>
      </c>
      <c r="I408" s="85">
        <f>+I409</f>
        <v>0</v>
      </c>
      <c r="J408" s="85">
        <f>+J409</f>
        <v>0</v>
      </c>
      <c r="K408" s="119">
        <f>+K409</f>
        <v>0</v>
      </c>
    </row>
    <row r="409" spans="1:11" ht="12.75" x14ac:dyDescent="0.2">
      <c r="A409" s="76">
        <v>2</v>
      </c>
      <c r="B409" s="77">
        <v>5</v>
      </c>
      <c r="C409" s="77">
        <v>1</v>
      </c>
      <c r="D409" s="77">
        <v>1</v>
      </c>
      <c r="E409" s="77" t="s">
        <v>309</v>
      </c>
      <c r="F409" s="78" t="s">
        <v>443</v>
      </c>
      <c r="G409" s="66"/>
      <c r="H409" s="66"/>
      <c r="I409" s="66"/>
      <c r="J409" s="55">
        <f>SUBTOTAL(9,G409:I409)</f>
        <v>0</v>
      </c>
      <c r="K409" s="110">
        <f>IFERROR(J409/$J$18*100,"0.00")</f>
        <v>0</v>
      </c>
    </row>
    <row r="410" spans="1:11" ht="12.75" x14ac:dyDescent="0.2">
      <c r="A410" s="64">
        <v>2</v>
      </c>
      <c r="B410" s="65">
        <v>5</v>
      </c>
      <c r="C410" s="65">
        <v>1</v>
      </c>
      <c r="D410" s="65">
        <v>2</v>
      </c>
      <c r="E410" s="65"/>
      <c r="F410" s="75" t="s">
        <v>444</v>
      </c>
      <c r="G410" s="71">
        <f>+G411</f>
        <v>0</v>
      </c>
      <c r="H410" s="71">
        <f>+H411</f>
        <v>0</v>
      </c>
      <c r="I410" s="71">
        <f>+I411</f>
        <v>0</v>
      </c>
      <c r="J410" s="71">
        <f>+J411</f>
        <v>0</v>
      </c>
      <c r="K410" s="121">
        <f>+K411</f>
        <v>0</v>
      </c>
    </row>
    <row r="411" spans="1:11" ht="12.75" x14ac:dyDescent="0.2">
      <c r="A411" s="56">
        <v>2</v>
      </c>
      <c r="B411" s="57">
        <v>5</v>
      </c>
      <c r="C411" s="57">
        <v>1</v>
      </c>
      <c r="D411" s="57">
        <v>2</v>
      </c>
      <c r="E411" s="57" t="s">
        <v>309</v>
      </c>
      <c r="F411" s="60" t="s">
        <v>444</v>
      </c>
      <c r="G411" s="66"/>
      <c r="H411" s="66"/>
      <c r="I411" s="66"/>
      <c r="J411" s="55">
        <f>SUBTOTAL(9,G411:I411)</f>
        <v>0</v>
      </c>
      <c r="K411" s="110">
        <f>IFERROR(J411/$J$18*100,"0.00")</f>
        <v>0</v>
      </c>
    </row>
    <row r="412" spans="1:11" ht="12.75" x14ac:dyDescent="0.2">
      <c r="A412" s="64">
        <v>2</v>
      </c>
      <c r="B412" s="65">
        <v>5</v>
      </c>
      <c r="C412" s="65">
        <v>1</v>
      </c>
      <c r="D412" s="65">
        <v>3</v>
      </c>
      <c r="E412" s="65"/>
      <c r="F412" s="75" t="s">
        <v>445</v>
      </c>
      <c r="G412" s="79">
        <f>+G413</f>
        <v>0</v>
      </c>
      <c r="H412" s="79">
        <f>+H413</f>
        <v>0</v>
      </c>
      <c r="I412" s="79">
        <f>+I413</f>
        <v>0</v>
      </c>
      <c r="J412" s="79">
        <f>+J413</f>
        <v>0</v>
      </c>
      <c r="K412" s="120">
        <f>+K413</f>
        <v>0</v>
      </c>
    </row>
    <row r="413" spans="1:11" ht="12.75" x14ac:dyDescent="0.2">
      <c r="A413" s="56">
        <v>2</v>
      </c>
      <c r="B413" s="57">
        <v>5</v>
      </c>
      <c r="C413" s="57">
        <v>1</v>
      </c>
      <c r="D413" s="57">
        <v>3</v>
      </c>
      <c r="E413" s="57" t="s">
        <v>309</v>
      </c>
      <c r="F413" s="60" t="s">
        <v>445</v>
      </c>
      <c r="G413" s="66"/>
      <c r="H413" s="66"/>
      <c r="I413" s="66"/>
      <c r="J413" s="55">
        <f>SUBTOTAL(9,G413:I413)</f>
        <v>0</v>
      </c>
      <c r="K413" s="110">
        <f>IFERROR(J413/$J$18*100,"0.00")</f>
        <v>0</v>
      </c>
    </row>
    <row r="414" spans="1:11" ht="12.75" x14ac:dyDescent="0.2">
      <c r="A414" s="88">
        <v>2</v>
      </c>
      <c r="B414" s="89">
        <v>6</v>
      </c>
      <c r="C414" s="90"/>
      <c r="D414" s="90"/>
      <c r="E414" s="90"/>
      <c r="F414" s="91" t="s">
        <v>255</v>
      </c>
      <c r="G414" s="92">
        <f>+G415+G426+G435+G444+G451+G466+G471+G490</f>
        <v>0</v>
      </c>
      <c r="H414" s="92">
        <f>+H415+H426+H435+H444+H451+H466+H471+H490</f>
        <v>19728660.642196238</v>
      </c>
      <c r="I414" s="92">
        <f>+I415+I426+I435+I444+I451+I466+I471+I490</f>
        <v>0</v>
      </c>
      <c r="J414" s="92">
        <f>+J415+J426+J435+J444+J451+J466+J471+J490</f>
        <v>19728660.642196238</v>
      </c>
      <c r="K414" s="118">
        <f>+K415+K426+K435+K444+K451+K466+K471+K490</f>
        <v>2.3852728942298751</v>
      </c>
    </row>
    <row r="415" spans="1:11" ht="12.75" x14ac:dyDescent="0.2">
      <c r="A415" s="86">
        <v>2</v>
      </c>
      <c r="B415" s="84">
        <v>6</v>
      </c>
      <c r="C415" s="84">
        <v>1</v>
      </c>
      <c r="D415" s="84"/>
      <c r="E415" s="84"/>
      <c r="F415" s="87" t="s">
        <v>256</v>
      </c>
      <c r="G415" s="85">
        <f>+G416+G418+G420+G422+G424</f>
        <v>0</v>
      </c>
      <c r="H415" s="85">
        <f>+H416+H418+H420+H422+H424</f>
        <v>1200000</v>
      </c>
      <c r="I415" s="85">
        <f>+I416+I418+I420+I422+I424</f>
        <v>0</v>
      </c>
      <c r="J415" s="85">
        <f>+J416+J418+J420+J422+J424</f>
        <v>1200000</v>
      </c>
      <c r="K415" s="119">
        <f>+K416+K418+K420+K422+K424</f>
        <v>0.14508473357556875</v>
      </c>
    </row>
    <row r="416" spans="1:11" ht="12.75" x14ac:dyDescent="0.2">
      <c r="A416" s="64">
        <v>2</v>
      </c>
      <c r="B416" s="65">
        <v>6</v>
      </c>
      <c r="C416" s="65">
        <v>1</v>
      </c>
      <c r="D416" s="65">
        <v>1</v>
      </c>
      <c r="E416" s="65"/>
      <c r="F416" s="61" t="s">
        <v>257</v>
      </c>
      <c r="G416" s="71">
        <f>+G417</f>
        <v>0</v>
      </c>
      <c r="H416" s="71">
        <f>+H417</f>
        <v>24000</v>
      </c>
      <c r="I416" s="71">
        <f>+I417</f>
        <v>0</v>
      </c>
      <c r="J416" s="71">
        <f>+J417</f>
        <v>24000</v>
      </c>
      <c r="K416" s="121">
        <f>+K417</f>
        <v>2.901694671511375E-3</v>
      </c>
    </row>
    <row r="417" spans="1:11" ht="12.75" x14ac:dyDescent="0.2">
      <c r="A417" s="56">
        <v>2</v>
      </c>
      <c r="B417" s="57">
        <v>6</v>
      </c>
      <c r="C417" s="57">
        <v>1</v>
      </c>
      <c r="D417" s="57">
        <v>1</v>
      </c>
      <c r="E417" s="57" t="s">
        <v>309</v>
      </c>
      <c r="F417" s="60" t="s">
        <v>257</v>
      </c>
      <c r="G417" s="66"/>
      <c r="H417" s="66">
        <v>24000</v>
      </c>
      <c r="I417" s="66"/>
      <c r="J417" s="55">
        <f>SUBTOTAL(9,G417:I417)</f>
        <v>24000</v>
      </c>
      <c r="K417" s="110">
        <f>IFERROR(J417/$J$18*100,"0.00")</f>
        <v>2.901694671511375E-3</v>
      </c>
    </row>
    <row r="418" spans="1:11" ht="12.75" x14ac:dyDescent="0.2">
      <c r="A418" s="64">
        <v>2</v>
      </c>
      <c r="B418" s="65">
        <v>6</v>
      </c>
      <c r="C418" s="65">
        <v>1</v>
      </c>
      <c r="D418" s="65">
        <v>2</v>
      </c>
      <c r="E418" s="65"/>
      <c r="F418" s="61" t="s">
        <v>446</v>
      </c>
      <c r="G418" s="71">
        <f>+G419</f>
        <v>0</v>
      </c>
      <c r="H418" s="71">
        <f>+H419</f>
        <v>240000</v>
      </c>
      <c r="I418" s="71">
        <f>+I419</f>
        <v>0</v>
      </c>
      <c r="J418" s="71">
        <f>+J419</f>
        <v>240000</v>
      </c>
      <c r="K418" s="121">
        <f>+K419</f>
        <v>2.9016946715113748E-2</v>
      </c>
    </row>
    <row r="419" spans="1:11" ht="12.75" x14ac:dyDescent="0.2">
      <c r="A419" s="56">
        <v>2</v>
      </c>
      <c r="B419" s="57">
        <v>6</v>
      </c>
      <c r="C419" s="57">
        <v>1</v>
      </c>
      <c r="D419" s="57">
        <v>2</v>
      </c>
      <c r="E419" s="57" t="s">
        <v>309</v>
      </c>
      <c r="F419" s="60" t="s">
        <v>446</v>
      </c>
      <c r="G419" s="66"/>
      <c r="H419" s="66">
        <v>240000</v>
      </c>
      <c r="I419" s="66"/>
      <c r="J419" s="55">
        <f>SUBTOTAL(9,G419:I419)</f>
        <v>240000</v>
      </c>
      <c r="K419" s="110">
        <f>IFERROR(J419/$J$18*100,"0.00")</f>
        <v>2.9016946715113748E-2</v>
      </c>
    </row>
    <row r="420" spans="1:11" ht="12.75" x14ac:dyDescent="0.2">
      <c r="A420" s="64">
        <v>2</v>
      </c>
      <c r="B420" s="65">
        <v>6</v>
      </c>
      <c r="C420" s="65">
        <v>1</v>
      </c>
      <c r="D420" s="65">
        <v>3</v>
      </c>
      <c r="E420" s="65"/>
      <c r="F420" s="75" t="s">
        <v>447</v>
      </c>
      <c r="G420" s="71">
        <f>+G421</f>
        <v>0</v>
      </c>
      <c r="H420" s="71">
        <f>+H421</f>
        <v>600000</v>
      </c>
      <c r="I420" s="71">
        <f>+I421</f>
        <v>0</v>
      </c>
      <c r="J420" s="71">
        <f>+J421</f>
        <v>600000</v>
      </c>
      <c r="K420" s="121">
        <f>+K421</f>
        <v>7.2542366787784376E-2</v>
      </c>
    </row>
    <row r="421" spans="1:11" ht="12.75" x14ac:dyDescent="0.2">
      <c r="A421" s="56">
        <v>2</v>
      </c>
      <c r="B421" s="57">
        <v>6</v>
      </c>
      <c r="C421" s="57">
        <v>1</v>
      </c>
      <c r="D421" s="57">
        <v>3</v>
      </c>
      <c r="E421" s="57" t="s">
        <v>309</v>
      </c>
      <c r="F421" s="60" t="s">
        <v>447</v>
      </c>
      <c r="G421" s="66"/>
      <c r="H421" s="55">
        <v>600000</v>
      </c>
      <c r="I421" s="66"/>
      <c r="J421" s="55">
        <f>SUBTOTAL(9,G421:I421)</f>
        <v>600000</v>
      </c>
      <c r="K421" s="110">
        <f>IFERROR(J421/$J$18*100,"0.00")</f>
        <v>7.2542366787784376E-2</v>
      </c>
    </row>
    <row r="422" spans="1:11" ht="12.75" x14ac:dyDescent="0.2">
      <c r="A422" s="64">
        <v>2</v>
      </c>
      <c r="B422" s="65">
        <v>6</v>
      </c>
      <c r="C422" s="65">
        <v>1</v>
      </c>
      <c r="D422" s="65">
        <v>4</v>
      </c>
      <c r="E422" s="65"/>
      <c r="F422" s="61" t="s">
        <v>448</v>
      </c>
      <c r="G422" s="71">
        <f>+G423</f>
        <v>0</v>
      </c>
      <c r="H422" s="71">
        <f>+H423</f>
        <v>120000</v>
      </c>
      <c r="I422" s="71">
        <f>+I423</f>
        <v>0</v>
      </c>
      <c r="J422" s="71">
        <f>+J423</f>
        <v>120000</v>
      </c>
      <c r="K422" s="121">
        <f>+K423</f>
        <v>1.4508473357556874E-2</v>
      </c>
    </row>
    <row r="423" spans="1:11" ht="12.75" x14ac:dyDescent="0.2">
      <c r="A423" s="56">
        <v>2</v>
      </c>
      <c r="B423" s="57">
        <v>6</v>
      </c>
      <c r="C423" s="57">
        <v>1</v>
      </c>
      <c r="D423" s="57">
        <v>4</v>
      </c>
      <c r="E423" s="57" t="s">
        <v>309</v>
      </c>
      <c r="F423" s="60" t="s">
        <v>448</v>
      </c>
      <c r="G423" s="66"/>
      <c r="H423" s="55">
        <v>120000</v>
      </c>
      <c r="I423" s="66"/>
      <c r="J423" s="55">
        <f>SUBTOTAL(9,G423:I423)</f>
        <v>120000</v>
      </c>
      <c r="K423" s="110">
        <f>IFERROR(J423/$J$18*100,"0.00")</f>
        <v>1.4508473357556874E-2</v>
      </c>
    </row>
    <row r="424" spans="1:11" ht="12.75" x14ac:dyDescent="0.2">
      <c r="A424" s="64">
        <v>2</v>
      </c>
      <c r="B424" s="65">
        <v>6</v>
      </c>
      <c r="C424" s="65">
        <v>1</v>
      </c>
      <c r="D424" s="65">
        <v>9</v>
      </c>
      <c r="E424" s="65"/>
      <c r="F424" s="61" t="s">
        <v>258</v>
      </c>
      <c r="G424" s="71">
        <f>+G425</f>
        <v>0</v>
      </c>
      <c r="H424" s="71">
        <f>+H425</f>
        <v>216000</v>
      </c>
      <c r="I424" s="71">
        <f>+I425</f>
        <v>0</v>
      </c>
      <c r="J424" s="71">
        <f>+J425</f>
        <v>216000</v>
      </c>
      <c r="K424" s="121">
        <f>+K425</f>
        <v>2.6115252043602377E-2</v>
      </c>
    </row>
    <row r="425" spans="1:11" ht="12.75" x14ac:dyDescent="0.2">
      <c r="A425" s="56">
        <v>2</v>
      </c>
      <c r="B425" s="57">
        <v>6</v>
      </c>
      <c r="C425" s="57">
        <v>1</v>
      </c>
      <c r="D425" s="57">
        <v>9</v>
      </c>
      <c r="E425" s="57" t="s">
        <v>309</v>
      </c>
      <c r="F425" s="60" t="s">
        <v>258</v>
      </c>
      <c r="G425" s="66"/>
      <c r="H425" s="55">
        <v>216000</v>
      </c>
      <c r="I425" s="66"/>
      <c r="J425" s="55">
        <f>SUBTOTAL(9,G425:I425)</f>
        <v>216000</v>
      </c>
      <c r="K425" s="110">
        <f>IFERROR(J425/$J$18*100,"0.00")</f>
        <v>2.6115252043602377E-2</v>
      </c>
    </row>
    <row r="426" spans="1:11" ht="12.75" x14ac:dyDescent="0.2">
      <c r="A426" s="86">
        <v>2</v>
      </c>
      <c r="B426" s="84">
        <v>6</v>
      </c>
      <c r="C426" s="84">
        <v>2</v>
      </c>
      <c r="D426" s="84"/>
      <c r="E426" s="84"/>
      <c r="F426" s="87" t="s">
        <v>259</v>
      </c>
      <c r="G426" s="85">
        <f>+G427+G429+G431+G433</f>
        <v>0</v>
      </c>
      <c r="H426" s="85">
        <f>+H427+H429+H431+H433</f>
        <v>360000</v>
      </c>
      <c r="I426" s="85">
        <f>+I427+I429+I431+I433</f>
        <v>0</v>
      </c>
      <c r="J426" s="85">
        <f>+J427+J429+J431+J433</f>
        <v>360000</v>
      </c>
      <c r="K426" s="119">
        <f>+K427+K429+K431+K433</f>
        <v>4.3525420072670622E-2</v>
      </c>
    </row>
    <row r="427" spans="1:11" ht="12.75" x14ac:dyDescent="0.2">
      <c r="A427" s="64">
        <v>2</v>
      </c>
      <c r="B427" s="65">
        <v>6</v>
      </c>
      <c r="C427" s="65">
        <v>2</v>
      </c>
      <c r="D427" s="65">
        <v>1</v>
      </c>
      <c r="E427" s="65"/>
      <c r="F427" s="61" t="s">
        <v>449</v>
      </c>
      <c r="G427" s="71">
        <f>+G428</f>
        <v>0</v>
      </c>
      <c r="H427" s="71">
        <f>+H428</f>
        <v>360000</v>
      </c>
      <c r="I427" s="71">
        <f>+I428</f>
        <v>0</v>
      </c>
      <c r="J427" s="71">
        <f>+J428</f>
        <v>360000</v>
      </c>
      <c r="K427" s="121">
        <f>+K428</f>
        <v>4.3525420072670622E-2</v>
      </c>
    </row>
    <row r="428" spans="1:11" ht="12.75" x14ac:dyDescent="0.2">
      <c r="A428" s="62">
        <v>2</v>
      </c>
      <c r="B428" s="57">
        <v>6</v>
      </c>
      <c r="C428" s="57">
        <v>2</v>
      </c>
      <c r="D428" s="57">
        <v>1</v>
      </c>
      <c r="E428" s="57" t="s">
        <v>309</v>
      </c>
      <c r="F428" s="60" t="s">
        <v>449</v>
      </c>
      <c r="G428" s="66"/>
      <c r="H428" s="66">
        <v>360000</v>
      </c>
      <c r="I428" s="66"/>
      <c r="J428" s="55">
        <f>SUBTOTAL(9,G428:I428)</f>
        <v>360000</v>
      </c>
      <c r="K428" s="110">
        <f>IFERROR(J428/$J$18*100,"0.00")</f>
        <v>4.3525420072670622E-2</v>
      </c>
    </row>
    <row r="429" spans="1:11" ht="12.75" x14ac:dyDescent="0.2">
      <c r="A429" s="67">
        <v>2</v>
      </c>
      <c r="B429" s="65">
        <v>6</v>
      </c>
      <c r="C429" s="65">
        <v>2</v>
      </c>
      <c r="D429" s="65">
        <v>2</v>
      </c>
      <c r="E429" s="65"/>
      <c r="F429" s="75" t="s">
        <v>260</v>
      </c>
      <c r="G429" s="79">
        <f>+G430</f>
        <v>0</v>
      </c>
      <c r="H429" s="79">
        <f>+H430</f>
        <v>0</v>
      </c>
      <c r="I429" s="79">
        <f>+I430</f>
        <v>0</v>
      </c>
      <c r="J429" s="79">
        <f>+J430</f>
        <v>0</v>
      </c>
      <c r="K429" s="120">
        <f>+K430</f>
        <v>0</v>
      </c>
    </row>
    <row r="430" spans="1:11" ht="12.75" x14ac:dyDescent="0.2">
      <c r="A430" s="62">
        <v>2</v>
      </c>
      <c r="B430" s="57">
        <v>6</v>
      </c>
      <c r="C430" s="57">
        <v>2</v>
      </c>
      <c r="D430" s="57">
        <v>2</v>
      </c>
      <c r="E430" s="57" t="s">
        <v>309</v>
      </c>
      <c r="F430" s="60" t="s">
        <v>260</v>
      </c>
      <c r="G430" s="66"/>
      <c r="H430" s="66"/>
      <c r="I430" s="66"/>
      <c r="J430" s="55">
        <f>SUBTOTAL(9,G430:I430)</f>
        <v>0</v>
      </c>
      <c r="K430" s="110">
        <f>IFERROR(J430/$J$18*100,"0.00")</f>
        <v>0</v>
      </c>
    </row>
    <row r="431" spans="1:11" ht="12.75" x14ac:dyDescent="0.2">
      <c r="A431" s="64">
        <v>2</v>
      </c>
      <c r="B431" s="65">
        <v>6</v>
      </c>
      <c r="C431" s="65">
        <v>2</v>
      </c>
      <c r="D431" s="65">
        <v>3</v>
      </c>
      <c r="E431" s="65"/>
      <c r="F431" s="61" t="s">
        <v>261</v>
      </c>
      <c r="G431" s="71">
        <f>+G432</f>
        <v>0</v>
      </c>
      <c r="H431" s="71">
        <f>+H432</f>
        <v>0</v>
      </c>
      <c r="I431" s="71">
        <f>+I432</f>
        <v>0</v>
      </c>
      <c r="J431" s="71">
        <f>+J432</f>
        <v>0</v>
      </c>
      <c r="K431" s="121">
        <f>+K432</f>
        <v>0</v>
      </c>
    </row>
    <row r="432" spans="1:11" ht="12.75" x14ac:dyDescent="0.2">
      <c r="A432" s="62">
        <v>2</v>
      </c>
      <c r="B432" s="57">
        <v>6</v>
      </c>
      <c r="C432" s="57">
        <v>2</v>
      </c>
      <c r="D432" s="57">
        <v>3</v>
      </c>
      <c r="E432" s="57" t="s">
        <v>309</v>
      </c>
      <c r="F432" s="60" t="s">
        <v>261</v>
      </c>
      <c r="G432" s="66"/>
      <c r="H432" s="66"/>
      <c r="I432" s="66"/>
      <c r="J432" s="55">
        <f>SUBTOTAL(9,G432:I432)</f>
        <v>0</v>
      </c>
      <c r="K432" s="110">
        <f>IFERROR(J432/$J$18*100,"0.00")</f>
        <v>0</v>
      </c>
    </row>
    <row r="433" spans="1:11" ht="12.75" x14ac:dyDescent="0.2">
      <c r="A433" s="64">
        <v>2</v>
      </c>
      <c r="B433" s="65">
        <v>6</v>
      </c>
      <c r="C433" s="65">
        <v>2</v>
      </c>
      <c r="D433" s="65">
        <v>4</v>
      </c>
      <c r="E433" s="65"/>
      <c r="F433" s="61" t="s">
        <v>262</v>
      </c>
      <c r="G433" s="71">
        <f>+G434</f>
        <v>0</v>
      </c>
      <c r="H433" s="71">
        <f>+H434</f>
        <v>0</v>
      </c>
      <c r="I433" s="71">
        <f>+I434</f>
        <v>0</v>
      </c>
      <c r="J433" s="71">
        <f>+J434</f>
        <v>0</v>
      </c>
      <c r="K433" s="121">
        <f>+K434</f>
        <v>0</v>
      </c>
    </row>
    <row r="434" spans="1:11" ht="12.75" x14ac:dyDescent="0.2">
      <c r="A434" s="62">
        <v>2</v>
      </c>
      <c r="B434" s="57">
        <v>6</v>
      </c>
      <c r="C434" s="57">
        <v>2</v>
      </c>
      <c r="D434" s="57">
        <v>4</v>
      </c>
      <c r="E434" s="57" t="s">
        <v>309</v>
      </c>
      <c r="F434" s="60" t="s">
        <v>262</v>
      </c>
      <c r="G434" s="66"/>
      <c r="H434" s="66"/>
      <c r="I434" s="66"/>
      <c r="J434" s="55">
        <f>SUBTOTAL(9,G434:I434)</f>
        <v>0</v>
      </c>
      <c r="K434" s="110">
        <f>IFERROR(J434/$J$18*100,"0.00")</f>
        <v>0</v>
      </c>
    </row>
    <row r="435" spans="1:11" ht="12.75" x14ac:dyDescent="0.2">
      <c r="A435" s="86">
        <v>2</v>
      </c>
      <c r="B435" s="84">
        <v>6</v>
      </c>
      <c r="C435" s="84">
        <v>3</v>
      </c>
      <c r="D435" s="84"/>
      <c r="E435" s="84"/>
      <c r="F435" s="87" t="s">
        <v>263</v>
      </c>
      <c r="G435" s="85">
        <f>+G436+G438+G440+G442</f>
        <v>0</v>
      </c>
      <c r="H435" s="85">
        <f>+H436+H438+H440+H442</f>
        <v>14400000</v>
      </c>
      <c r="I435" s="85">
        <f>+I436+I438+I440+I442</f>
        <v>0</v>
      </c>
      <c r="J435" s="85">
        <f>+J436+J438+J440+J442</f>
        <v>14400000</v>
      </c>
      <c r="K435" s="119">
        <f>+K436+K438+K440+K442</f>
        <v>1.7410168029068249</v>
      </c>
    </row>
    <row r="436" spans="1:11" ht="12.75" x14ac:dyDescent="0.2">
      <c r="A436" s="67">
        <v>2</v>
      </c>
      <c r="B436" s="65">
        <v>6</v>
      </c>
      <c r="C436" s="65">
        <v>3</v>
      </c>
      <c r="D436" s="65">
        <v>1</v>
      </c>
      <c r="E436" s="65"/>
      <c r="F436" s="75" t="s">
        <v>264</v>
      </c>
      <c r="G436" s="71">
        <f>+G437</f>
        <v>0</v>
      </c>
      <c r="H436" s="71">
        <f>+H437</f>
        <v>12000000</v>
      </c>
      <c r="I436" s="71">
        <f>+I437</f>
        <v>0</v>
      </c>
      <c r="J436" s="71">
        <f>+J437</f>
        <v>12000000</v>
      </c>
      <c r="K436" s="121">
        <f>+K437</f>
        <v>1.4508473357556875</v>
      </c>
    </row>
    <row r="437" spans="1:11" ht="12.75" x14ac:dyDescent="0.2">
      <c r="A437" s="56">
        <v>2</v>
      </c>
      <c r="B437" s="57">
        <v>6</v>
      </c>
      <c r="C437" s="57">
        <v>3</v>
      </c>
      <c r="D437" s="57">
        <v>1</v>
      </c>
      <c r="E437" s="57" t="s">
        <v>309</v>
      </c>
      <c r="F437" s="54" t="s">
        <v>264</v>
      </c>
      <c r="G437" s="66"/>
      <c r="H437" s="66">
        <v>12000000</v>
      </c>
      <c r="I437" s="66"/>
      <c r="J437" s="55">
        <f>SUBTOTAL(9,G437:I437)</f>
        <v>12000000</v>
      </c>
      <c r="K437" s="110">
        <f>IFERROR(J437/$J$18*100,"0.00")</f>
        <v>1.4508473357556875</v>
      </c>
    </row>
    <row r="438" spans="1:11" ht="12.75" x14ac:dyDescent="0.2">
      <c r="A438" s="64">
        <v>2</v>
      </c>
      <c r="B438" s="65">
        <v>6</v>
      </c>
      <c r="C438" s="65">
        <v>3</v>
      </c>
      <c r="D438" s="65">
        <v>2</v>
      </c>
      <c r="E438" s="65"/>
      <c r="F438" s="61" t="s">
        <v>265</v>
      </c>
      <c r="G438" s="71">
        <f>+G439</f>
        <v>0</v>
      </c>
      <c r="H438" s="71">
        <f>+H439</f>
        <v>2400000</v>
      </c>
      <c r="I438" s="71">
        <f>+I439</f>
        <v>0</v>
      </c>
      <c r="J438" s="71">
        <f>+J439</f>
        <v>2400000</v>
      </c>
      <c r="K438" s="121">
        <f>+K439</f>
        <v>0.29016946715113751</v>
      </c>
    </row>
    <row r="439" spans="1:11" ht="12.75" x14ac:dyDescent="0.2">
      <c r="A439" s="62">
        <v>2</v>
      </c>
      <c r="B439" s="57">
        <v>6</v>
      </c>
      <c r="C439" s="57">
        <v>3</v>
      </c>
      <c r="D439" s="57">
        <v>2</v>
      </c>
      <c r="E439" s="57" t="s">
        <v>309</v>
      </c>
      <c r="F439" s="60" t="s">
        <v>265</v>
      </c>
      <c r="G439" s="66"/>
      <c r="H439" s="66">
        <v>2400000</v>
      </c>
      <c r="I439" s="66"/>
      <c r="J439" s="55">
        <f>SUBTOTAL(9,G439:I439)</f>
        <v>2400000</v>
      </c>
      <c r="K439" s="110">
        <f>IFERROR(J439/$J$18*100,"0.00")</f>
        <v>0.29016946715113751</v>
      </c>
    </row>
    <row r="440" spans="1:11" ht="12.75" x14ac:dyDescent="0.2">
      <c r="A440" s="64">
        <v>2</v>
      </c>
      <c r="B440" s="65">
        <v>6</v>
      </c>
      <c r="C440" s="65">
        <v>3</v>
      </c>
      <c r="D440" s="65">
        <v>3</v>
      </c>
      <c r="E440" s="65"/>
      <c r="F440" s="61" t="s">
        <v>266</v>
      </c>
      <c r="G440" s="71">
        <f>+G441</f>
        <v>0</v>
      </c>
      <c r="H440" s="71">
        <f>+H441</f>
        <v>0</v>
      </c>
      <c r="I440" s="71">
        <f>+I441</f>
        <v>0</v>
      </c>
      <c r="J440" s="71">
        <f>+J441</f>
        <v>0</v>
      </c>
      <c r="K440" s="121">
        <f>+K441</f>
        <v>0</v>
      </c>
    </row>
    <row r="441" spans="1:11" ht="12.75" x14ac:dyDescent="0.2">
      <c r="A441" s="62">
        <v>2</v>
      </c>
      <c r="B441" s="57">
        <v>6</v>
      </c>
      <c r="C441" s="57">
        <v>3</v>
      </c>
      <c r="D441" s="57">
        <v>3</v>
      </c>
      <c r="E441" s="57" t="s">
        <v>309</v>
      </c>
      <c r="F441" s="60" t="s">
        <v>266</v>
      </c>
      <c r="G441" s="66"/>
      <c r="H441" s="66"/>
      <c r="I441" s="66"/>
      <c r="J441" s="55">
        <f>SUBTOTAL(9,G441:I441)</f>
        <v>0</v>
      </c>
      <c r="K441" s="110">
        <f>IFERROR(J441/$J$18*100,"0.00")</f>
        <v>0</v>
      </c>
    </row>
    <row r="442" spans="1:11" ht="12.75" x14ac:dyDescent="0.2">
      <c r="A442" s="64">
        <v>2</v>
      </c>
      <c r="B442" s="65">
        <v>6</v>
      </c>
      <c r="C442" s="65">
        <v>3</v>
      </c>
      <c r="D442" s="65">
        <v>4</v>
      </c>
      <c r="E442" s="65"/>
      <c r="F442" s="61" t="s">
        <v>267</v>
      </c>
      <c r="G442" s="71">
        <f>+G443</f>
        <v>0</v>
      </c>
      <c r="H442" s="71">
        <f>+H443</f>
        <v>0</v>
      </c>
      <c r="I442" s="71">
        <f>+I443</f>
        <v>0</v>
      </c>
      <c r="J442" s="71">
        <f>+J443</f>
        <v>0</v>
      </c>
      <c r="K442" s="121">
        <f>+K443</f>
        <v>0</v>
      </c>
    </row>
    <row r="443" spans="1:11" ht="12.75" x14ac:dyDescent="0.2">
      <c r="A443" s="62">
        <v>2</v>
      </c>
      <c r="B443" s="57">
        <v>6</v>
      </c>
      <c r="C443" s="57">
        <v>3</v>
      </c>
      <c r="D443" s="57">
        <v>4</v>
      </c>
      <c r="E443" s="57" t="s">
        <v>309</v>
      </c>
      <c r="F443" s="60" t="s">
        <v>267</v>
      </c>
      <c r="G443" s="66"/>
      <c r="H443" s="66"/>
      <c r="I443" s="66"/>
      <c r="J443" s="55">
        <f>SUBTOTAL(9,G443:I443)</f>
        <v>0</v>
      </c>
      <c r="K443" s="110">
        <f>IFERROR(J443/$J$18*100,"0.00")</f>
        <v>0</v>
      </c>
    </row>
    <row r="444" spans="1:11" ht="12.75" x14ac:dyDescent="0.2">
      <c r="A444" s="86">
        <v>2</v>
      </c>
      <c r="B444" s="84">
        <v>6</v>
      </c>
      <c r="C444" s="84">
        <v>4</v>
      </c>
      <c r="D444" s="84"/>
      <c r="E444" s="84"/>
      <c r="F444" s="87" t="s">
        <v>268</v>
      </c>
      <c r="G444" s="85">
        <f>+G445+G447+G449</f>
        <v>0</v>
      </c>
      <c r="H444" s="85">
        <f>+H445+H447+H449</f>
        <v>0</v>
      </c>
      <c r="I444" s="85">
        <f>+I445+I447+I449</f>
        <v>0</v>
      </c>
      <c r="J444" s="85">
        <f>+J445+J447+J449</f>
        <v>0</v>
      </c>
      <c r="K444" s="119">
        <f>+K445+K447+K449</f>
        <v>0</v>
      </c>
    </row>
    <row r="445" spans="1:11" ht="12.75" x14ac:dyDescent="0.2">
      <c r="A445" s="64">
        <v>2</v>
      </c>
      <c r="B445" s="65">
        <v>6</v>
      </c>
      <c r="C445" s="65">
        <v>4</v>
      </c>
      <c r="D445" s="65">
        <v>1</v>
      </c>
      <c r="E445" s="65"/>
      <c r="F445" s="61" t="s">
        <v>269</v>
      </c>
      <c r="G445" s="71">
        <f>+G446</f>
        <v>0</v>
      </c>
      <c r="H445" s="71">
        <f>+H446</f>
        <v>0</v>
      </c>
      <c r="I445" s="71">
        <f>+I446</f>
        <v>0</v>
      </c>
      <c r="J445" s="71">
        <f>+J446</f>
        <v>0</v>
      </c>
      <c r="K445" s="121">
        <f>+K446</f>
        <v>0</v>
      </c>
    </row>
    <row r="446" spans="1:11" ht="12.75" x14ac:dyDescent="0.2">
      <c r="A446" s="62">
        <v>2</v>
      </c>
      <c r="B446" s="57">
        <v>6</v>
      </c>
      <c r="C446" s="57">
        <v>4</v>
      </c>
      <c r="D446" s="57">
        <v>1</v>
      </c>
      <c r="E446" s="57" t="s">
        <v>309</v>
      </c>
      <c r="F446" s="60" t="s">
        <v>269</v>
      </c>
      <c r="G446" s="66"/>
      <c r="H446" s="66"/>
      <c r="I446" s="66"/>
      <c r="J446" s="55">
        <f>SUBTOTAL(9,G446:I446)</f>
        <v>0</v>
      </c>
      <c r="K446" s="110">
        <f>IFERROR(J446/$J$18*100,"0.00")</f>
        <v>0</v>
      </c>
    </row>
    <row r="447" spans="1:11" ht="12.75" x14ac:dyDescent="0.2">
      <c r="A447" s="64">
        <v>2</v>
      </c>
      <c r="B447" s="65">
        <v>6</v>
      </c>
      <c r="C447" s="65">
        <v>4</v>
      </c>
      <c r="D447" s="65">
        <v>2</v>
      </c>
      <c r="E447" s="65"/>
      <c r="F447" s="61" t="s">
        <v>270</v>
      </c>
      <c r="G447" s="71">
        <f>+G448</f>
        <v>0</v>
      </c>
      <c r="H447" s="71">
        <f>+H448</f>
        <v>0</v>
      </c>
      <c r="I447" s="71">
        <f>+I448</f>
        <v>0</v>
      </c>
      <c r="J447" s="71">
        <f>+J448</f>
        <v>0</v>
      </c>
      <c r="K447" s="121">
        <f>+K448</f>
        <v>0</v>
      </c>
    </row>
    <row r="448" spans="1:11" ht="12.75" x14ac:dyDescent="0.2">
      <c r="A448" s="62">
        <v>2</v>
      </c>
      <c r="B448" s="57">
        <v>6</v>
      </c>
      <c r="C448" s="57">
        <v>4</v>
      </c>
      <c r="D448" s="57">
        <v>2</v>
      </c>
      <c r="E448" s="57" t="s">
        <v>309</v>
      </c>
      <c r="F448" s="60" t="s">
        <v>270</v>
      </c>
      <c r="G448" s="66"/>
      <c r="H448" s="66"/>
      <c r="I448" s="66"/>
      <c r="J448" s="55">
        <f>SUBTOTAL(9,G448:I448)</f>
        <v>0</v>
      </c>
      <c r="K448" s="110">
        <f>IFERROR(J448/$J$18*100,"0.00")</f>
        <v>0</v>
      </c>
    </row>
    <row r="449" spans="1:11" ht="12.75" x14ac:dyDescent="0.2">
      <c r="A449" s="64">
        <v>2</v>
      </c>
      <c r="B449" s="65">
        <v>6</v>
      </c>
      <c r="C449" s="65">
        <v>4</v>
      </c>
      <c r="D449" s="65">
        <v>8</v>
      </c>
      <c r="E449" s="65"/>
      <c r="F449" s="61" t="s">
        <v>271</v>
      </c>
      <c r="G449" s="71">
        <f>+G450</f>
        <v>0</v>
      </c>
      <c r="H449" s="71">
        <f>+H450</f>
        <v>0</v>
      </c>
      <c r="I449" s="71">
        <f>+I450</f>
        <v>0</v>
      </c>
      <c r="J449" s="71">
        <f>+J450</f>
        <v>0</v>
      </c>
      <c r="K449" s="121">
        <f>+K450</f>
        <v>0</v>
      </c>
    </row>
    <row r="450" spans="1:11" ht="12.75" x14ac:dyDescent="0.2">
      <c r="A450" s="62">
        <v>2</v>
      </c>
      <c r="B450" s="57">
        <v>6</v>
      </c>
      <c r="C450" s="57">
        <v>4</v>
      </c>
      <c r="D450" s="57">
        <v>8</v>
      </c>
      <c r="E450" s="57" t="s">
        <v>309</v>
      </c>
      <c r="F450" s="60" t="s">
        <v>271</v>
      </c>
      <c r="G450" s="66"/>
      <c r="H450" s="66"/>
      <c r="I450" s="66"/>
      <c r="J450" s="55">
        <f>SUBTOTAL(9,G450:I450)</f>
        <v>0</v>
      </c>
      <c r="K450" s="110">
        <f>IFERROR(J450/$J$18*100,"0.00")</f>
        <v>0</v>
      </c>
    </row>
    <row r="451" spans="1:11" ht="12.75" x14ac:dyDescent="0.2">
      <c r="A451" s="86">
        <v>2</v>
      </c>
      <c r="B451" s="84">
        <v>6</v>
      </c>
      <c r="C451" s="84">
        <v>5</v>
      </c>
      <c r="D451" s="84"/>
      <c r="E451" s="84"/>
      <c r="F451" s="87" t="s">
        <v>272</v>
      </c>
      <c r="G451" s="85">
        <f>+G452+G454+G456+G458+G460+G462+G464</f>
        <v>0</v>
      </c>
      <c r="H451" s="85">
        <f>+H452+H454+H456+H458+H460+H462+H464</f>
        <v>3706660.642196238</v>
      </c>
      <c r="I451" s="85">
        <f>+I452+I454+I456+I458+I460+I462+I464</f>
        <v>0</v>
      </c>
      <c r="J451" s="85">
        <f>+J452+J454+J456+J458+J460+J462+J464</f>
        <v>3706660.642196238</v>
      </c>
      <c r="K451" s="119">
        <f>+K452+K454+K456+K458+K460+K462+K464</f>
        <v>0.44814989310673981</v>
      </c>
    </row>
    <row r="452" spans="1:11" ht="12.75" x14ac:dyDescent="0.2">
      <c r="A452" s="64">
        <v>2</v>
      </c>
      <c r="B452" s="65">
        <v>6</v>
      </c>
      <c r="C452" s="65">
        <v>5</v>
      </c>
      <c r="D452" s="65">
        <v>2</v>
      </c>
      <c r="E452" s="65"/>
      <c r="F452" s="61" t="s">
        <v>273</v>
      </c>
      <c r="G452" s="71">
        <f>+G453</f>
        <v>0</v>
      </c>
      <c r="H452" s="71">
        <f>+H453</f>
        <v>0</v>
      </c>
      <c r="I452" s="71">
        <f>+I453</f>
        <v>0</v>
      </c>
      <c r="J452" s="71">
        <f>+J453</f>
        <v>0</v>
      </c>
      <c r="K452" s="121">
        <f>+K453</f>
        <v>0</v>
      </c>
    </row>
    <row r="453" spans="1:11" ht="12.75" x14ac:dyDescent="0.2">
      <c r="A453" s="56">
        <v>2</v>
      </c>
      <c r="B453" s="57">
        <v>6</v>
      </c>
      <c r="C453" s="57">
        <v>5</v>
      </c>
      <c r="D453" s="57">
        <v>2</v>
      </c>
      <c r="E453" s="57" t="s">
        <v>309</v>
      </c>
      <c r="F453" s="60" t="s">
        <v>273</v>
      </c>
      <c r="G453" s="66"/>
      <c r="H453" s="66"/>
      <c r="I453" s="66"/>
      <c r="J453" s="55">
        <f>SUBTOTAL(9,G453:I453)</f>
        <v>0</v>
      </c>
      <c r="K453" s="110">
        <f>IFERROR(J453/$J$18*100,"0.00")</f>
        <v>0</v>
      </c>
    </row>
    <row r="454" spans="1:11" ht="12.75" x14ac:dyDescent="0.2">
      <c r="A454" s="64">
        <v>2</v>
      </c>
      <c r="B454" s="65">
        <v>6</v>
      </c>
      <c r="C454" s="65">
        <v>5</v>
      </c>
      <c r="D454" s="65">
        <v>3</v>
      </c>
      <c r="E454" s="65"/>
      <c r="F454" s="61" t="s">
        <v>274</v>
      </c>
      <c r="G454" s="71">
        <f>+G455</f>
        <v>0</v>
      </c>
      <c r="H454" s="71">
        <f>+H455</f>
        <v>0</v>
      </c>
      <c r="I454" s="71">
        <f>+I455</f>
        <v>0</v>
      </c>
      <c r="J454" s="71">
        <f>+J455</f>
        <v>0</v>
      </c>
      <c r="K454" s="121">
        <f>+K455</f>
        <v>0</v>
      </c>
    </row>
    <row r="455" spans="1:11" ht="12.75" x14ac:dyDescent="0.2">
      <c r="A455" s="56">
        <v>2</v>
      </c>
      <c r="B455" s="57">
        <v>6</v>
      </c>
      <c r="C455" s="57">
        <v>5</v>
      </c>
      <c r="D455" s="57">
        <v>3</v>
      </c>
      <c r="E455" s="57" t="s">
        <v>309</v>
      </c>
      <c r="F455" s="60" t="s">
        <v>274</v>
      </c>
      <c r="G455" s="66"/>
      <c r="H455" s="66"/>
      <c r="I455" s="66"/>
      <c r="J455" s="55">
        <f>SUBTOTAL(9,G455:I455)</f>
        <v>0</v>
      </c>
      <c r="K455" s="110">
        <f>IFERROR(J455/$J$18*100,"0.00")</f>
        <v>0</v>
      </c>
    </row>
    <row r="456" spans="1:11" ht="12.75" x14ac:dyDescent="0.2">
      <c r="A456" s="64">
        <v>2</v>
      </c>
      <c r="B456" s="65">
        <v>6</v>
      </c>
      <c r="C456" s="65">
        <v>5</v>
      </c>
      <c r="D456" s="65">
        <v>4</v>
      </c>
      <c r="E456" s="65"/>
      <c r="F456" s="61" t="s">
        <v>275</v>
      </c>
      <c r="G456" s="71">
        <f>+G457</f>
        <v>0</v>
      </c>
      <c r="H456" s="71">
        <f>+H457</f>
        <v>2884660.642196238</v>
      </c>
      <c r="I456" s="71">
        <f>+I457</f>
        <v>0</v>
      </c>
      <c r="J456" s="71">
        <f>+J457</f>
        <v>2884660.642196238</v>
      </c>
      <c r="K456" s="121">
        <f>+K457</f>
        <v>0.3487668506074752</v>
      </c>
    </row>
    <row r="457" spans="1:11" ht="12.75" x14ac:dyDescent="0.2">
      <c r="A457" s="56">
        <v>2</v>
      </c>
      <c r="B457" s="57">
        <v>6</v>
      </c>
      <c r="C457" s="57">
        <v>5</v>
      </c>
      <c r="D457" s="57">
        <v>4</v>
      </c>
      <c r="E457" s="57" t="s">
        <v>309</v>
      </c>
      <c r="F457" s="60" t="s">
        <v>275</v>
      </c>
      <c r="G457" s="66"/>
      <c r="H457" s="55">
        <v>2884660.642196238</v>
      </c>
      <c r="I457" s="66"/>
      <c r="J457" s="55">
        <f>SUBTOTAL(9,G457:I457)</f>
        <v>2884660.642196238</v>
      </c>
      <c r="K457" s="110">
        <f>IFERROR(J457/$J$18*100,"0.00")</f>
        <v>0.3487668506074752</v>
      </c>
    </row>
    <row r="458" spans="1:11" ht="12.75" x14ac:dyDescent="0.2">
      <c r="A458" s="64">
        <v>2</v>
      </c>
      <c r="B458" s="65">
        <v>6</v>
      </c>
      <c r="C458" s="65">
        <v>5</v>
      </c>
      <c r="D458" s="65">
        <v>5</v>
      </c>
      <c r="E458" s="65"/>
      <c r="F458" s="61" t="s">
        <v>276</v>
      </c>
      <c r="G458" s="71">
        <f>+G459</f>
        <v>0</v>
      </c>
      <c r="H458" s="71">
        <f>+H459</f>
        <v>60000</v>
      </c>
      <c r="I458" s="71">
        <f>+I459</f>
        <v>0</v>
      </c>
      <c r="J458" s="71">
        <f>+J459</f>
        <v>60000</v>
      </c>
      <c r="K458" s="121">
        <f>+K459</f>
        <v>7.2542366787784369E-3</v>
      </c>
    </row>
    <row r="459" spans="1:11" ht="12.75" x14ac:dyDescent="0.2">
      <c r="A459" s="56">
        <v>2</v>
      </c>
      <c r="B459" s="57">
        <v>6</v>
      </c>
      <c r="C459" s="57">
        <v>5</v>
      </c>
      <c r="D459" s="57">
        <v>5</v>
      </c>
      <c r="E459" s="57" t="s">
        <v>309</v>
      </c>
      <c r="F459" s="60" t="s">
        <v>276</v>
      </c>
      <c r="G459" s="66"/>
      <c r="H459" s="55">
        <v>60000</v>
      </c>
      <c r="I459" s="66"/>
      <c r="J459" s="55">
        <f>SUBTOTAL(9,G459:I459)</f>
        <v>60000</v>
      </c>
      <c r="K459" s="110">
        <f>IFERROR(J459/$J$18*100,"0.00")</f>
        <v>7.2542366787784369E-3</v>
      </c>
    </row>
    <row r="460" spans="1:11" ht="12.75" x14ac:dyDescent="0.2">
      <c r="A460" s="64">
        <v>2</v>
      </c>
      <c r="B460" s="65">
        <v>6</v>
      </c>
      <c r="C460" s="65">
        <v>5</v>
      </c>
      <c r="D460" s="65">
        <v>6</v>
      </c>
      <c r="E460" s="65"/>
      <c r="F460" s="61" t="s">
        <v>277</v>
      </c>
      <c r="G460" s="71">
        <f>+G461</f>
        <v>0</v>
      </c>
      <c r="H460" s="71">
        <f>+H461</f>
        <v>600000</v>
      </c>
      <c r="I460" s="71">
        <f>+I461</f>
        <v>0</v>
      </c>
      <c r="J460" s="71">
        <f>+J461</f>
        <v>600000</v>
      </c>
      <c r="K460" s="121">
        <f>+K461</f>
        <v>7.2542366787784376E-2</v>
      </c>
    </row>
    <row r="461" spans="1:11" ht="12.75" x14ac:dyDescent="0.2">
      <c r="A461" s="56">
        <v>2</v>
      </c>
      <c r="B461" s="57">
        <v>6</v>
      </c>
      <c r="C461" s="57">
        <v>5</v>
      </c>
      <c r="D461" s="57">
        <v>6</v>
      </c>
      <c r="E461" s="57" t="s">
        <v>309</v>
      </c>
      <c r="F461" s="60" t="s">
        <v>277</v>
      </c>
      <c r="G461" s="66"/>
      <c r="H461" s="55">
        <v>600000</v>
      </c>
      <c r="I461" s="66"/>
      <c r="J461" s="55">
        <f>SUBTOTAL(9,G461:I461)</f>
        <v>600000</v>
      </c>
      <c r="K461" s="110">
        <f>IFERROR(J461/$J$18*100,"0.00")</f>
        <v>7.2542366787784376E-2</v>
      </c>
    </row>
    <row r="462" spans="1:11" ht="12.75" x14ac:dyDescent="0.2">
      <c r="A462" s="64">
        <v>2</v>
      </c>
      <c r="B462" s="65">
        <v>6</v>
      </c>
      <c r="C462" s="65">
        <v>5</v>
      </c>
      <c r="D462" s="65">
        <v>7</v>
      </c>
      <c r="E462" s="65"/>
      <c r="F462" s="61" t="s">
        <v>278</v>
      </c>
      <c r="G462" s="71">
        <f>+G463</f>
        <v>0</v>
      </c>
      <c r="H462" s="71">
        <f>+H463</f>
        <v>120000</v>
      </c>
      <c r="I462" s="71">
        <f>+I463</f>
        <v>0</v>
      </c>
      <c r="J462" s="71">
        <f>+J463</f>
        <v>120000</v>
      </c>
      <c r="K462" s="121">
        <f>+K463</f>
        <v>1.4508473357556874E-2</v>
      </c>
    </row>
    <row r="463" spans="1:11" ht="12.75" x14ac:dyDescent="0.2">
      <c r="A463" s="56">
        <v>2</v>
      </c>
      <c r="B463" s="57">
        <v>6</v>
      </c>
      <c r="C463" s="57">
        <v>5</v>
      </c>
      <c r="D463" s="57">
        <v>7</v>
      </c>
      <c r="E463" s="57" t="s">
        <v>309</v>
      </c>
      <c r="F463" s="60" t="s">
        <v>278</v>
      </c>
      <c r="G463" s="66"/>
      <c r="H463" s="55">
        <v>120000</v>
      </c>
      <c r="I463" s="66"/>
      <c r="J463" s="55">
        <f>SUBTOTAL(9,G463:I463)</f>
        <v>120000</v>
      </c>
      <c r="K463" s="110">
        <f>IFERROR(J463/$J$18*100,"0.00")</f>
        <v>1.4508473357556874E-2</v>
      </c>
    </row>
    <row r="464" spans="1:11" ht="12.75" x14ac:dyDescent="0.2">
      <c r="A464" s="64">
        <v>2</v>
      </c>
      <c r="B464" s="65">
        <v>6</v>
      </c>
      <c r="C464" s="65">
        <v>5</v>
      </c>
      <c r="D464" s="65">
        <v>8</v>
      </c>
      <c r="E464" s="65"/>
      <c r="F464" s="61" t="s">
        <v>279</v>
      </c>
      <c r="G464" s="71">
        <f>+G465</f>
        <v>0</v>
      </c>
      <c r="H464" s="71">
        <f>+H465</f>
        <v>42000</v>
      </c>
      <c r="I464" s="71">
        <f>+I465</f>
        <v>0</v>
      </c>
      <c r="J464" s="71">
        <f>+J465</f>
        <v>42000</v>
      </c>
      <c r="K464" s="121">
        <f>+K465</f>
        <v>5.0779656751449064E-3</v>
      </c>
    </row>
    <row r="465" spans="1:11" ht="12.75" x14ac:dyDescent="0.2">
      <c r="A465" s="56">
        <v>2</v>
      </c>
      <c r="B465" s="57">
        <v>6</v>
      </c>
      <c r="C465" s="57">
        <v>5</v>
      </c>
      <c r="D465" s="57">
        <v>8</v>
      </c>
      <c r="E465" s="57" t="s">
        <v>309</v>
      </c>
      <c r="F465" s="60" t="s">
        <v>279</v>
      </c>
      <c r="G465" s="66"/>
      <c r="H465" s="55">
        <v>42000</v>
      </c>
      <c r="I465" s="66"/>
      <c r="J465" s="55">
        <f>SUBTOTAL(9,G465:I465)</f>
        <v>42000</v>
      </c>
      <c r="K465" s="110">
        <f>IFERROR(J465/$J$18*100,"0.00")</f>
        <v>5.0779656751449064E-3</v>
      </c>
    </row>
    <row r="466" spans="1:11" ht="12.75" x14ac:dyDescent="0.2">
      <c r="A466" s="86">
        <v>2</v>
      </c>
      <c r="B466" s="84">
        <v>6</v>
      </c>
      <c r="C466" s="84">
        <v>6</v>
      </c>
      <c r="D466" s="84"/>
      <c r="E466" s="84"/>
      <c r="F466" s="87" t="s">
        <v>450</v>
      </c>
      <c r="G466" s="85">
        <f>+G467+G469</f>
        <v>0</v>
      </c>
      <c r="H466" s="85">
        <f>+H467+H469</f>
        <v>0</v>
      </c>
      <c r="I466" s="85">
        <f>+I467+I469</f>
        <v>0</v>
      </c>
      <c r="J466" s="85">
        <f>+J467+J469</f>
        <v>0</v>
      </c>
      <c r="K466" s="119">
        <f>+K467+K469</f>
        <v>0</v>
      </c>
    </row>
    <row r="467" spans="1:11" ht="12.75" x14ac:dyDescent="0.2">
      <c r="A467" s="64">
        <v>2</v>
      </c>
      <c r="B467" s="65">
        <v>6</v>
      </c>
      <c r="C467" s="65">
        <v>6</v>
      </c>
      <c r="D467" s="65">
        <v>1</v>
      </c>
      <c r="E467" s="65"/>
      <c r="F467" s="75" t="s">
        <v>451</v>
      </c>
      <c r="G467" s="79">
        <f>+G468</f>
        <v>0</v>
      </c>
      <c r="H467" s="79">
        <f>+H468</f>
        <v>0</v>
      </c>
      <c r="I467" s="79">
        <f>+I468</f>
        <v>0</v>
      </c>
      <c r="J467" s="79">
        <f>+J468</f>
        <v>0</v>
      </c>
      <c r="K467" s="120">
        <f>+K468</f>
        <v>0</v>
      </c>
    </row>
    <row r="468" spans="1:11" ht="12.75" x14ac:dyDescent="0.2">
      <c r="A468" s="56">
        <v>2</v>
      </c>
      <c r="B468" s="57">
        <v>6</v>
      </c>
      <c r="C468" s="57">
        <v>6</v>
      </c>
      <c r="D468" s="57">
        <v>1</v>
      </c>
      <c r="E468" s="57" t="s">
        <v>309</v>
      </c>
      <c r="F468" s="60" t="s">
        <v>451</v>
      </c>
      <c r="G468" s="66"/>
      <c r="H468" s="66"/>
      <c r="I468" s="66"/>
      <c r="J468" s="55">
        <f>SUBTOTAL(9,G468:I468)</f>
        <v>0</v>
      </c>
      <c r="K468" s="110">
        <f>IFERROR(J468/$J$18*100,"0.00")</f>
        <v>0</v>
      </c>
    </row>
    <row r="469" spans="1:11" ht="12.75" x14ac:dyDescent="0.2">
      <c r="A469" s="64">
        <v>2</v>
      </c>
      <c r="B469" s="65">
        <v>6</v>
      </c>
      <c r="C469" s="65">
        <v>6</v>
      </c>
      <c r="D469" s="65">
        <v>2</v>
      </c>
      <c r="E469" s="65"/>
      <c r="F469" s="75" t="s">
        <v>452</v>
      </c>
      <c r="G469" s="71">
        <f>+G470</f>
        <v>0</v>
      </c>
      <c r="H469" s="71">
        <f>+H470</f>
        <v>0</v>
      </c>
      <c r="I469" s="71">
        <f>+I470</f>
        <v>0</v>
      </c>
      <c r="J469" s="71">
        <f>+J470</f>
        <v>0</v>
      </c>
      <c r="K469" s="121">
        <f>+K470</f>
        <v>0</v>
      </c>
    </row>
    <row r="470" spans="1:11" ht="12.75" x14ac:dyDescent="0.2">
      <c r="A470" s="56">
        <v>2</v>
      </c>
      <c r="B470" s="57">
        <v>6</v>
      </c>
      <c r="C470" s="57">
        <v>6</v>
      </c>
      <c r="D470" s="57">
        <v>2</v>
      </c>
      <c r="E470" s="57" t="s">
        <v>309</v>
      </c>
      <c r="F470" s="60" t="s">
        <v>452</v>
      </c>
      <c r="G470" s="66"/>
      <c r="H470" s="66"/>
      <c r="I470" s="66"/>
      <c r="J470" s="55">
        <f>SUBTOTAL(9,G470:I470)</f>
        <v>0</v>
      </c>
      <c r="K470" s="110">
        <f>IFERROR(J470/$J$18*100,"0.00")</f>
        <v>0</v>
      </c>
    </row>
    <row r="471" spans="1:11" ht="12.75" x14ac:dyDescent="0.2">
      <c r="A471" s="86">
        <v>2</v>
      </c>
      <c r="B471" s="84">
        <v>6</v>
      </c>
      <c r="C471" s="84">
        <v>8</v>
      </c>
      <c r="D471" s="84"/>
      <c r="E471" s="84"/>
      <c r="F471" s="87" t="s">
        <v>280</v>
      </c>
      <c r="G471" s="85">
        <f>+G472+G474+G477+G479+G481+G483+G488</f>
        <v>0</v>
      </c>
      <c r="H471" s="85">
        <f>+H472+H474+H477+H479+H481+H483+H488</f>
        <v>62000</v>
      </c>
      <c r="I471" s="85">
        <f>+I472+I474+I477+I479+I481+I483+I488</f>
        <v>0</v>
      </c>
      <c r="J471" s="85">
        <f>+J472+J474+J477+J479+J481+J483+J488</f>
        <v>62000</v>
      </c>
      <c r="K471" s="119">
        <f>+K472+K474+K477+K479+K481+K483+K488</f>
        <v>7.4960445680710515E-3</v>
      </c>
    </row>
    <row r="472" spans="1:11" ht="12.75" x14ac:dyDescent="0.2">
      <c r="A472" s="64">
        <v>2</v>
      </c>
      <c r="B472" s="65">
        <v>6</v>
      </c>
      <c r="C472" s="65">
        <v>8</v>
      </c>
      <c r="D472" s="65">
        <v>1</v>
      </c>
      <c r="E472" s="65"/>
      <c r="F472" s="61" t="s">
        <v>281</v>
      </c>
      <c r="G472" s="71">
        <f>+G473</f>
        <v>0</v>
      </c>
      <c r="H472" s="71">
        <f>+H473</f>
        <v>0</v>
      </c>
      <c r="I472" s="71">
        <f>+I473</f>
        <v>0</v>
      </c>
      <c r="J472" s="71">
        <f>+J473</f>
        <v>0</v>
      </c>
      <c r="K472" s="121">
        <f>+K473</f>
        <v>0</v>
      </c>
    </row>
    <row r="473" spans="1:11" ht="12.75" x14ac:dyDescent="0.2">
      <c r="A473" s="56">
        <v>2</v>
      </c>
      <c r="B473" s="57">
        <v>6</v>
      </c>
      <c r="C473" s="57">
        <v>8</v>
      </c>
      <c r="D473" s="57">
        <v>1</v>
      </c>
      <c r="E473" s="57" t="s">
        <v>309</v>
      </c>
      <c r="F473" s="60" t="s">
        <v>281</v>
      </c>
      <c r="G473" s="66"/>
      <c r="H473" s="66"/>
      <c r="I473" s="66"/>
      <c r="J473" s="55">
        <f>SUBTOTAL(9,G473:I473)</f>
        <v>0</v>
      </c>
      <c r="K473" s="110">
        <f>IFERROR(J473/$J$18*100,"0.00")</f>
        <v>0</v>
      </c>
    </row>
    <row r="474" spans="1:11" ht="12.75" x14ac:dyDescent="0.2">
      <c r="A474" s="64">
        <v>2</v>
      </c>
      <c r="B474" s="65">
        <v>6</v>
      </c>
      <c r="C474" s="65">
        <v>8</v>
      </c>
      <c r="D474" s="65">
        <v>3</v>
      </c>
      <c r="E474" s="65"/>
      <c r="F474" s="61" t="s">
        <v>282</v>
      </c>
      <c r="G474" s="71">
        <f>+G475+G476</f>
        <v>0</v>
      </c>
      <c r="H474" s="71">
        <f>+H475+H476</f>
        <v>0</v>
      </c>
      <c r="I474" s="71">
        <f>+I475+I476</f>
        <v>0</v>
      </c>
      <c r="J474" s="71">
        <f>+J475+J476</f>
        <v>0</v>
      </c>
      <c r="K474" s="121">
        <f>+K475+K476</f>
        <v>0</v>
      </c>
    </row>
    <row r="475" spans="1:11" ht="12.75" x14ac:dyDescent="0.2">
      <c r="A475" s="62">
        <v>2</v>
      </c>
      <c r="B475" s="57">
        <v>6</v>
      </c>
      <c r="C475" s="57">
        <v>8</v>
      </c>
      <c r="D475" s="57">
        <v>3</v>
      </c>
      <c r="E475" s="57" t="s">
        <v>309</v>
      </c>
      <c r="F475" s="60" t="s">
        <v>283</v>
      </c>
      <c r="G475" s="55"/>
      <c r="H475" s="55"/>
      <c r="I475" s="55"/>
      <c r="J475" s="55">
        <f>SUBTOTAL(9,G475:I475)</f>
        <v>0</v>
      </c>
      <c r="K475" s="110">
        <f>IFERROR(J475/$J$18*100,"0.00")</f>
        <v>0</v>
      </c>
    </row>
    <row r="476" spans="1:11" ht="12.75" x14ac:dyDescent="0.2">
      <c r="A476" s="62">
        <v>2</v>
      </c>
      <c r="B476" s="57">
        <v>6</v>
      </c>
      <c r="C476" s="57">
        <v>8</v>
      </c>
      <c r="D476" s="57">
        <v>3</v>
      </c>
      <c r="E476" s="57" t="s">
        <v>310</v>
      </c>
      <c r="F476" s="60" t="s">
        <v>284</v>
      </c>
      <c r="G476" s="66"/>
      <c r="H476" s="66"/>
      <c r="I476" s="66"/>
      <c r="J476" s="55">
        <f>SUBTOTAL(9,G476:I476)</f>
        <v>0</v>
      </c>
      <c r="K476" s="110">
        <f>IFERROR(J476/$J$18*100,"0.00")</f>
        <v>0</v>
      </c>
    </row>
    <row r="477" spans="1:11" ht="12.75" x14ac:dyDescent="0.2">
      <c r="A477" s="64">
        <v>2</v>
      </c>
      <c r="B477" s="65">
        <v>6</v>
      </c>
      <c r="C477" s="65">
        <v>8</v>
      </c>
      <c r="D477" s="65">
        <v>5</v>
      </c>
      <c r="E477" s="65"/>
      <c r="F477" s="61" t="s">
        <v>285</v>
      </c>
      <c r="G477" s="71">
        <f>+G478</f>
        <v>0</v>
      </c>
      <c r="H477" s="71">
        <f>+H478</f>
        <v>0</v>
      </c>
      <c r="I477" s="71">
        <f>+I478</f>
        <v>0</v>
      </c>
      <c r="J477" s="71">
        <f>+J478</f>
        <v>0</v>
      </c>
      <c r="K477" s="121">
        <f>+K478</f>
        <v>0</v>
      </c>
    </row>
    <row r="478" spans="1:11" ht="12.75" x14ac:dyDescent="0.2">
      <c r="A478" s="62">
        <v>2</v>
      </c>
      <c r="B478" s="57">
        <v>6</v>
      </c>
      <c r="C478" s="57">
        <v>8</v>
      </c>
      <c r="D478" s="57">
        <v>5</v>
      </c>
      <c r="E478" s="57" t="s">
        <v>309</v>
      </c>
      <c r="F478" s="60" t="s">
        <v>285</v>
      </c>
      <c r="G478" s="66"/>
      <c r="H478" s="66"/>
      <c r="I478" s="66"/>
      <c r="J478" s="55">
        <f>SUBTOTAL(9,G478:I478)</f>
        <v>0</v>
      </c>
      <c r="K478" s="110">
        <f>IFERROR(J478/$J$18*100,"0.00")</f>
        <v>0</v>
      </c>
    </row>
    <row r="479" spans="1:11" ht="12.75" x14ac:dyDescent="0.2">
      <c r="A479" s="64">
        <v>2</v>
      </c>
      <c r="B479" s="65">
        <v>6</v>
      </c>
      <c r="C479" s="65">
        <v>8</v>
      </c>
      <c r="D479" s="65">
        <v>6</v>
      </c>
      <c r="E479" s="65"/>
      <c r="F479" s="61" t="s">
        <v>286</v>
      </c>
      <c r="G479" s="71">
        <f>+G480</f>
        <v>0</v>
      </c>
      <c r="H479" s="71">
        <f>+H480</f>
        <v>0</v>
      </c>
      <c r="I479" s="71">
        <f>+I480</f>
        <v>0</v>
      </c>
      <c r="J479" s="71">
        <f>+J480</f>
        <v>0</v>
      </c>
      <c r="K479" s="121">
        <f>+K480</f>
        <v>0</v>
      </c>
    </row>
    <row r="480" spans="1:11" ht="12.75" x14ac:dyDescent="0.2">
      <c r="A480" s="62">
        <v>2</v>
      </c>
      <c r="B480" s="57">
        <v>6</v>
      </c>
      <c r="C480" s="57">
        <v>8</v>
      </c>
      <c r="D480" s="57">
        <v>6</v>
      </c>
      <c r="E480" s="57" t="s">
        <v>309</v>
      </c>
      <c r="F480" s="60" t="s">
        <v>286</v>
      </c>
      <c r="G480" s="66"/>
      <c r="H480" s="66"/>
      <c r="I480" s="66"/>
      <c r="J480" s="55">
        <f>SUBTOTAL(9,G480:I480)</f>
        <v>0</v>
      </c>
      <c r="K480" s="110">
        <f>IFERROR(J480/$J$18*100,"0.00")</f>
        <v>0</v>
      </c>
    </row>
    <row r="481" spans="1:11" ht="12.75" x14ac:dyDescent="0.2">
      <c r="A481" s="67">
        <v>2</v>
      </c>
      <c r="B481" s="65">
        <v>6</v>
      </c>
      <c r="C481" s="65">
        <v>8</v>
      </c>
      <c r="D481" s="65">
        <v>7</v>
      </c>
      <c r="E481" s="65"/>
      <c r="F481" s="75" t="s">
        <v>287</v>
      </c>
      <c r="G481" s="71">
        <f>+G482</f>
        <v>0</v>
      </c>
      <c r="H481" s="71">
        <f>+H482</f>
        <v>0</v>
      </c>
      <c r="I481" s="71">
        <f>+I482</f>
        <v>0</v>
      </c>
      <c r="J481" s="71">
        <f>+J482</f>
        <v>0</v>
      </c>
      <c r="K481" s="121">
        <f>+K482</f>
        <v>0</v>
      </c>
    </row>
    <row r="482" spans="1:11" ht="12.75" x14ac:dyDescent="0.2">
      <c r="A482" s="62">
        <v>2</v>
      </c>
      <c r="B482" s="57">
        <v>6</v>
      </c>
      <c r="C482" s="57">
        <v>8</v>
      </c>
      <c r="D482" s="57">
        <v>7</v>
      </c>
      <c r="E482" s="57" t="s">
        <v>309</v>
      </c>
      <c r="F482" s="60" t="s">
        <v>287</v>
      </c>
      <c r="G482" s="66"/>
      <c r="H482" s="66"/>
      <c r="I482" s="66"/>
      <c r="J482" s="55">
        <f>SUBTOTAL(9,G482:I482)</f>
        <v>0</v>
      </c>
      <c r="K482" s="110">
        <f>IFERROR(J482/$J$18*100,"0.00")</f>
        <v>0</v>
      </c>
    </row>
    <row r="483" spans="1:11" ht="12.75" x14ac:dyDescent="0.2">
      <c r="A483" s="64">
        <v>2</v>
      </c>
      <c r="B483" s="65">
        <v>6</v>
      </c>
      <c r="C483" s="65">
        <v>8</v>
      </c>
      <c r="D483" s="65">
        <v>8</v>
      </c>
      <c r="E483" s="65"/>
      <c r="F483" s="75" t="s">
        <v>288</v>
      </c>
      <c r="G483" s="71">
        <f>+G484+G485+G486+G487</f>
        <v>0</v>
      </c>
      <c r="H483" s="71">
        <f>+H484+H485+H486+H487</f>
        <v>62000</v>
      </c>
      <c r="I483" s="71">
        <f>+I484+I485+I486+I487</f>
        <v>0</v>
      </c>
      <c r="J483" s="71">
        <f>+J484+J485+J486+J487</f>
        <v>62000</v>
      </c>
      <c r="K483" s="121">
        <f>+K484+K485+K486+K487</f>
        <v>7.4960445680710515E-3</v>
      </c>
    </row>
    <row r="484" spans="1:11" ht="12.75" x14ac:dyDescent="0.2">
      <c r="A484" s="62">
        <v>2</v>
      </c>
      <c r="B484" s="57">
        <v>6</v>
      </c>
      <c r="C484" s="57">
        <v>8</v>
      </c>
      <c r="D484" s="57">
        <v>8</v>
      </c>
      <c r="E484" s="57" t="s">
        <v>309</v>
      </c>
      <c r="F484" s="60" t="s">
        <v>289</v>
      </c>
      <c r="G484" s="55"/>
      <c r="H484" s="55">
        <v>62000</v>
      </c>
      <c r="I484" s="55"/>
      <c r="J484" s="55">
        <f>SUBTOTAL(9,G484:I484)</f>
        <v>62000</v>
      </c>
      <c r="K484" s="110">
        <f>IFERROR(J484/$J$18*100,"0.00")</f>
        <v>7.4960445680710515E-3</v>
      </c>
    </row>
    <row r="485" spans="1:11" ht="12.75" x14ac:dyDescent="0.2">
      <c r="A485" s="62">
        <v>2</v>
      </c>
      <c r="B485" s="57">
        <v>6</v>
      </c>
      <c r="C485" s="57">
        <v>8</v>
      </c>
      <c r="D485" s="57">
        <v>8</v>
      </c>
      <c r="E485" s="57" t="s">
        <v>310</v>
      </c>
      <c r="F485" s="60" t="s">
        <v>290</v>
      </c>
      <c r="G485" s="55"/>
      <c r="H485" s="55"/>
      <c r="I485" s="55"/>
      <c r="J485" s="55">
        <f>SUBTOTAL(9,G485:I485)</f>
        <v>0</v>
      </c>
      <c r="K485" s="110">
        <f>IFERROR(J485/$J$18*100,"0.00")</f>
        <v>0</v>
      </c>
    </row>
    <row r="486" spans="1:11" ht="12.75" x14ac:dyDescent="0.2">
      <c r="A486" s="62">
        <v>2</v>
      </c>
      <c r="B486" s="57">
        <v>6</v>
      </c>
      <c r="C486" s="57">
        <v>8</v>
      </c>
      <c r="D486" s="57">
        <v>8</v>
      </c>
      <c r="E486" s="57" t="s">
        <v>311</v>
      </c>
      <c r="F486" s="60" t="s">
        <v>291</v>
      </c>
      <c r="G486" s="55"/>
      <c r="H486" s="55"/>
      <c r="I486" s="55"/>
      <c r="J486" s="55">
        <f>SUBTOTAL(9,G486:I486)</f>
        <v>0</v>
      </c>
      <c r="K486" s="110">
        <f>IFERROR(J486/$J$18*100,"0.00")</f>
        <v>0</v>
      </c>
    </row>
    <row r="487" spans="1:11" ht="12.75" x14ac:dyDescent="0.2">
      <c r="A487" s="62">
        <v>2</v>
      </c>
      <c r="B487" s="57">
        <v>6</v>
      </c>
      <c r="C487" s="57">
        <v>8</v>
      </c>
      <c r="D487" s="57">
        <v>8</v>
      </c>
      <c r="E487" s="57" t="s">
        <v>312</v>
      </c>
      <c r="F487" s="60" t="s">
        <v>292</v>
      </c>
      <c r="G487" s="66"/>
      <c r="H487" s="66"/>
      <c r="I487" s="66"/>
      <c r="J487" s="55">
        <f>SUBTOTAL(9,G487:I487)</f>
        <v>0</v>
      </c>
      <c r="K487" s="110">
        <f>IFERROR(J487/$J$18*100,"0.00")</f>
        <v>0</v>
      </c>
    </row>
    <row r="488" spans="1:11" ht="12.75" x14ac:dyDescent="0.2">
      <c r="A488" s="64">
        <v>2</v>
      </c>
      <c r="B488" s="65">
        <v>6</v>
      </c>
      <c r="C488" s="65">
        <v>8</v>
      </c>
      <c r="D488" s="65">
        <v>9</v>
      </c>
      <c r="E488" s="65"/>
      <c r="F488" s="75" t="s">
        <v>293</v>
      </c>
      <c r="G488" s="71">
        <f>+G489</f>
        <v>0</v>
      </c>
      <c r="H488" s="71">
        <f>+H489</f>
        <v>0</v>
      </c>
      <c r="I488" s="71">
        <f>+I489</f>
        <v>0</v>
      </c>
      <c r="J488" s="71">
        <f>+J489</f>
        <v>0</v>
      </c>
      <c r="K488" s="121">
        <f>+K489</f>
        <v>0</v>
      </c>
    </row>
    <row r="489" spans="1:11" ht="12.75" x14ac:dyDescent="0.2">
      <c r="A489" s="62">
        <v>2</v>
      </c>
      <c r="B489" s="57">
        <v>6</v>
      </c>
      <c r="C489" s="57">
        <v>8</v>
      </c>
      <c r="D489" s="57">
        <v>9</v>
      </c>
      <c r="E489" s="57" t="s">
        <v>309</v>
      </c>
      <c r="F489" s="60" t="s">
        <v>293</v>
      </c>
      <c r="G489" s="66"/>
      <c r="H489" s="66"/>
      <c r="I489" s="66"/>
      <c r="J489" s="55">
        <f>SUBTOTAL(9,G489:I489)</f>
        <v>0</v>
      </c>
      <c r="K489" s="110">
        <f>IFERROR(J489/$J$18*100,"0.00")</f>
        <v>0</v>
      </c>
    </row>
    <row r="490" spans="1:11" ht="12.75" x14ac:dyDescent="0.2">
      <c r="A490" s="86">
        <v>2</v>
      </c>
      <c r="B490" s="84">
        <v>6</v>
      </c>
      <c r="C490" s="84">
        <v>9</v>
      </c>
      <c r="D490" s="84"/>
      <c r="E490" s="84"/>
      <c r="F490" s="87" t="s">
        <v>453</v>
      </c>
      <c r="G490" s="85">
        <f>+G491+G493+G495</f>
        <v>0</v>
      </c>
      <c r="H490" s="85">
        <f>+H491+H493+H495</f>
        <v>0</v>
      </c>
      <c r="I490" s="85">
        <f>+I491+I493+I495</f>
        <v>0</v>
      </c>
      <c r="J490" s="85">
        <f>+J491+J493+J495</f>
        <v>0</v>
      </c>
      <c r="K490" s="119">
        <f>+K491+K493+K495</f>
        <v>0</v>
      </c>
    </row>
    <row r="491" spans="1:11" ht="12.75" x14ac:dyDescent="0.2">
      <c r="A491" s="67">
        <v>2</v>
      </c>
      <c r="B491" s="65">
        <v>6</v>
      </c>
      <c r="C491" s="65">
        <v>9</v>
      </c>
      <c r="D491" s="65">
        <v>1</v>
      </c>
      <c r="E491" s="65"/>
      <c r="F491" s="75" t="s">
        <v>454</v>
      </c>
      <c r="G491" s="79">
        <f>+G492</f>
        <v>0</v>
      </c>
      <c r="H491" s="79">
        <f>+H492</f>
        <v>0</v>
      </c>
      <c r="I491" s="79">
        <f>+I492</f>
        <v>0</v>
      </c>
      <c r="J491" s="79">
        <f>+J492</f>
        <v>0</v>
      </c>
      <c r="K491" s="120">
        <f>+K492</f>
        <v>0</v>
      </c>
    </row>
    <row r="492" spans="1:11" ht="12.75" x14ac:dyDescent="0.2">
      <c r="A492" s="62">
        <v>2</v>
      </c>
      <c r="B492" s="57">
        <v>6</v>
      </c>
      <c r="C492" s="57">
        <v>9</v>
      </c>
      <c r="D492" s="57">
        <v>1</v>
      </c>
      <c r="E492" s="57" t="s">
        <v>309</v>
      </c>
      <c r="F492" s="60" t="s">
        <v>454</v>
      </c>
      <c r="G492" s="66"/>
      <c r="H492" s="66"/>
      <c r="I492" s="66"/>
      <c r="J492" s="55">
        <f>SUBTOTAL(9,G492:I492)</f>
        <v>0</v>
      </c>
      <c r="K492" s="110">
        <f>IFERROR(J492/$J$18*100,"0.00")</f>
        <v>0</v>
      </c>
    </row>
    <row r="493" spans="1:11" ht="12.75" x14ac:dyDescent="0.2">
      <c r="A493" s="67">
        <v>2</v>
      </c>
      <c r="B493" s="65">
        <v>6</v>
      </c>
      <c r="C493" s="65">
        <v>9</v>
      </c>
      <c r="D493" s="65">
        <v>2</v>
      </c>
      <c r="E493" s="65"/>
      <c r="F493" s="75" t="s">
        <v>455</v>
      </c>
      <c r="G493" s="79">
        <f>+G494</f>
        <v>0</v>
      </c>
      <c r="H493" s="79">
        <f>+H494</f>
        <v>0</v>
      </c>
      <c r="I493" s="79">
        <f>+I494</f>
        <v>0</v>
      </c>
      <c r="J493" s="79">
        <f>+J494</f>
        <v>0</v>
      </c>
      <c r="K493" s="120">
        <f>+K494</f>
        <v>0</v>
      </c>
    </row>
    <row r="494" spans="1:11" ht="12.75" x14ac:dyDescent="0.2">
      <c r="A494" s="62">
        <v>2</v>
      </c>
      <c r="B494" s="57">
        <v>6</v>
      </c>
      <c r="C494" s="57">
        <v>9</v>
      </c>
      <c r="D494" s="57">
        <v>2</v>
      </c>
      <c r="E494" s="57" t="s">
        <v>309</v>
      </c>
      <c r="F494" s="60" t="s">
        <v>455</v>
      </c>
      <c r="G494" s="66"/>
      <c r="H494" s="66"/>
      <c r="I494" s="66"/>
      <c r="J494" s="55">
        <f>SUBTOTAL(9,G494:I494)</f>
        <v>0</v>
      </c>
      <c r="K494" s="110">
        <f>IFERROR(J494/$J$18*100,"0.00")</f>
        <v>0</v>
      </c>
    </row>
    <row r="495" spans="1:11" ht="12.75" x14ac:dyDescent="0.2">
      <c r="A495" s="67">
        <v>2</v>
      </c>
      <c r="B495" s="65">
        <v>6</v>
      </c>
      <c r="C495" s="65">
        <v>9</v>
      </c>
      <c r="D495" s="65">
        <v>9</v>
      </c>
      <c r="E495" s="65"/>
      <c r="F495" s="75" t="s">
        <v>456</v>
      </c>
      <c r="G495" s="79">
        <f>+G496</f>
        <v>0</v>
      </c>
      <c r="H495" s="79">
        <f>+H496</f>
        <v>0</v>
      </c>
      <c r="I495" s="79">
        <f>+I496</f>
        <v>0</v>
      </c>
      <c r="J495" s="79">
        <f>+J496</f>
        <v>0</v>
      </c>
      <c r="K495" s="120">
        <f>+K496</f>
        <v>0</v>
      </c>
    </row>
    <row r="496" spans="1:11" ht="12.75" x14ac:dyDescent="0.2">
      <c r="A496" s="62">
        <v>2</v>
      </c>
      <c r="B496" s="57">
        <v>6</v>
      </c>
      <c r="C496" s="57">
        <v>9</v>
      </c>
      <c r="D496" s="57">
        <v>9</v>
      </c>
      <c r="E496" s="57" t="s">
        <v>309</v>
      </c>
      <c r="F496" s="60" t="s">
        <v>456</v>
      </c>
      <c r="G496" s="66"/>
      <c r="H496" s="66"/>
      <c r="I496" s="66"/>
      <c r="J496" s="55">
        <f>SUBTOTAL(9,G496:I496)</f>
        <v>0</v>
      </c>
      <c r="K496" s="110">
        <f>IFERROR(J496/$J$18*100,"0.00")</f>
        <v>0</v>
      </c>
    </row>
    <row r="497" spans="1:11" ht="12.75" x14ac:dyDescent="0.2">
      <c r="A497" s="88">
        <v>2</v>
      </c>
      <c r="B497" s="89">
        <v>7</v>
      </c>
      <c r="C497" s="90"/>
      <c r="D497" s="90"/>
      <c r="E497" s="90"/>
      <c r="F497" s="91" t="s">
        <v>254</v>
      </c>
      <c r="G497" s="92">
        <f>+G498+G509+G522</f>
        <v>0</v>
      </c>
      <c r="H497" s="92">
        <f>+H498+H509+H522</f>
        <v>100000</v>
      </c>
      <c r="I497" s="92">
        <f>+I498+I509+I522</f>
        <v>0</v>
      </c>
      <c r="J497" s="92">
        <f>+J498+J509+J522</f>
        <v>100000</v>
      </c>
      <c r="K497" s="118">
        <f>+K498+K509+K522</f>
        <v>1.2090394464630729E-2</v>
      </c>
    </row>
    <row r="498" spans="1:11" ht="12.75" x14ac:dyDescent="0.2">
      <c r="A498" s="86">
        <v>2</v>
      </c>
      <c r="B498" s="84">
        <v>7</v>
      </c>
      <c r="C498" s="84">
        <v>1</v>
      </c>
      <c r="D498" s="84"/>
      <c r="E498" s="84"/>
      <c r="F498" s="87" t="s">
        <v>294</v>
      </c>
      <c r="G498" s="85">
        <f>+G499+G501+G503+G505+G507</f>
        <v>0</v>
      </c>
      <c r="H498" s="85">
        <f>+H499+H501+H503+H505+H507</f>
        <v>0</v>
      </c>
      <c r="I498" s="85">
        <f>+I499+I501+I503+I505+I507</f>
        <v>0</v>
      </c>
      <c r="J498" s="85">
        <f>+J499+J501+J503+J505+J507</f>
        <v>0</v>
      </c>
      <c r="K498" s="119">
        <f>+K499+K501+K503+K505+K507</f>
        <v>0</v>
      </c>
    </row>
    <row r="499" spans="1:11" ht="12.75" x14ac:dyDescent="0.2">
      <c r="A499" s="64">
        <v>2</v>
      </c>
      <c r="B499" s="65">
        <v>7</v>
      </c>
      <c r="C499" s="65">
        <v>1</v>
      </c>
      <c r="D499" s="65">
        <v>1</v>
      </c>
      <c r="E499" s="65"/>
      <c r="F499" s="61" t="s">
        <v>295</v>
      </c>
      <c r="G499" s="71">
        <f>+G500</f>
        <v>0</v>
      </c>
      <c r="H499" s="71">
        <f>+H500</f>
        <v>0</v>
      </c>
      <c r="I499" s="71">
        <f>+I500</f>
        <v>0</v>
      </c>
      <c r="J499" s="71">
        <f>+J500</f>
        <v>0</v>
      </c>
      <c r="K499" s="121">
        <f>+K500</f>
        <v>0</v>
      </c>
    </row>
    <row r="500" spans="1:11" ht="12.75" x14ac:dyDescent="0.2">
      <c r="A500" s="62">
        <v>2</v>
      </c>
      <c r="B500" s="57">
        <v>7</v>
      </c>
      <c r="C500" s="57">
        <v>1</v>
      </c>
      <c r="D500" s="57">
        <v>1</v>
      </c>
      <c r="E500" s="57" t="s">
        <v>309</v>
      </c>
      <c r="F500" s="60" t="s">
        <v>295</v>
      </c>
      <c r="G500" s="66"/>
      <c r="H500" s="66"/>
      <c r="I500" s="66"/>
      <c r="J500" s="55">
        <f>SUBTOTAL(9,G500:I500)</f>
        <v>0</v>
      </c>
      <c r="K500" s="110">
        <f>IFERROR(J500/$J$18*100,"0.00")</f>
        <v>0</v>
      </c>
    </row>
    <row r="501" spans="1:11" ht="12.75" x14ac:dyDescent="0.2">
      <c r="A501" s="64">
        <v>2</v>
      </c>
      <c r="B501" s="65">
        <v>7</v>
      </c>
      <c r="C501" s="65">
        <v>1</v>
      </c>
      <c r="D501" s="65">
        <v>2</v>
      </c>
      <c r="E501" s="65"/>
      <c r="F501" s="61" t="s">
        <v>296</v>
      </c>
      <c r="G501" s="71">
        <f>+G502</f>
        <v>0</v>
      </c>
      <c r="H501" s="71">
        <f>+H502</f>
        <v>0</v>
      </c>
      <c r="I501" s="71">
        <f>+I502</f>
        <v>0</v>
      </c>
      <c r="J501" s="71">
        <f>+J502</f>
        <v>0</v>
      </c>
      <c r="K501" s="121">
        <f>+K502</f>
        <v>0</v>
      </c>
    </row>
    <row r="502" spans="1:11" ht="12.75" x14ac:dyDescent="0.2">
      <c r="A502" s="62">
        <v>2</v>
      </c>
      <c r="B502" s="57">
        <v>7</v>
      </c>
      <c r="C502" s="57">
        <v>1</v>
      </c>
      <c r="D502" s="57">
        <v>2</v>
      </c>
      <c r="E502" s="57" t="s">
        <v>309</v>
      </c>
      <c r="F502" s="60" t="s">
        <v>296</v>
      </c>
      <c r="G502" s="66"/>
      <c r="H502" s="66"/>
      <c r="I502" s="66"/>
      <c r="J502" s="55">
        <f>SUBTOTAL(9,G502:I502)</f>
        <v>0</v>
      </c>
      <c r="K502" s="110">
        <f>IFERROR(J502/$J$18*100,"0.00")</f>
        <v>0</v>
      </c>
    </row>
    <row r="503" spans="1:11" ht="12.75" x14ac:dyDescent="0.2">
      <c r="A503" s="64">
        <v>2</v>
      </c>
      <c r="B503" s="65">
        <v>7</v>
      </c>
      <c r="C503" s="65">
        <v>1</v>
      </c>
      <c r="D503" s="65">
        <v>3</v>
      </c>
      <c r="E503" s="65"/>
      <c r="F503" s="61" t="s">
        <v>297</v>
      </c>
      <c r="G503" s="71">
        <f>+G504</f>
        <v>0</v>
      </c>
      <c r="H503" s="71">
        <f>+H504</f>
        <v>0</v>
      </c>
      <c r="I503" s="71">
        <f>+I504</f>
        <v>0</v>
      </c>
      <c r="J503" s="71">
        <f>+J504</f>
        <v>0</v>
      </c>
      <c r="K503" s="121">
        <f>+K504</f>
        <v>0</v>
      </c>
    </row>
    <row r="504" spans="1:11" ht="12.75" x14ac:dyDescent="0.2">
      <c r="A504" s="62">
        <v>2</v>
      </c>
      <c r="B504" s="57">
        <v>7</v>
      </c>
      <c r="C504" s="57">
        <v>1</v>
      </c>
      <c r="D504" s="57">
        <v>3</v>
      </c>
      <c r="E504" s="57" t="s">
        <v>309</v>
      </c>
      <c r="F504" s="60" t="s">
        <v>297</v>
      </c>
      <c r="G504" s="66"/>
      <c r="H504" s="66"/>
      <c r="I504" s="66"/>
      <c r="J504" s="55">
        <f>SUBTOTAL(9,G504:I504)</f>
        <v>0</v>
      </c>
      <c r="K504" s="110">
        <f>IFERROR(J504/$J$18*100,"0.00")</f>
        <v>0</v>
      </c>
    </row>
    <row r="505" spans="1:11" ht="12.75" x14ac:dyDescent="0.2">
      <c r="A505" s="64">
        <v>2</v>
      </c>
      <c r="B505" s="65">
        <v>7</v>
      </c>
      <c r="C505" s="65">
        <v>1</v>
      </c>
      <c r="D505" s="65">
        <v>4</v>
      </c>
      <c r="E505" s="65"/>
      <c r="F505" s="61" t="s">
        <v>298</v>
      </c>
      <c r="G505" s="71">
        <f>+G506</f>
        <v>0</v>
      </c>
      <c r="H505" s="71">
        <f>+H506</f>
        <v>0</v>
      </c>
      <c r="I505" s="71">
        <f>+I506</f>
        <v>0</v>
      </c>
      <c r="J505" s="71">
        <f>+J506</f>
        <v>0</v>
      </c>
      <c r="K505" s="121">
        <f>+K506</f>
        <v>0</v>
      </c>
    </row>
    <row r="506" spans="1:11" ht="12.75" x14ac:dyDescent="0.2">
      <c r="A506" s="62">
        <v>2</v>
      </c>
      <c r="B506" s="57">
        <v>7</v>
      </c>
      <c r="C506" s="57">
        <v>1</v>
      </c>
      <c r="D506" s="57">
        <v>4</v>
      </c>
      <c r="E506" s="57" t="s">
        <v>309</v>
      </c>
      <c r="F506" s="60" t="s">
        <v>298</v>
      </c>
      <c r="G506" s="66"/>
      <c r="H506" s="66"/>
      <c r="I506" s="66"/>
      <c r="J506" s="55">
        <f>SUBTOTAL(9,G506:I506)</f>
        <v>0</v>
      </c>
      <c r="K506" s="110">
        <f>IFERROR(J506/$J$18*100,"0.00")</f>
        <v>0</v>
      </c>
    </row>
    <row r="507" spans="1:11" ht="12.75" x14ac:dyDescent="0.2">
      <c r="A507" s="67">
        <v>2</v>
      </c>
      <c r="B507" s="65">
        <v>7</v>
      </c>
      <c r="C507" s="65">
        <v>1</v>
      </c>
      <c r="D507" s="65">
        <v>5</v>
      </c>
      <c r="E507" s="65"/>
      <c r="F507" s="75" t="s">
        <v>457</v>
      </c>
      <c r="G507" s="71">
        <f>+G508</f>
        <v>0</v>
      </c>
      <c r="H507" s="71">
        <f>+H508</f>
        <v>0</v>
      </c>
      <c r="I507" s="71">
        <f>+I508</f>
        <v>0</v>
      </c>
      <c r="J507" s="71">
        <f>+J508</f>
        <v>0</v>
      </c>
      <c r="K507" s="121">
        <f>+K508</f>
        <v>0</v>
      </c>
    </row>
    <row r="508" spans="1:11" ht="12.75" x14ac:dyDescent="0.2">
      <c r="A508" s="62">
        <v>2</v>
      </c>
      <c r="B508" s="57">
        <v>7</v>
      </c>
      <c r="C508" s="57">
        <v>1</v>
      </c>
      <c r="D508" s="57">
        <v>5</v>
      </c>
      <c r="E508" s="57" t="s">
        <v>309</v>
      </c>
      <c r="F508" s="60" t="s">
        <v>457</v>
      </c>
      <c r="G508" s="66"/>
      <c r="H508" s="66"/>
      <c r="I508" s="66"/>
      <c r="J508" s="55">
        <f>SUBTOTAL(9,G508:I508)</f>
        <v>0</v>
      </c>
      <c r="K508" s="110">
        <f>IFERROR(J508/$J$18*100,"0.00")</f>
        <v>0</v>
      </c>
    </row>
    <row r="509" spans="1:11" ht="12.75" x14ac:dyDescent="0.2">
      <c r="A509" s="86">
        <v>2</v>
      </c>
      <c r="B509" s="84">
        <v>7</v>
      </c>
      <c r="C509" s="84">
        <v>2</v>
      </c>
      <c r="D509" s="84"/>
      <c r="E509" s="84"/>
      <c r="F509" s="87" t="s">
        <v>299</v>
      </c>
      <c r="G509" s="85">
        <f>+G510+G512+G514+G516+G518+G520</f>
        <v>0</v>
      </c>
      <c r="H509" s="85">
        <f>+H510+H512+H514+H516+H518+H520</f>
        <v>100000</v>
      </c>
      <c r="I509" s="85">
        <f>+I510+I512+I514+I516+I518+I520</f>
        <v>0</v>
      </c>
      <c r="J509" s="85">
        <f>+J510+J512+J514+J516+J518+J520</f>
        <v>100000</v>
      </c>
      <c r="K509" s="119">
        <f>+K510+K512+K514+K516+K518+K520</f>
        <v>1.2090394464630729E-2</v>
      </c>
    </row>
    <row r="510" spans="1:11" ht="12.75" x14ac:dyDescent="0.2">
      <c r="A510" s="64">
        <v>2</v>
      </c>
      <c r="B510" s="65">
        <v>7</v>
      </c>
      <c r="C510" s="65">
        <v>2</v>
      </c>
      <c r="D510" s="65">
        <v>1</v>
      </c>
      <c r="E510" s="65"/>
      <c r="F510" s="61" t="s">
        <v>300</v>
      </c>
      <c r="G510" s="71">
        <f>+G511</f>
        <v>0</v>
      </c>
      <c r="H510" s="71">
        <f>+H511</f>
        <v>100000</v>
      </c>
      <c r="I510" s="71">
        <f>+I511</f>
        <v>0</v>
      </c>
      <c r="J510" s="71">
        <f>+J511</f>
        <v>100000</v>
      </c>
      <c r="K510" s="121">
        <f>+K511</f>
        <v>1.2090394464630729E-2</v>
      </c>
    </row>
    <row r="511" spans="1:11" ht="12.75" x14ac:dyDescent="0.2">
      <c r="A511" s="62">
        <v>2</v>
      </c>
      <c r="B511" s="57">
        <v>7</v>
      </c>
      <c r="C511" s="57">
        <v>2</v>
      </c>
      <c r="D511" s="57">
        <v>1</v>
      </c>
      <c r="E511" s="57" t="s">
        <v>309</v>
      </c>
      <c r="F511" s="60" t="s">
        <v>300</v>
      </c>
      <c r="G511" s="66"/>
      <c r="H511" s="55">
        <v>100000</v>
      </c>
      <c r="I511" s="66"/>
      <c r="J511" s="55">
        <f>SUBTOTAL(9,G511:I511)</f>
        <v>100000</v>
      </c>
      <c r="K511" s="110">
        <f>IFERROR(J511/$J$18*100,"0.00")</f>
        <v>1.2090394464630729E-2</v>
      </c>
    </row>
    <row r="512" spans="1:11" ht="12.75" x14ac:dyDescent="0.2">
      <c r="A512" s="64">
        <v>2</v>
      </c>
      <c r="B512" s="65">
        <v>7</v>
      </c>
      <c r="C512" s="65">
        <v>2</v>
      </c>
      <c r="D512" s="65">
        <v>2</v>
      </c>
      <c r="E512" s="65"/>
      <c r="F512" s="61" t="s">
        <v>301</v>
      </c>
      <c r="G512" s="71">
        <f>+G513</f>
        <v>0</v>
      </c>
      <c r="H512" s="71">
        <f>+H513</f>
        <v>0</v>
      </c>
      <c r="I512" s="71">
        <f>+I513</f>
        <v>0</v>
      </c>
      <c r="J512" s="71">
        <f>+J513</f>
        <v>0</v>
      </c>
      <c r="K512" s="121">
        <f>+K513</f>
        <v>0</v>
      </c>
    </row>
    <row r="513" spans="1:11" ht="12.75" x14ac:dyDescent="0.2">
      <c r="A513" s="62">
        <v>2</v>
      </c>
      <c r="B513" s="57">
        <v>7</v>
      </c>
      <c r="C513" s="57">
        <v>2</v>
      </c>
      <c r="D513" s="57">
        <v>2</v>
      </c>
      <c r="E513" s="57" t="s">
        <v>309</v>
      </c>
      <c r="F513" s="60" t="s">
        <v>301</v>
      </c>
      <c r="G513" s="66"/>
      <c r="H513" s="66"/>
      <c r="I513" s="66"/>
      <c r="J513" s="55">
        <f>SUBTOTAL(9,G513:I513)</f>
        <v>0</v>
      </c>
      <c r="K513" s="110">
        <f>IFERROR(J513/$J$18*100,"0.00")</f>
        <v>0</v>
      </c>
    </row>
    <row r="514" spans="1:11" ht="12.75" x14ac:dyDescent="0.2">
      <c r="A514" s="64">
        <v>2</v>
      </c>
      <c r="B514" s="65">
        <v>7</v>
      </c>
      <c r="C514" s="65">
        <v>2</v>
      </c>
      <c r="D514" s="65">
        <v>3</v>
      </c>
      <c r="E514" s="65"/>
      <c r="F514" s="61" t="s">
        <v>302</v>
      </c>
      <c r="G514" s="71">
        <f>+G515</f>
        <v>0</v>
      </c>
      <c r="H514" s="71">
        <f>+H515</f>
        <v>0</v>
      </c>
      <c r="I514" s="71">
        <f>+I515</f>
        <v>0</v>
      </c>
      <c r="J514" s="71">
        <f>+J515</f>
        <v>0</v>
      </c>
      <c r="K514" s="121">
        <f>+K515</f>
        <v>0</v>
      </c>
    </row>
    <row r="515" spans="1:11" ht="12.75" x14ac:dyDescent="0.2">
      <c r="A515" s="62">
        <v>2</v>
      </c>
      <c r="B515" s="57">
        <v>7</v>
      </c>
      <c r="C515" s="57">
        <v>2</v>
      </c>
      <c r="D515" s="57">
        <v>3</v>
      </c>
      <c r="E515" s="57" t="s">
        <v>309</v>
      </c>
      <c r="F515" s="60" t="s">
        <v>302</v>
      </c>
      <c r="G515" s="66"/>
      <c r="H515" s="66"/>
      <c r="I515" s="66"/>
      <c r="J515" s="55">
        <f>SUBTOTAL(9,G515:I515)</f>
        <v>0</v>
      </c>
      <c r="K515" s="110">
        <f>IFERROR(J515/$J$18*100,"0.00")</f>
        <v>0</v>
      </c>
    </row>
    <row r="516" spans="1:11" ht="12.75" x14ac:dyDescent="0.2">
      <c r="A516" s="64">
        <v>2</v>
      </c>
      <c r="B516" s="65">
        <v>7</v>
      </c>
      <c r="C516" s="65">
        <v>2</v>
      </c>
      <c r="D516" s="65">
        <v>4</v>
      </c>
      <c r="E516" s="65"/>
      <c r="F516" s="61" t="s">
        <v>303</v>
      </c>
      <c r="G516" s="71">
        <f>+G517</f>
        <v>0</v>
      </c>
      <c r="H516" s="71">
        <f>+H517</f>
        <v>0</v>
      </c>
      <c r="I516" s="71">
        <f>+I517</f>
        <v>0</v>
      </c>
      <c r="J516" s="71">
        <f>+J517</f>
        <v>0</v>
      </c>
      <c r="K516" s="121">
        <f>+K517</f>
        <v>0</v>
      </c>
    </row>
    <row r="517" spans="1:11" ht="12.75" x14ac:dyDescent="0.2">
      <c r="A517" s="62">
        <v>2</v>
      </c>
      <c r="B517" s="57">
        <v>7</v>
      </c>
      <c r="C517" s="57">
        <v>2</v>
      </c>
      <c r="D517" s="57">
        <v>4</v>
      </c>
      <c r="E517" s="57" t="s">
        <v>309</v>
      </c>
      <c r="F517" s="60" t="s">
        <v>303</v>
      </c>
      <c r="G517" s="66"/>
      <c r="H517" s="66"/>
      <c r="I517" s="66"/>
      <c r="J517" s="55">
        <f>SUBTOTAL(9,G517:I517)</f>
        <v>0</v>
      </c>
      <c r="K517" s="110">
        <f>IFERROR(J517/$J$18*100,"0.00")</f>
        <v>0</v>
      </c>
    </row>
    <row r="518" spans="1:11" ht="12.75" x14ac:dyDescent="0.2">
      <c r="A518" s="64">
        <v>2</v>
      </c>
      <c r="B518" s="65">
        <v>7</v>
      </c>
      <c r="C518" s="65">
        <v>2</v>
      </c>
      <c r="D518" s="65">
        <v>7</v>
      </c>
      <c r="E518" s="65"/>
      <c r="F518" s="61" t="s">
        <v>304</v>
      </c>
      <c r="G518" s="71">
        <f>+G519</f>
        <v>0</v>
      </c>
      <c r="H518" s="71">
        <f>+H519</f>
        <v>0</v>
      </c>
      <c r="I518" s="71">
        <f>+I519</f>
        <v>0</v>
      </c>
      <c r="J518" s="71">
        <f>+J519</f>
        <v>0</v>
      </c>
      <c r="K518" s="121">
        <f>+K519</f>
        <v>0</v>
      </c>
    </row>
    <row r="519" spans="1:11" ht="12.75" x14ac:dyDescent="0.2">
      <c r="A519" s="62">
        <v>2</v>
      </c>
      <c r="B519" s="57">
        <v>7</v>
      </c>
      <c r="C519" s="57">
        <v>2</v>
      </c>
      <c r="D519" s="57">
        <v>7</v>
      </c>
      <c r="E519" s="57" t="s">
        <v>309</v>
      </c>
      <c r="F519" s="60" t="s">
        <v>304</v>
      </c>
      <c r="G519" s="66"/>
      <c r="H519" s="66"/>
      <c r="I519" s="66"/>
      <c r="J519" s="55">
        <f>SUBTOTAL(9,G519:I519)</f>
        <v>0</v>
      </c>
      <c r="K519" s="110">
        <f>IFERROR(J519/$J$18*100,"0.00")</f>
        <v>0</v>
      </c>
    </row>
    <row r="520" spans="1:11" ht="12.75" x14ac:dyDescent="0.2">
      <c r="A520" s="64">
        <v>2</v>
      </c>
      <c r="B520" s="65">
        <v>7</v>
      </c>
      <c r="C520" s="65">
        <v>2</v>
      </c>
      <c r="D520" s="65">
        <v>8</v>
      </c>
      <c r="E520" s="65"/>
      <c r="F520" s="61" t="s">
        <v>305</v>
      </c>
      <c r="G520" s="71">
        <f>+G521</f>
        <v>0</v>
      </c>
      <c r="H520" s="71">
        <f>+H521</f>
        <v>0</v>
      </c>
      <c r="I520" s="71">
        <f>+I521</f>
        <v>0</v>
      </c>
      <c r="J520" s="71">
        <f>+J521</f>
        <v>0</v>
      </c>
      <c r="K520" s="121">
        <f>+K521</f>
        <v>0</v>
      </c>
    </row>
    <row r="521" spans="1:11" ht="12.75" x14ac:dyDescent="0.2">
      <c r="A521" s="62">
        <v>2</v>
      </c>
      <c r="B521" s="57">
        <v>7</v>
      </c>
      <c r="C521" s="57">
        <v>2</v>
      </c>
      <c r="D521" s="57">
        <v>8</v>
      </c>
      <c r="E521" s="57" t="s">
        <v>309</v>
      </c>
      <c r="F521" s="60" t="s">
        <v>305</v>
      </c>
      <c r="G521" s="66"/>
      <c r="H521" s="66"/>
      <c r="I521" s="66"/>
      <c r="J521" s="55">
        <f>SUBTOTAL(9,G521:I521)</f>
        <v>0</v>
      </c>
      <c r="K521" s="110">
        <f>IFERROR(J521/$J$18*100,"0.00")</f>
        <v>0</v>
      </c>
    </row>
    <row r="522" spans="1:11" ht="12.75" x14ac:dyDescent="0.2">
      <c r="A522" s="86">
        <v>2</v>
      </c>
      <c r="B522" s="84">
        <v>7</v>
      </c>
      <c r="C522" s="84">
        <v>3</v>
      </c>
      <c r="D522" s="84"/>
      <c r="E522" s="84"/>
      <c r="F522" s="87" t="s">
        <v>306</v>
      </c>
      <c r="G522" s="85">
        <f>+G523+G525</f>
        <v>0</v>
      </c>
      <c r="H522" s="85">
        <f>+H523+H525</f>
        <v>0</v>
      </c>
      <c r="I522" s="85">
        <f>+I523+I525</f>
        <v>0</v>
      </c>
      <c r="J522" s="85">
        <f>+J523+J525</f>
        <v>0</v>
      </c>
      <c r="K522" s="119">
        <f>+K523+K525</f>
        <v>0</v>
      </c>
    </row>
    <row r="523" spans="1:11" ht="12.75" x14ac:dyDescent="0.2">
      <c r="A523" s="64">
        <v>2</v>
      </c>
      <c r="B523" s="65">
        <v>7</v>
      </c>
      <c r="C523" s="65">
        <v>3</v>
      </c>
      <c r="D523" s="65">
        <v>1</v>
      </c>
      <c r="E523" s="65"/>
      <c r="F523" s="61" t="s">
        <v>307</v>
      </c>
      <c r="G523" s="71">
        <f>+G524</f>
        <v>0</v>
      </c>
      <c r="H523" s="71">
        <f>+H524</f>
        <v>0</v>
      </c>
      <c r="I523" s="71">
        <f>+I524</f>
        <v>0</v>
      </c>
      <c r="J523" s="71">
        <f>+J524</f>
        <v>0</v>
      </c>
      <c r="K523" s="121">
        <f>+K524</f>
        <v>0</v>
      </c>
    </row>
    <row r="524" spans="1:11" ht="12.75" x14ac:dyDescent="0.2">
      <c r="A524" s="62">
        <v>2</v>
      </c>
      <c r="B524" s="57">
        <v>7</v>
      </c>
      <c r="C524" s="57">
        <v>3</v>
      </c>
      <c r="D524" s="57">
        <v>1</v>
      </c>
      <c r="E524" s="57" t="s">
        <v>309</v>
      </c>
      <c r="F524" s="60" t="s">
        <v>307</v>
      </c>
      <c r="G524" s="66"/>
      <c r="H524" s="66"/>
      <c r="I524" s="66"/>
      <c r="J524" s="55">
        <f>SUBTOTAL(9,G524:I524)</f>
        <v>0</v>
      </c>
      <c r="K524" s="110">
        <f>IFERROR(J524/$J$18*100,"0.00")</f>
        <v>0</v>
      </c>
    </row>
    <row r="525" spans="1:11" ht="12.75" x14ac:dyDescent="0.2">
      <c r="A525" s="64">
        <v>2</v>
      </c>
      <c r="B525" s="65">
        <v>7</v>
      </c>
      <c r="C525" s="65">
        <v>3</v>
      </c>
      <c r="D525" s="65">
        <v>2</v>
      </c>
      <c r="E525" s="65"/>
      <c r="F525" s="61" t="s">
        <v>308</v>
      </c>
      <c r="G525" s="71">
        <f>+G526</f>
        <v>0</v>
      </c>
      <c r="H525" s="71">
        <f>+H526</f>
        <v>0</v>
      </c>
      <c r="I525" s="71">
        <f>+I526</f>
        <v>0</v>
      </c>
      <c r="J525" s="71">
        <f>+J526</f>
        <v>0</v>
      </c>
      <c r="K525" s="121">
        <f>+K526</f>
        <v>0</v>
      </c>
    </row>
    <row r="526" spans="1:11" ht="12.75" x14ac:dyDescent="0.2">
      <c r="A526" s="111">
        <v>2</v>
      </c>
      <c r="B526" s="112">
        <v>7</v>
      </c>
      <c r="C526" s="112">
        <v>3</v>
      </c>
      <c r="D526" s="112">
        <v>2</v>
      </c>
      <c r="E526" s="112" t="s">
        <v>309</v>
      </c>
      <c r="F526" s="113" t="s">
        <v>308</v>
      </c>
      <c r="G526" s="114"/>
      <c r="H526" s="114"/>
      <c r="I526" s="114"/>
      <c r="J526" s="115">
        <f>SUBTOTAL(9,G526:I526)</f>
        <v>0</v>
      </c>
      <c r="K526" s="116">
        <f>IFERROR(J526/$J$18*100,"0.00")</f>
        <v>0</v>
      </c>
    </row>
    <row r="527" spans="1:11" s="145" customFormat="1" x14ac:dyDescent="0.3">
      <c r="A527" s="146"/>
      <c r="B527" s="146"/>
      <c r="C527" s="146"/>
      <c r="D527" s="146"/>
      <c r="E527" s="146"/>
      <c r="F527" s="146"/>
      <c r="G527" s="146"/>
      <c r="H527" s="146"/>
      <c r="I527" s="146"/>
      <c r="J527" s="146"/>
    </row>
    <row r="528" spans="1:11" s="145" customFormat="1" x14ac:dyDescent="0.3">
      <c r="A528" s="146"/>
      <c r="B528" s="146"/>
      <c r="C528" s="146"/>
      <c r="D528" s="146"/>
      <c r="E528" s="146"/>
      <c r="F528" s="146"/>
      <c r="G528" s="146"/>
      <c r="H528" s="146"/>
      <c r="I528" s="146"/>
      <c r="J528" s="146"/>
    </row>
    <row r="529" spans="1:10" s="145" customFormat="1" x14ac:dyDescent="0.3">
      <c r="A529" s="146"/>
      <c r="B529" s="146"/>
      <c r="C529" s="146"/>
      <c r="D529" s="146"/>
      <c r="E529" s="146"/>
      <c r="F529" s="146"/>
      <c r="G529" s="146"/>
      <c r="H529" s="146"/>
      <c r="I529" s="146"/>
      <c r="J529" s="146"/>
    </row>
    <row r="530" spans="1:10" s="145" customFormat="1" x14ac:dyDescent="0.3">
      <c r="A530" s="146"/>
      <c r="B530" s="146"/>
      <c r="C530" s="146"/>
      <c r="D530" s="146"/>
      <c r="E530" s="146"/>
      <c r="F530" s="146"/>
      <c r="G530" s="146"/>
      <c r="H530" s="146"/>
      <c r="I530" s="146"/>
      <c r="J530" s="146"/>
    </row>
    <row r="531" spans="1:10" s="145" customFormat="1" x14ac:dyDescent="0.3">
      <c r="A531" s="146"/>
      <c r="B531" s="146"/>
      <c r="C531" s="146"/>
      <c r="D531" s="146"/>
      <c r="E531" s="146"/>
      <c r="F531" s="146"/>
      <c r="G531" s="146"/>
      <c r="H531" s="146"/>
      <c r="I531" s="146"/>
      <c r="J531" s="146"/>
    </row>
    <row r="532" spans="1:10" s="145" customFormat="1" x14ac:dyDescent="0.3">
      <c r="A532" s="146"/>
      <c r="B532" s="146"/>
      <c r="C532" s="146"/>
      <c r="D532" s="146"/>
      <c r="E532" s="146"/>
      <c r="F532" s="146"/>
      <c r="G532" s="146"/>
      <c r="H532" s="146"/>
      <c r="I532" s="146"/>
      <c r="J532" s="146"/>
    </row>
    <row r="533" spans="1:10" s="145" customFormat="1" x14ac:dyDescent="0.3">
      <c r="A533" s="146"/>
      <c r="B533" s="146"/>
      <c r="C533" s="146"/>
      <c r="D533" s="146"/>
      <c r="E533" s="146"/>
      <c r="F533" s="146"/>
      <c r="G533" s="146"/>
      <c r="H533" s="146"/>
      <c r="I533" s="146"/>
      <c r="J533" s="146"/>
    </row>
    <row r="534" spans="1:10" s="145" customFormat="1" x14ac:dyDescent="0.3">
      <c r="A534" s="146"/>
      <c r="B534" s="146"/>
      <c r="C534" s="146"/>
      <c r="D534" s="146"/>
      <c r="E534" s="146"/>
      <c r="F534" s="146"/>
      <c r="G534" s="146"/>
      <c r="H534" s="146"/>
      <c r="I534" s="146"/>
      <c r="J534" s="146"/>
    </row>
    <row r="535" spans="1:10" s="145" customFormat="1" x14ac:dyDescent="0.3">
      <c r="A535" s="146"/>
      <c r="B535" s="146"/>
      <c r="C535" s="146"/>
      <c r="D535" s="146"/>
      <c r="E535" s="146"/>
      <c r="F535" s="146"/>
      <c r="G535" s="146"/>
      <c r="H535" s="146"/>
      <c r="I535" s="146"/>
      <c r="J535" s="146"/>
    </row>
    <row r="536" spans="1:10" s="145" customFormat="1" x14ac:dyDescent="0.3">
      <c r="A536" s="146"/>
      <c r="B536" s="146"/>
      <c r="C536" s="146"/>
      <c r="D536" s="146"/>
      <c r="E536" s="146"/>
      <c r="F536" s="146"/>
      <c r="G536" s="146"/>
      <c r="H536" s="146"/>
      <c r="I536" s="146"/>
      <c r="J536" s="146"/>
    </row>
    <row r="537" spans="1:10" s="145" customFormat="1" x14ac:dyDescent="0.3">
      <c r="A537" s="146"/>
      <c r="B537" s="146"/>
      <c r="C537" s="146"/>
      <c r="D537" s="146"/>
      <c r="E537" s="146"/>
      <c r="F537" s="146"/>
      <c r="G537" s="146"/>
      <c r="H537" s="146"/>
      <c r="I537" s="146"/>
      <c r="J537" s="146"/>
    </row>
    <row r="538" spans="1:10" s="145" customFormat="1" x14ac:dyDescent="0.3">
      <c r="A538" s="146"/>
      <c r="B538" s="146"/>
      <c r="C538" s="146"/>
      <c r="D538" s="146"/>
      <c r="E538" s="146"/>
      <c r="F538" s="146"/>
      <c r="G538" s="146"/>
      <c r="H538" s="146"/>
      <c r="I538" s="146"/>
      <c r="J538" s="146"/>
    </row>
    <row r="539" spans="1:10" s="145" customFormat="1" x14ac:dyDescent="0.3">
      <c r="A539" s="146"/>
      <c r="B539" s="146"/>
      <c r="C539" s="146"/>
      <c r="D539" s="146"/>
      <c r="E539" s="146"/>
      <c r="F539" s="146"/>
      <c r="G539" s="146"/>
      <c r="H539" s="146"/>
      <c r="I539" s="146"/>
      <c r="J539" s="146"/>
    </row>
    <row r="540" spans="1:10" s="145" customFormat="1" x14ac:dyDescent="0.3">
      <c r="A540" s="146"/>
      <c r="B540" s="146"/>
      <c r="C540" s="146"/>
      <c r="D540" s="146"/>
      <c r="E540" s="146"/>
      <c r="F540" s="146"/>
      <c r="G540" s="146"/>
      <c r="H540" s="146"/>
      <c r="I540" s="146"/>
      <c r="J540" s="146"/>
    </row>
    <row r="541" spans="1:10" s="145" customFormat="1" x14ac:dyDescent="0.3">
      <c r="A541" s="146"/>
      <c r="B541" s="146"/>
      <c r="C541" s="146"/>
      <c r="D541" s="146"/>
      <c r="E541" s="146"/>
      <c r="F541" s="146"/>
      <c r="G541" s="146"/>
      <c r="H541" s="146"/>
      <c r="I541" s="146"/>
      <c r="J541" s="146"/>
    </row>
    <row r="542" spans="1:10" s="145" customFormat="1" x14ac:dyDescent="0.3">
      <c r="A542" s="146"/>
      <c r="B542" s="146"/>
      <c r="C542" s="146"/>
      <c r="D542" s="146"/>
      <c r="E542" s="146"/>
      <c r="F542" s="146"/>
      <c r="G542" s="146"/>
      <c r="H542" s="146"/>
      <c r="I542" s="146"/>
      <c r="J542" s="146"/>
    </row>
    <row r="543" spans="1:10" s="145" customFormat="1" x14ac:dyDescent="0.3">
      <c r="A543" s="146"/>
      <c r="B543" s="146"/>
      <c r="C543" s="146"/>
      <c r="D543" s="146"/>
      <c r="E543" s="146"/>
      <c r="F543" s="146"/>
      <c r="G543" s="146"/>
      <c r="H543" s="146"/>
      <c r="I543" s="146"/>
      <c r="J543" s="146"/>
    </row>
    <row r="544" spans="1:10" s="145" customFormat="1" x14ac:dyDescent="0.3">
      <c r="A544" s="146"/>
      <c r="B544" s="146"/>
      <c r="C544" s="146"/>
      <c r="D544" s="146"/>
      <c r="E544" s="146"/>
      <c r="F544" s="146"/>
      <c r="G544" s="146"/>
      <c r="H544" s="146"/>
      <c r="I544" s="146"/>
      <c r="J544" s="146"/>
    </row>
    <row r="545" spans="1:10" s="145" customFormat="1" x14ac:dyDescent="0.3">
      <c r="A545" s="146"/>
      <c r="B545" s="146"/>
      <c r="C545" s="146"/>
      <c r="D545" s="146"/>
      <c r="E545" s="146"/>
      <c r="F545" s="146"/>
      <c r="G545" s="146"/>
      <c r="H545" s="146"/>
      <c r="I545" s="146"/>
      <c r="J545" s="146"/>
    </row>
    <row r="546" spans="1:10" s="145" customFormat="1" x14ac:dyDescent="0.3">
      <c r="A546" s="146"/>
      <c r="B546" s="146"/>
      <c r="C546" s="146"/>
      <c r="D546" s="146"/>
      <c r="E546" s="146"/>
      <c r="F546" s="146"/>
      <c r="G546" s="146"/>
      <c r="H546" s="146"/>
      <c r="I546" s="146"/>
      <c r="J546" s="146"/>
    </row>
    <row r="547" spans="1:10" s="145" customFormat="1" x14ac:dyDescent="0.3">
      <c r="A547" s="146"/>
      <c r="B547" s="146"/>
      <c r="C547" s="146"/>
      <c r="D547" s="146"/>
      <c r="E547" s="146"/>
      <c r="F547" s="146"/>
      <c r="G547" s="146"/>
      <c r="H547" s="146"/>
      <c r="I547" s="146"/>
      <c r="J547" s="146"/>
    </row>
    <row r="548" spans="1:10" s="145" customFormat="1" x14ac:dyDescent="0.3">
      <c r="A548" s="146"/>
      <c r="B548" s="146"/>
      <c r="C548" s="146"/>
      <c r="D548" s="146"/>
      <c r="E548" s="146"/>
      <c r="F548" s="146"/>
      <c r="G548" s="146"/>
      <c r="H548" s="146"/>
      <c r="I548" s="146"/>
      <c r="J548" s="146"/>
    </row>
    <row r="549" spans="1:10" s="145" customFormat="1" x14ac:dyDescent="0.3">
      <c r="A549" s="146"/>
      <c r="B549" s="146"/>
      <c r="C549" s="146"/>
      <c r="D549" s="146"/>
      <c r="E549" s="146"/>
      <c r="F549" s="146"/>
      <c r="G549" s="146"/>
      <c r="H549" s="146"/>
      <c r="I549" s="146"/>
      <c r="J549" s="146"/>
    </row>
    <row r="550" spans="1:10" s="145" customFormat="1" x14ac:dyDescent="0.3">
      <c r="A550" s="146"/>
      <c r="B550" s="146"/>
      <c r="C550" s="146"/>
      <c r="D550" s="146"/>
      <c r="E550" s="146"/>
      <c r="F550" s="146"/>
      <c r="G550" s="146"/>
      <c r="H550" s="146"/>
      <c r="I550" s="146"/>
      <c r="J550" s="146"/>
    </row>
    <row r="551" spans="1:10" s="145" customFormat="1" x14ac:dyDescent="0.3">
      <c r="A551" s="146"/>
      <c r="B551" s="146"/>
      <c r="C551" s="146"/>
      <c r="D551" s="146"/>
      <c r="E551" s="146"/>
      <c r="F551" s="146"/>
      <c r="G551" s="146"/>
      <c r="H551" s="146"/>
      <c r="I551" s="146"/>
      <c r="J551" s="146"/>
    </row>
    <row r="552" spans="1:10" s="145" customFormat="1" x14ac:dyDescent="0.3">
      <c r="A552" s="146"/>
      <c r="B552" s="146"/>
      <c r="C552" s="146"/>
      <c r="D552" s="146"/>
      <c r="E552" s="146"/>
      <c r="F552" s="146"/>
      <c r="G552" s="146"/>
      <c r="H552" s="146"/>
      <c r="I552" s="146"/>
      <c r="J552" s="146"/>
    </row>
    <row r="553" spans="1:10" s="145" customFormat="1" x14ac:dyDescent="0.3">
      <c r="A553" s="146"/>
      <c r="B553" s="146"/>
      <c r="C553" s="146"/>
      <c r="D553" s="146"/>
      <c r="E553" s="146"/>
      <c r="F553" s="146"/>
      <c r="G553" s="146"/>
      <c r="H553" s="146"/>
      <c r="I553" s="146"/>
      <c r="J553" s="146"/>
    </row>
    <row r="554" spans="1:10" s="145" customFormat="1" x14ac:dyDescent="0.3">
      <c r="A554" s="146"/>
      <c r="B554" s="146"/>
      <c r="C554" s="146"/>
      <c r="D554" s="146"/>
      <c r="E554" s="146"/>
      <c r="F554" s="146"/>
      <c r="G554" s="146"/>
      <c r="H554" s="146"/>
      <c r="I554" s="146"/>
      <c r="J554" s="146"/>
    </row>
    <row r="555" spans="1:10" s="145" customFormat="1" x14ac:dyDescent="0.3">
      <c r="A555" s="146"/>
      <c r="B555" s="146"/>
      <c r="C555" s="146"/>
      <c r="D555" s="146"/>
      <c r="E555" s="146"/>
      <c r="F555" s="146"/>
      <c r="G555" s="146"/>
      <c r="H555" s="146"/>
      <c r="I555" s="146"/>
      <c r="J555" s="146"/>
    </row>
    <row r="556" spans="1:10" s="145" customFormat="1" x14ac:dyDescent="0.3">
      <c r="A556" s="146"/>
      <c r="B556" s="146"/>
      <c r="C556" s="146"/>
      <c r="D556" s="146"/>
      <c r="E556" s="146"/>
      <c r="F556" s="146"/>
      <c r="G556" s="146"/>
      <c r="H556" s="146"/>
      <c r="I556" s="146"/>
      <c r="J556" s="146"/>
    </row>
    <row r="557" spans="1:10" s="145" customFormat="1" x14ac:dyDescent="0.3">
      <c r="A557" s="146"/>
      <c r="B557" s="146"/>
      <c r="C557" s="146"/>
      <c r="D557" s="146"/>
      <c r="E557" s="146"/>
      <c r="F557" s="146"/>
      <c r="G557" s="146"/>
      <c r="H557" s="146"/>
      <c r="I557" s="146"/>
      <c r="J557" s="146"/>
    </row>
    <row r="558" spans="1:10" s="145" customFormat="1" x14ac:dyDescent="0.3">
      <c r="A558" s="146"/>
      <c r="B558" s="146"/>
      <c r="C558" s="146"/>
      <c r="D558" s="146"/>
      <c r="E558" s="146"/>
      <c r="F558" s="146"/>
      <c r="G558" s="146"/>
      <c r="H558" s="146"/>
      <c r="I558" s="146"/>
      <c r="J558" s="146"/>
    </row>
    <row r="559" spans="1:10" s="145" customFormat="1" x14ac:dyDescent="0.3">
      <c r="A559" s="146"/>
      <c r="B559" s="146"/>
      <c r="C559" s="146"/>
      <c r="D559" s="146"/>
      <c r="E559" s="146"/>
      <c r="F559" s="146"/>
      <c r="G559" s="146"/>
      <c r="H559" s="146"/>
      <c r="I559" s="146"/>
      <c r="J559" s="146"/>
    </row>
    <row r="560" spans="1:10" s="145" customFormat="1" x14ac:dyDescent="0.3">
      <c r="A560" s="146"/>
      <c r="B560" s="146"/>
      <c r="C560" s="146"/>
      <c r="D560" s="146"/>
      <c r="E560" s="146"/>
      <c r="F560" s="146"/>
      <c r="G560" s="146"/>
      <c r="H560" s="146"/>
      <c r="I560" s="146"/>
      <c r="J560" s="146"/>
    </row>
    <row r="561" spans="1:10" s="145" customFormat="1" x14ac:dyDescent="0.3">
      <c r="A561" s="146"/>
      <c r="B561" s="146"/>
      <c r="C561" s="146"/>
      <c r="D561" s="146"/>
      <c r="E561" s="146"/>
      <c r="F561" s="146"/>
      <c r="G561" s="146"/>
      <c r="H561" s="146"/>
      <c r="I561" s="146"/>
      <c r="J561" s="146"/>
    </row>
    <row r="562" spans="1:10" s="145" customFormat="1" x14ac:dyDescent="0.3">
      <c r="A562" s="146"/>
      <c r="B562" s="146"/>
      <c r="C562" s="146"/>
      <c r="D562" s="146"/>
      <c r="E562" s="146"/>
      <c r="F562" s="146"/>
      <c r="G562" s="146"/>
      <c r="H562" s="146"/>
      <c r="I562" s="146"/>
      <c r="J562" s="146"/>
    </row>
    <row r="563" spans="1:10" s="145" customFormat="1" x14ac:dyDescent="0.3">
      <c r="A563" s="146"/>
      <c r="B563" s="146"/>
      <c r="C563" s="146"/>
      <c r="D563" s="146"/>
      <c r="E563" s="146"/>
      <c r="F563" s="146"/>
      <c r="G563" s="146"/>
      <c r="H563" s="146"/>
      <c r="I563" s="146"/>
      <c r="J563" s="146"/>
    </row>
    <row r="564" spans="1:10" s="145" customFormat="1" x14ac:dyDescent="0.3">
      <c r="A564" s="146"/>
      <c r="B564" s="146"/>
      <c r="C564" s="146"/>
      <c r="D564" s="146"/>
      <c r="E564" s="146"/>
      <c r="F564" s="146"/>
      <c r="G564" s="146"/>
      <c r="H564" s="146"/>
      <c r="I564" s="146"/>
      <c r="J564" s="146"/>
    </row>
    <row r="565" spans="1:10" s="145" customFormat="1" x14ac:dyDescent="0.3">
      <c r="A565" s="146"/>
      <c r="B565" s="146"/>
      <c r="C565" s="146"/>
      <c r="D565" s="146"/>
      <c r="E565" s="146"/>
      <c r="F565" s="146"/>
      <c r="G565" s="146"/>
      <c r="H565" s="146"/>
      <c r="I565" s="146"/>
      <c r="J565" s="146"/>
    </row>
    <row r="566" spans="1:10" s="145" customFormat="1" x14ac:dyDescent="0.3">
      <c r="A566" s="146"/>
      <c r="B566" s="146"/>
      <c r="C566" s="146"/>
      <c r="D566" s="146"/>
      <c r="E566" s="146"/>
      <c r="F566" s="146"/>
      <c r="G566" s="146"/>
      <c r="H566" s="146"/>
      <c r="I566" s="146"/>
      <c r="J566" s="146"/>
    </row>
    <row r="567" spans="1:10" s="145" customFormat="1" x14ac:dyDescent="0.3">
      <c r="A567" s="146"/>
      <c r="B567" s="146"/>
      <c r="C567" s="146"/>
      <c r="D567" s="146"/>
      <c r="E567" s="146"/>
      <c r="F567" s="146"/>
      <c r="G567" s="146"/>
      <c r="H567" s="146"/>
      <c r="I567" s="146"/>
      <c r="J567" s="146"/>
    </row>
    <row r="568" spans="1:10" s="145" customFormat="1" x14ac:dyDescent="0.3">
      <c r="A568" s="146"/>
      <c r="B568" s="146"/>
      <c r="C568" s="146"/>
      <c r="D568" s="146"/>
      <c r="E568" s="146"/>
      <c r="F568" s="146"/>
      <c r="G568" s="146"/>
      <c r="H568" s="146"/>
      <c r="I568" s="146"/>
      <c r="J568" s="146"/>
    </row>
    <row r="569" spans="1:10" s="145" customFormat="1" x14ac:dyDescent="0.3">
      <c r="A569" s="146"/>
      <c r="B569" s="146"/>
      <c r="C569" s="146"/>
      <c r="D569" s="146"/>
      <c r="E569" s="146"/>
      <c r="F569" s="146"/>
      <c r="G569" s="146"/>
      <c r="H569" s="146"/>
      <c r="I569" s="146"/>
      <c r="J569" s="146"/>
    </row>
    <row r="570" spans="1:10" s="145" customFormat="1" x14ac:dyDescent="0.3">
      <c r="A570" s="146"/>
      <c r="B570" s="146"/>
      <c r="C570" s="146"/>
      <c r="D570" s="146"/>
      <c r="E570" s="146"/>
      <c r="F570" s="146"/>
      <c r="G570" s="146"/>
      <c r="H570" s="146"/>
      <c r="I570" s="146"/>
      <c r="J570" s="146"/>
    </row>
    <row r="571" spans="1:10" s="145" customFormat="1" x14ac:dyDescent="0.3">
      <c r="A571" s="146"/>
      <c r="B571" s="146"/>
      <c r="C571" s="146"/>
      <c r="D571" s="146"/>
      <c r="E571" s="146"/>
      <c r="F571" s="146"/>
      <c r="G571" s="146"/>
      <c r="H571" s="146"/>
      <c r="I571" s="146"/>
      <c r="J571" s="146"/>
    </row>
    <row r="572" spans="1:10" s="145" customFormat="1" x14ac:dyDescent="0.3">
      <c r="A572" s="146"/>
      <c r="B572" s="146"/>
      <c r="C572" s="146"/>
      <c r="D572" s="146"/>
      <c r="E572" s="146"/>
      <c r="F572" s="146"/>
      <c r="G572" s="146"/>
      <c r="H572" s="146"/>
      <c r="I572" s="146"/>
      <c r="J572" s="146"/>
    </row>
    <row r="573" spans="1:10" s="145" customFormat="1" x14ac:dyDescent="0.3">
      <c r="A573" s="146"/>
      <c r="B573" s="146"/>
      <c r="C573" s="146"/>
      <c r="D573" s="146"/>
      <c r="E573" s="146"/>
      <c r="F573" s="146"/>
      <c r="G573" s="146"/>
      <c r="H573" s="146"/>
      <c r="I573" s="146"/>
      <c r="J573" s="146"/>
    </row>
    <row r="574" spans="1:10" s="145" customFormat="1" x14ac:dyDescent="0.3">
      <c r="A574" s="146"/>
      <c r="B574" s="146"/>
      <c r="C574" s="146"/>
      <c r="D574" s="146"/>
      <c r="E574" s="146"/>
      <c r="F574" s="146"/>
      <c r="G574" s="146"/>
      <c r="H574" s="146"/>
      <c r="I574" s="146"/>
      <c r="J574" s="146"/>
    </row>
    <row r="575" spans="1:10" s="145" customFormat="1" x14ac:dyDescent="0.3">
      <c r="A575" s="146"/>
      <c r="B575" s="146"/>
      <c r="C575" s="146"/>
      <c r="D575" s="146"/>
      <c r="E575" s="146"/>
      <c r="F575" s="146"/>
      <c r="G575" s="146"/>
      <c r="H575" s="146"/>
      <c r="I575" s="146"/>
      <c r="J575" s="146"/>
    </row>
    <row r="576" spans="1:10" s="145" customFormat="1" x14ac:dyDescent="0.3">
      <c r="A576" s="146"/>
      <c r="B576" s="146"/>
      <c r="C576" s="146"/>
      <c r="D576" s="146"/>
      <c r="E576" s="146"/>
      <c r="F576" s="146"/>
      <c r="G576" s="146"/>
      <c r="H576" s="146"/>
      <c r="I576" s="146"/>
      <c r="J576" s="146"/>
    </row>
    <row r="577" spans="1:10" s="145" customFormat="1" x14ac:dyDescent="0.3">
      <c r="A577" s="146"/>
      <c r="B577" s="146"/>
      <c r="C577" s="146"/>
      <c r="D577" s="146"/>
      <c r="E577" s="146"/>
      <c r="F577" s="146"/>
      <c r="G577" s="146"/>
      <c r="H577" s="146"/>
      <c r="I577" s="146"/>
      <c r="J577" s="146"/>
    </row>
    <row r="578" spans="1:10" s="145" customFormat="1" x14ac:dyDescent="0.3">
      <c r="A578" s="146"/>
      <c r="B578" s="146"/>
      <c r="C578" s="146"/>
      <c r="D578" s="146"/>
      <c r="E578" s="146"/>
      <c r="F578" s="146"/>
      <c r="G578" s="146"/>
      <c r="H578" s="146"/>
      <c r="I578" s="146"/>
      <c r="J578" s="146"/>
    </row>
    <row r="579" spans="1:10" s="145" customFormat="1" x14ac:dyDescent="0.3">
      <c r="A579" s="146"/>
      <c r="B579" s="146"/>
      <c r="C579" s="146"/>
      <c r="D579" s="146"/>
      <c r="E579" s="146"/>
      <c r="F579" s="146"/>
      <c r="G579" s="146"/>
      <c r="H579" s="146"/>
      <c r="I579" s="146"/>
      <c r="J579" s="146"/>
    </row>
    <row r="580" spans="1:10" s="145" customFormat="1" x14ac:dyDescent="0.3">
      <c r="A580" s="146"/>
      <c r="B580" s="146"/>
      <c r="C580" s="146"/>
      <c r="D580" s="146"/>
      <c r="E580" s="146"/>
      <c r="F580" s="146"/>
      <c r="G580" s="146"/>
      <c r="H580" s="146"/>
      <c r="I580" s="146"/>
      <c r="J580" s="146"/>
    </row>
    <row r="581" spans="1:10" s="145" customFormat="1" x14ac:dyDescent="0.3">
      <c r="A581" s="146"/>
      <c r="B581" s="146"/>
      <c r="C581" s="146"/>
      <c r="D581" s="146"/>
      <c r="E581" s="146"/>
      <c r="F581" s="146"/>
      <c r="G581" s="146"/>
      <c r="H581" s="146"/>
      <c r="I581" s="146"/>
      <c r="J581" s="146"/>
    </row>
    <row r="582" spans="1:10" s="145" customFormat="1" x14ac:dyDescent="0.3">
      <c r="A582" s="146"/>
      <c r="B582" s="146"/>
      <c r="C582" s="146"/>
      <c r="D582" s="146"/>
      <c r="E582" s="146"/>
      <c r="F582" s="146"/>
      <c r="G582" s="146"/>
      <c r="H582" s="146"/>
      <c r="I582" s="146"/>
      <c r="J582" s="146"/>
    </row>
    <row r="583" spans="1:10" s="145" customFormat="1" x14ac:dyDescent="0.3">
      <c r="A583" s="146"/>
      <c r="B583" s="146"/>
      <c r="C583" s="146"/>
      <c r="D583" s="146"/>
      <c r="E583" s="146"/>
      <c r="F583" s="146"/>
      <c r="G583" s="146"/>
      <c r="H583" s="146"/>
      <c r="I583" s="146"/>
      <c r="J583" s="146"/>
    </row>
    <row r="584" spans="1:10" s="145" customFormat="1" x14ac:dyDescent="0.3">
      <c r="A584" s="146"/>
      <c r="B584" s="146"/>
      <c r="C584" s="146"/>
      <c r="D584" s="146"/>
      <c r="E584" s="146"/>
      <c r="F584" s="146"/>
      <c r="G584" s="146"/>
      <c r="H584" s="146"/>
      <c r="I584" s="146"/>
      <c r="J584" s="146"/>
    </row>
    <row r="585" spans="1:10" s="145" customFormat="1" x14ac:dyDescent="0.3">
      <c r="A585" s="146"/>
      <c r="B585" s="146"/>
      <c r="C585" s="146"/>
      <c r="D585" s="146"/>
      <c r="E585" s="146"/>
      <c r="F585" s="146"/>
      <c r="G585" s="146"/>
      <c r="H585" s="146"/>
      <c r="I585" s="146"/>
      <c r="J585" s="146"/>
    </row>
    <row r="586" spans="1:10" s="145" customFormat="1" x14ac:dyDescent="0.3">
      <c r="A586" s="146"/>
      <c r="B586" s="146"/>
      <c r="C586" s="146"/>
      <c r="D586" s="146"/>
      <c r="E586" s="146"/>
      <c r="F586" s="146"/>
      <c r="G586" s="146"/>
      <c r="H586" s="146"/>
      <c r="I586" s="146"/>
      <c r="J586" s="146"/>
    </row>
    <row r="587" spans="1:10" s="145" customFormat="1" x14ac:dyDescent="0.3">
      <c r="A587" s="146"/>
      <c r="B587" s="146"/>
      <c r="C587" s="146"/>
      <c r="D587" s="146"/>
      <c r="E587" s="146"/>
      <c r="F587" s="146"/>
      <c r="G587" s="146"/>
      <c r="H587" s="146"/>
      <c r="I587" s="146"/>
      <c r="J587" s="146"/>
    </row>
    <row r="588" spans="1:10" s="145" customFormat="1" x14ac:dyDescent="0.3">
      <c r="A588" s="146"/>
      <c r="B588" s="146"/>
      <c r="C588" s="146"/>
      <c r="D588" s="146"/>
      <c r="E588" s="146"/>
      <c r="F588" s="146"/>
      <c r="G588" s="146"/>
      <c r="H588" s="146"/>
      <c r="I588" s="146"/>
      <c r="J588" s="146"/>
    </row>
    <row r="589" spans="1:10" s="145" customFormat="1" x14ac:dyDescent="0.3">
      <c r="A589" s="146"/>
      <c r="B589" s="146"/>
      <c r="C589" s="146"/>
      <c r="D589" s="146"/>
      <c r="E589" s="146"/>
      <c r="F589" s="146"/>
      <c r="G589" s="146"/>
      <c r="H589" s="146"/>
      <c r="I589" s="146"/>
      <c r="J589" s="146"/>
    </row>
    <row r="590" spans="1:10" s="145" customFormat="1" x14ac:dyDescent="0.3">
      <c r="A590" s="146"/>
      <c r="B590" s="146"/>
      <c r="C590" s="146"/>
      <c r="D590" s="146"/>
      <c r="E590" s="146"/>
      <c r="F590" s="146"/>
      <c r="G590" s="146"/>
      <c r="H590" s="146"/>
      <c r="I590" s="146"/>
      <c r="J590" s="146"/>
    </row>
    <row r="591" spans="1:10" s="145" customFormat="1" x14ac:dyDescent="0.3">
      <c r="A591" s="146"/>
      <c r="B591" s="146"/>
      <c r="C591" s="146"/>
      <c r="D591" s="146"/>
      <c r="E591" s="146"/>
      <c r="F591" s="146"/>
      <c r="G591" s="146"/>
      <c r="H591" s="146"/>
      <c r="I591" s="146"/>
      <c r="J591" s="146"/>
    </row>
    <row r="592" spans="1:10" s="145" customFormat="1" x14ac:dyDescent="0.3">
      <c r="A592" s="146"/>
      <c r="B592" s="146"/>
      <c r="C592" s="146"/>
      <c r="D592" s="146"/>
      <c r="E592" s="146"/>
      <c r="F592" s="146"/>
      <c r="G592" s="146"/>
      <c r="H592" s="146"/>
      <c r="I592" s="146"/>
      <c r="J592" s="146"/>
    </row>
    <row r="593" spans="1:10" s="145" customFormat="1" x14ac:dyDescent="0.3">
      <c r="A593" s="146"/>
      <c r="B593" s="146"/>
      <c r="C593" s="146"/>
      <c r="D593" s="146"/>
      <c r="E593" s="146"/>
      <c r="F593" s="146"/>
      <c r="G593" s="146"/>
      <c r="H593" s="146"/>
      <c r="I593" s="146"/>
      <c r="J593" s="146"/>
    </row>
    <row r="594" spans="1:10" s="145" customFormat="1" x14ac:dyDescent="0.3">
      <c r="A594" s="146"/>
      <c r="B594" s="146"/>
      <c r="C594" s="146"/>
      <c r="D594" s="146"/>
      <c r="E594" s="146"/>
      <c r="F594" s="146"/>
      <c r="G594" s="146"/>
      <c r="H594" s="146"/>
      <c r="I594" s="146"/>
      <c r="J594" s="146"/>
    </row>
    <row r="595" spans="1:10" s="145" customFormat="1" x14ac:dyDescent="0.3">
      <c r="A595" s="146"/>
      <c r="B595" s="146"/>
      <c r="C595" s="146"/>
      <c r="D595" s="146"/>
      <c r="E595" s="146"/>
      <c r="F595" s="146"/>
      <c r="G595" s="146"/>
      <c r="H595" s="146"/>
      <c r="I595" s="146"/>
      <c r="J595" s="146"/>
    </row>
    <row r="596" spans="1:10" s="145" customFormat="1" x14ac:dyDescent="0.3">
      <c r="A596" s="146"/>
      <c r="B596" s="146"/>
      <c r="C596" s="146"/>
      <c r="D596" s="146"/>
      <c r="E596" s="146"/>
      <c r="F596" s="146"/>
      <c r="G596" s="146"/>
      <c r="H596" s="146"/>
      <c r="I596" s="146"/>
      <c r="J596" s="146"/>
    </row>
    <row r="597" spans="1:10" s="145" customFormat="1" x14ac:dyDescent="0.3">
      <c r="A597" s="146"/>
      <c r="B597" s="146"/>
      <c r="C597" s="146"/>
      <c r="D597" s="146"/>
      <c r="E597" s="146"/>
      <c r="F597" s="146"/>
      <c r="G597" s="146"/>
      <c r="H597" s="146"/>
      <c r="I597" s="146"/>
      <c r="J597" s="146"/>
    </row>
    <row r="598" spans="1:10" s="145" customFormat="1" x14ac:dyDescent="0.3">
      <c r="A598" s="146"/>
      <c r="B598" s="146"/>
      <c r="C598" s="146"/>
      <c r="D598" s="146"/>
      <c r="E598" s="146"/>
      <c r="F598" s="146"/>
      <c r="G598" s="146"/>
      <c r="H598" s="146"/>
      <c r="I598" s="146"/>
      <c r="J598" s="146"/>
    </row>
    <row r="599" spans="1:10" s="145" customFormat="1" x14ac:dyDescent="0.3">
      <c r="A599" s="146"/>
      <c r="B599" s="146"/>
      <c r="C599" s="146"/>
      <c r="D599" s="146"/>
      <c r="E599" s="146"/>
      <c r="F599" s="146"/>
      <c r="G599" s="146"/>
      <c r="H599" s="146"/>
      <c r="I599" s="146"/>
      <c r="J599" s="146"/>
    </row>
    <row r="600" spans="1:10" s="145" customFormat="1" x14ac:dyDescent="0.3">
      <c r="A600" s="146"/>
      <c r="B600" s="146"/>
      <c r="C600" s="146"/>
      <c r="D600" s="146"/>
      <c r="E600" s="146"/>
      <c r="F600" s="146"/>
      <c r="G600" s="146"/>
      <c r="H600" s="146"/>
      <c r="I600" s="146"/>
      <c r="J600" s="146"/>
    </row>
    <row r="601" spans="1:10" s="145" customFormat="1" x14ac:dyDescent="0.3">
      <c r="A601" s="146"/>
      <c r="B601" s="146"/>
      <c r="C601" s="146"/>
      <c r="D601" s="146"/>
      <c r="E601" s="146"/>
      <c r="F601" s="146"/>
      <c r="G601" s="146"/>
      <c r="H601" s="146"/>
      <c r="I601" s="146"/>
      <c r="J601" s="146"/>
    </row>
    <row r="602" spans="1:10" s="145" customFormat="1" x14ac:dyDescent="0.3">
      <c r="A602" s="146"/>
      <c r="B602" s="146"/>
      <c r="C602" s="146"/>
      <c r="D602" s="146"/>
      <c r="E602" s="146"/>
      <c r="F602" s="146"/>
      <c r="G602" s="146"/>
      <c r="H602" s="146"/>
      <c r="I602" s="146"/>
      <c r="J602" s="146"/>
    </row>
    <row r="603" spans="1:10" s="145" customFormat="1" x14ac:dyDescent="0.3">
      <c r="A603" s="146"/>
      <c r="B603" s="146"/>
      <c r="C603" s="146"/>
      <c r="D603" s="146"/>
      <c r="E603" s="146"/>
      <c r="F603" s="146"/>
      <c r="G603" s="146"/>
      <c r="H603" s="146"/>
      <c r="I603" s="146"/>
      <c r="J603" s="146"/>
    </row>
    <row r="604" spans="1:10" s="145" customFormat="1" x14ac:dyDescent="0.3">
      <c r="A604" s="146"/>
      <c r="B604" s="146"/>
      <c r="C604" s="146"/>
      <c r="D604" s="146"/>
      <c r="E604" s="146"/>
      <c r="F604" s="146"/>
      <c r="G604" s="146"/>
      <c r="H604" s="146"/>
      <c r="I604" s="146"/>
      <c r="J604" s="146"/>
    </row>
    <row r="605" spans="1:10" s="145" customFormat="1" x14ac:dyDescent="0.3">
      <c r="A605" s="146"/>
      <c r="B605" s="146"/>
      <c r="C605" s="146"/>
      <c r="D605" s="146"/>
      <c r="E605" s="146"/>
      <c r="F605" s="146"/>
      <c r="G605" s="146"/>
      <c r="H605" s="146"/>
      <c r="I605" s="146"/>
      <c r="J605" s="146"/>
    </row>
    <row r="606" spans="1:10" s="145" customFormat="1" x14ac:dyDescent="0.3">
      <c r="A606" s="146"/>
      <c r="B606" s="146"/>
      <c r="C606" s="146"/>
      <c r="D606" s="146"/>
      <c r="E606" s="146"/>
      <c r="F606" s="146"/>
      <c r="G606" s="146"/>
      <c r="H606" s="146"/>
      <c r="I606" s="146"/>
      <c r="J606" s="146"/>
    </row>
    <row r="607" spans="1:10" s="145" customFormat="1" x14ac:dyDescent="0.3">
      <c r="A607" s="146"/>
      <c r="B607" s="146"/>
      <c r="C607" s="146"/>
      <c r="D607" s="146"/>
      <c r="E607" s="146"/>
      <c r="F607" s="146"/>
      <c r="G607" s="146"/>
      <c r="H607" s="146"/>
      <c r="I607" s="146"/>
      <c r="J607" s="146"/>
    </row>
    <row r="608" spans="1:10" s="145" customFormat="1" x14ac:dyDescent="0.3">
      <c r="A608" s="146"/>
      <c r="B608" s="146"/>
      <c r="C608" s="146"/>
      <c r="D608" s="146"/>
      <c r="E608" s="146"/>
      <c r="F608" s="146"/>
      <c r="G608" s="146"/>
      <c r="H608" s="146"/>
      <c r="I608" s="146"/>
      <c r="J608" s="146"/>
    </row>
    <row r="609" spans="1:10" s="145" customFormat="1" x14ac:dyDescent="0.3">
      <c r="A609" s="146"/>
      <c r="B609" s="146"/>
      <c r="C609" s="146"/>
      <c r="D609" s="146"/>
      <c r="E609" s="146"/>
      <c r="F609" s="146"/>
      <c r="G609" s="146"/>
      <c r="H609" s="146"/>
      <c r="I609" s="146"/>
      <c r="J609" s="146"/>
    </row>
    <row r="610" spans="1:10" s="145" customFormat="1" x14ac:dyDescent="0.3">
      <c r="A610" s="146"/>
      <c r="B610" s="146"/>
      <c r="C610" s="146"/>
      <c r="D610" s="146"/>
      <c r="E610" s="146"/>
      <c r="F610" s="146"/>
      <c r="G610" s="146"/>
      <c r="H610" s="146"/>
      <c r="I610" s="146"/>
      <c r="J610" s="146"/>
    </row>
    <row r="611" spans="1:10" s="145" customFormat="1" x14ac:dyDescent="0.3">
      <c r="A611" s="146"/>
      <c r="B611" s="146"/>
      <c r="C611" s="146"/>
      <c r="D611" s="146"/>
      <c r="E611" s="146"/>
      <c r="F611" s="146"/>
      <c r="G611" s="146"/>
      <c r="H611" s="146"/>
      <c r="I611" s="146"/>
      <c r="J611" s="146"/>
    </row>
    <row r="612" spans="1:10" s="145" customFormat="1" x14ac:dyDescent="0.3">
      <c r="A612" s="146"/>
      <c r="B612" s="146"/>
      <c r="C612" s="146"/>
      <c r="D612" s="146"/>
      <c r="E612" s="146"/>
      <c r="F612" s="146"/>
      <c r="G612" s="146"/>
      <c r="H612" s="146"/>
      <c r="I612" s="146"/>
      <c r="J612" s="146"/>
    </row>
    <row r="613" spans="1:10" s="145" customFormat="1" x14ac:dyDescent="0.3">
      <c r="A613" s="146"/>
      <c r="B613" s="146"/>
      <c r="C613" s="146"/>
      <c r="D613" s="146"/>
      <c r="E613" s="146"/>
      <c r="F613" s="146"/>
      <c r="G613" s="146"/>
      <c r="H613" s="146"/>
      <c r="I613" s="146"/>
      <c r="J613" s="146"/>
    </row>
    <row r="614" spans="1:10" s="145" customFormat="1" x14ac:dyDescent="0.3">
      <c r="A614" s="146"/>
      <c r="B614" s="146"/>
      <c r="C614" s="146"/>
      <c r="D614" s="146"/>
      <c r="E614" s="146"/>
      <c r="F614" s="146"/>
      <c r="G614" s="146"/>
      <c r="H614" s="146"/>
      <c r="I614" s="146"/>
      <c r="J614" s="146"/>
    </row>
    <row r="615" spans="1:10" s="145" customFormat="1" x14ac:dyDescent="0.3">
      <c r="A615" s="146"/>
      <c r="B615" s="146"/>
      <c r="C615" s="146"/>
      <c r="D615" s="146"/>
      <c r="E615" s="146"/>
      <c r="F615" s="146"/>
      <c r="G615" s="146"/>
      <c r="H615" s="146"/>
      <c r="I615" s="146"/>
      <c r="J615" s="146"/>
    </row>
    <row r="616" spans="1:10" s="145" customFormat="1" x14ac:dyDescent="0.3">
      <c r="A616" s="146"/>
      <c r="B616" s="146"/>
      <c r="C616" s="146"/>
      <c r="D616" s="146"/>
      <c r="E616" s="146"/>
      <c r="F616" s="146"/>
      <c r="G616" s="146"/>
      <c r="H616" s="146"/>
      <c r="I616" s="146"/>
      <c r="J616" s="146"/>
    </row>
    <row r="617" spans="1:10" s="145" customFormat="1" x14ac:dyDescent="0.3">
      <c r="A617" s="146"/>
      <c r="B617" s="146"/>
      <c r="C617" s="146"/>
      <c r="D617" s="146"/>
      <c r="E617" s="146"/>
      <c r="F617" s="146"/>
      <c r="G617" s="146"/>
      <c r="H617" s="146"/>
      <c r="I617" s="146"/>
      <c r="J617" s="146"/>
    </row>
    <row r="618" spans="1:10" s="145" customFormat="1" x14ac:dyDescent="0.3">
      <c r="A618" s="146"/>
      <c r="B618" s="146"/>
      <c r="C618" s="146"/>
      <c r="D618" s="146"/>
      <c r="E618" s="146"/>
      <c r="F618" s="146"/>
      <c r="G618" s="146"/>
      <c r="H618" s="146"/>
      <c r="I618" s="146"/>
      <c r="J618" s="146"/>
    </row>
    <row r="619" spans="1:10" s="145" customFormat="1" x14ac:dyDescent="0.3">
      <c r="A619" s="146"/>
      <c r="B619" s="146"/>
      <c r="C619" s="146"/>
      <c r="D619" s="146"/>
      <c r="E619" s="146"/>
      <c r="F619" s="146"/>
      <c r="G619" s="146"/>
      <c r="H619" s="146"/>
      <c r="I619" s="146"/>
      <c r="J619" s="146"/>
    </row>
    <row r="620" spans="1:10" s="145" customFormat="1" x14ac:dyDescent="0.3">
      <c r="A620" s="146"/>
      <c r="B620" s="146"/>
      <c r="C620" s="146"/>
      <c r="D620" s="146"/>
      <c r="E620" s="146"/>
      <c r="F620" s="146"/>
      <c r="G620" s="146"/>
      <c r="H620" s="146"/>
      <c r="I620" s="146"/>
      <c r="J620" s="146"/>
    </row>
    <row r="621" spans="1:10" s="145" customFormat="1" x14ac:dyDescent="0.3">
      <c r="A621" s="146"/>
      <c r="B621" s="146"/>
      <c r="C621" s="146"/>
      <c r="D621" s="146"/>
      <c r="E621" s="146"/>
      <c r="F621" s="146"/>
      <c r="G621" s="146"/>
      <c r="H621" s="146"/>
      <c r="I621" s="146"/>
      <c r="J621" s="146"/>
    </row>
    <row r="622" spans="1:10" s="145" customFormat="1" x14ac:dyDescent="0.3">
      <c r="A622" s="146"/>
      <c r="B622" s="146"/>
      <c r="C622" s="146"/>
      <c r="D622" s="146"/>
      <c r="E622" s="146"/>
      <c r="F622" s="146"/>
      <c r="G622" s="146"/>
      <c r="H622" s="146"/>
      <c r="I622" s="146"/>
      <c r="J622" s="146"/>
    </row>
    <row r="623" spans="1:10" s="145" customFormat="1" x14ac:dyDescent="0.3">
      <c r="A623" s="146"/>
      <c r="B623" s="146"/>
      <c r="C623" s="146"/>
      <c r="D623" s="146"/>
      <c r="E623" s="146"/>
      <c r="F623" s="146"/>
      <c r="G623" s="146"/>
      <c r="H623" s="146"/>
      <c r="I623" s="146"/>
      <c r="J623" s="146"/>
    </row>
    <row r="624" spans="1:10" s="145" customFormat="1" x14ac:dyDescent="0.3">
      <c r="A624" s="146"/>
      <c r="B624" s="146"/>
      <c r="C624" s="146"/>
      <c r="D624" s="146"/>
      <c r="E624" s="146"/>
      <c r="F624" s="146"/>
      <c r="G624" s="146"/>
      <c r="H624" s="146"/>
      <c r="I624" s="146"/>
      <c r="J624" s="146"/>
    </row>
    <row r="625" spans="1:10" s="145" customFormat="1" x14ac:dyDescent="0.3">
      <c r="A625" s="146"/>
      <c r="B625" s="146"/>
      <c r="C625" s="146"/>
      <c r="D625" s="146"/>
      <c r="E625" s="146"/>
      <c r="F625" s="146"/>
      <c r="G625" s="146"/>
      <c r="H625" s="146"/>
      <c r="I625" s="146"/>
      <c r="J625" s="146"/>
    </row>
    <row r="626" spans="1:10" s="145" customFormat="1" x14ac:dyDescent="0.3">
      <c r="A626" s="146"/>
      <c r="B626" s="146"/>
      <c r="C626" s="146"/>
      <c r="D626" s="146"/>
      <c r="E626" s="146"/>
      <c r="F626" s="146"/>
      <c r="G626" s="146"/>
      <c r="H626" s="146"/>
      <c r="I626" s="146"/>
      <c r="J626" s="146"/>
    </row>
    <row r="627" spans="1:10" s="145" customFormat="1" x14ac:dyDescent="0.3">
      <c r="A627" s="146"/>
      <c r="B627" s="146"/>
      <c r="C627" s="146"/>
      <c r="D627" s="146"/>
      <c r="E627" s="146"/>
      <c r="F627" s="146"/>
      <c r="G627" s="146"/>
      <c r="H627" s="146"/>
      <c r="I627" s="146"/>
      <c r="J627" s="146"/>
    </row>
    <row r="628" spans="1:10" s="145" customFormat="1" x14ac:dyDescent="0.3">
      <c r="A628" s="146"/>
      <c r="B628" s="146"/>
      <c r="C628" s="146"/>
      <c r="D628" s="146"/>
      <c r="E628" s="146"/>
      <c r="F628" s="146"/>
      <c r="G628" s="146"/>
      <c r="H628" s="146"/>
      <c r="I628" s="146"/>
      <c r="J628" s="146"/>
    </row>
    <row r="629" spans="1:10" s="145" customFormat="1" x14ac:dyDescent="0.3">
      <c r="A629" s="146"/>
      <c r="B629" s="146"/>
      <c r="C629" s="146"/>
      <c r="D629" s="146"/>
      <c r="E629" s="146"/>
      <c r="F629" s="146"/>
      <c r="G629" s="146"/>
      <c r="H629" s="146"/>
      <c r="I629" s="146"/>
      <c r="J629" s="146"/>
    </row>
    <row r="630" spans="1:10" s="145" customFormat="1" x14ac:dyDescent="0.3">
      <c r="A630" s="146"/>
      <c r="B630" s="146"/>
      <c r="C630" s="146"/>
      <c r="D630" s="146"/>
      <c r="E630" s="146"/>
      <c r="F630" s="146"/>
      <c r="G630" s="146"/>
      <c r="H630" s="146"/>
      <c r="I630" s="146"/>
      <c r="J630" s="146"/>
    </row>
    <row r="631" spans="1:10" s="145" customFormat="1" x14ac:dyDescent="0.3">
      <c r="A631" s="146"/>
      <c r="B631" s="146"/>
      <c r="C631" s="146"/>
      <c r="D631" s="146"/>
      <c r="E631" s="146"/>
      <c r="F631" s="146"/>
      <c r="G631" s="146"/>
      <c r="H631" s="146"/>
      <c r="I631" s="146"/>
      <c r="J631" s="146"/>
    </row>
    <row r="632" spans="1:10" s="145" customFormat="1" x14ac:dyDescent="0.3">
      <c r="A632" s="146"/>
      <c r="B632" s="146"/>
      <c r="C632" s="146"/>
      <c r="D632" s="146"/>
      <c r="E632" s="146"/>
      <c r="F632" s="146"/>
      <c r="G632" s="146"/>
      <c r="H632" s="146"/>
      <c r="I632" s="146"/>
      <c r="J632" s="146"/>
    </row>
    <row r="633" spans="1:10" s="145" customFormat="1" x14ac:dyDescent="0.3">
      <c r="A633" s="146"/>
      <c r="B633" s="146"/>
      <c r="C633" s="146"/>
      <c r="D633" s="146"/>
      <c r="E633" s="146"/>
      <c r="F633" s="146"/>
      <c r="G633" s="146"/>
      <c r="H633" s="146"/>
      <c r="I633" s="146"/>
      <c r="J633" s="146"/>
    </row>
    <row r="634" spans="1:10" s="145" customFormat="1" x14ac:dyDescent="0.3">
      <c r="A634" s="146"/>
      <c r="B634" s="146"/>
      <c r="C634" s="146"/>
      <c r="D634" s="146"/>
      <c r="E634" s="146"/>
      <c r="F634" s="146"/>
      <c r="G634" s="146"/>
      <c r="H634" s="146"/>
      <c r="I634" s="146"/>
      <c r="J634" s="146"/>
    </row>
    <row r="635" spans="1:10" s="145" customFormat="1" x14ac:dyDescent="0.3">
      <c r="A635" s="146"/>
      <c r="B635" s="146"/>
      <c r="C635" s="146"/>
      <c r="D635" s="146"/>
      <c r="E635" s="146"/>
      <c r="F635" s="146"/>
      <c r="G635" s="146"/>
      <c r="H635" s="146"/>
      <c r="I635" s="146"/>
      <c r="J635" s="146"/>
    </row>
    <row r="636" spans="1:10" s="145" customFormat="1" x14ac:dyDescent="0.3">
      <c r="A636" s="146"/>
      <c r="B636" s="146"/>
      <c r="C636" s="146"/>
      <c r="D636" s="146"/>
      <c r="E636" s="146"/>
      <c r="F636" s="146"/>
      <c r="G636" s="146"/>
      <c r="H636" s="146"/>
      <c r="I636" s="146"/>
      <c r="J636" s="146"/>
    </row>
    <row r="637" spans="1:10" s="145" customFormat="1" x14ac:dyDescent="0.3">
      <c r="A637" s="146"/>
      <c r="B637" s="146"/>
      <c r="C637" s="146"/>
      <c r="D637" s="146"/>
      <c r="E637" s="146"/>
      <c r="F637" s="146"/>
      <c r="G637" s="146"/>
      <c r="H637" s="146"/>
      <c r="I637" s="146"/>
      <c r="J637" s="146"/>
    </row>
    <row r="638" spans="1:10" s="145" customFormat="1" x14ac:dyDescent="0.3">
      <c r="A638" s="146"/>
      <c r="B638" s="146"/>
      <c r="C638" s="146"/>
      <c r="D638" s="146"/>
      <c r="E638" s="146"/>
      <c r="F638" s="146"/>
      <c r="G638" s="146"/>
      <c r="H638" s="146"/>
      <c r="I638" s="146"/>
      <c r="J638" s="146"/>
    </row>
    <row r="639" spans="1:10" s="145" customFormat="1" x14ac:dyDescent="0.3">
      <c r="A639" s="146"/>
      <c r="B639" s="146"/>
      <c r="C639" s="146"/>
      <c r="D639" s="146"/>
      <c r="E639" s="146"/>
      <c r="F639" s="146"/>
      <c r="G639" s="146"/>
      <c r="H639" s="146"/>
      <c r="I639" s="146"/>
      <c r="J639" s="146"/>
    </row>
    <row r="640" spans="1:10" s="145" customFormat="1" x14ac:dyDescent="0.3">
      <c r="A640" s="146"/>
      <c r="B640" s="146"/>
      <c r="C640" s="146"/>
      <c r="D640" s="146"/>
      <c r="E640" s="146"/>
      <c r="F640" s="146"/>
      <c r="G640" s="146"/>
      <c r="H640" s="146"/>
      <c r="I640" s="146"/>
      <c r="J640" s="146"/>
    </row>
    <row r="641" spans="1:10" s="145" customFormat="1" x14ac:dyDescent="0.3">
      <c r="A641" s="146"/>
      <c r="B641" s="146"/>
      <c r="C641" s="146"/>
      <c r="D641" s="146"/>
      <c r="E641" s="146"/>
      <c r="F641" s="146"/>
      <c r="G641" s="146"/>
      <c r="H641" s="146"/>
      <c r="I641" s="146"/>
      <c r="J641" s="146"/>
    </row>
    <row r="642" spans="1:10" s="145" customFormat="1" x14ac:dyDescent="0.3">
      <c r="A642" s="146"/>
      <c r="B642" s="146"/>
      <c r="C642" s="146"/>
      <c r="D642" s="146"/>
      <c r="E642" s="146"/>
      <c r="F642" s="146"/>
      <c r="G642" s="146"/>
      <c r="H642" s="146"/>
      <c r="I642" s="146"/>
      <c r="J642" s="146"/>
    </row>
    <row r="643" spans="1:10" s="145" customFormat="1" x14ac:dyDescent="0.3">
      <c r="A643" s="146"/>
      <c r="B643" s="146"/>
      <c r="C643" s="146"/>
      <c r="D643" s="146"/>
      <c r="E643" s="146"/>
      <c r="F643" s="146"/>
      <c r="G643" s="146"/>
      <c r="H643" s="146"/>
      <c r="I643" s="146"/>
      <c r="J643" s="146"/>
    </row>
    <row r="644" spans="1:10" s="145" customFormat="1" x14ac:dyDescent="0.3">
      <c r="A644" s="146"/>
      <c r="B644" s="146"/>
      <c r="C644" s="146"/>
      <c r="D644" s="146"/>
      <c r="E644" s="146"/>
      <c r="F644" s="146"/>
      <c r="G644" s="146"/>
      <c r="H644" s="146"/>
      <c r="I644" s="146"/>
      <c r="J644" s="146"/>
    </row>
    <row r="645" spans="1:10" s="145" customFormat="1" x14ac:dyDescent="0.3">
      <c r="A645" s="146"/>
      <c r="B645" s="146"/>
      <c r="C645" s="146"/>
      <c r="D645" s="146"/>
      <c r="E645" s="146"/>
      <c r="F645" s="146"/>
      <c r="G645" s="146"/>
      <c r="H645" s="146"/>
      <c r="I645" s="146"/>
      <c r="J645" s="146"/>
    </row>
    <row r="646" spans="1:10" s="145" customFormat="1" x14ac:dyDescent="0.3">
      <c r="A646" s="146"/>
      <c r="B646" s="146"/>
      <c r="C646" s="146"/>
      <c r="D646" s="146"/>
      <c r="E646" s="146"/>
      <c r="F646" s="146"/>
      <c r="G646" s="146"/>
      <c r="H646" s="146"/>
      <c r="I646" s="146"/>
      <c r="J646" s="146"/>
    </row>
    <row r="647" spans="1:10" s="145" customFormat="1" x14ac:dyDescent="0.3">
      <c r="A647" s="146"/>
      <c r="B647" s="146"/>
      <c r="C647" s="146"/>
      <c r="D647" s="146"/>
      <c r="E647" s="146"/>
      <c r="F647" s="146"/>
      <c r="G647" s="146"/>
      <c r="H647" s="146"/>
      <c r="I647" s="146"/>
      <c r="J647" s="146"/>
    </row>
    <row r="648" spans="1:10" s="145" customFormat="1" x14ac:dyDescent="0.3">
      <c r="A648" s="146"/>
      <c r="B648" s="146"/>
      <c r="C648" s="146"/>
      <c r="D648" s="146"/>
      <c r="E648" s="146"/>
      <c r="F648" s="146"/>
      <c r="G648" s="146"/>
      <c r="H648" s="146"/>
      <c r="I648" s="146"/>
      <c r="J648" s="146"/>
    </row>
    <row r="649" spans="1:10" s="145" customFormat="1" x14ac:dyDescent="0.3">
      <c r="A649" s="146"/>
      <c r="B649" s="146"/>
      <c r="C649" s="146"/>
      <c r="D649" s="146"/>
      <c r="E649" s="146"/>
      <c r="F649" s="146"/>
      <c r="G649" s="146"/>
      <c r="H649" s="146"/>
      <c r="I649" s="146"/>
      <c r="J649" s="146"/>
    </row>
    <row r="650" spans="1:10" s="145" customFormat="1" x14ac:dyDescent="0.3">
      <c r="A650" s="146"/>
      <c r="B650" s="146"/>
      <c r="C650" s="146"/>
      <c r="D650" s="146"/>
      <c r="E650" s="146"/>
      <c r="F650" s="146"/>
      <c r="G650" s="146"/>
      <c r="H650" s="146"/>
      <c r="I650" s="146"/>
      <c r="J650" s="146"/>
    </row>
    <row r="651" spans="1:10" s="145" customFormat="1" x14ac:dyDescent="0.3">
      <c r="A651" s="146"/>
      <c r="B651" s="146"/>
      <c r="C651" s="146"/>
      <c r="D651" s="146"/>
      <c r="E651" s="146"/>
      <c r="F651" s="146"/>
      <c r="G651" s="146"/>
      <c r="H651" s="146"/>
      <c r="I651" s="146"/>
      <c r="J651" s="146"/>
    </row>
    <row r="652" spans="1:10" s="145" customFormat="1" x14ac:dyDescent="0.3">
      <c r="A652" s="146"/>
      <c r="B652" s="146"/>
      <c r="C652" s="146"/>
      <c r="D652" s="146"/>
      <c r="E652" s="146"/>
      <c r="F652" s="146"/>
      <c r="G652" s="146"/>
      <c r="H652" s="146"/>
      <c r="I652" s="146"/>
      <c r="J652" s="146"/>
    </row>
    <row r="653" spans="1:10" s="145" customFormat="1" x14ac:dyDescent="0.3">
      <c r="A653" s="146"/>
      <c r="B653" s="146"/>
      <c r="C653" s="146"/>
      <c r="D653" s="146"/>
      <c r="E653" s="146"/>
      <c r="F653" s="146"/>
      <c r="G653" s="146"/>
      <c r="H653" s="146"/>
      <c r="I653" s="146"/>
      <c r="J653" s="146"/>
    </row>
    <row r="654" spans="1:10" s="145" customFormat="1" x14ac:dyDescent="0.3">
      <c r="A654" s="146"/>
      <c r="B654" s="146"/>
      <c r="C654" s="146"/>
      <c r="D654" s="146"/>
      <c r="E654" s="146"/>
      <c r="F654" s="146"/>
      <c r="G654" s="146"/>
      <c r="H654" s="146"/>
      <c r="I654" s="146"/>
      <c r="J654" s="146"/>
    </row>
    <row r="655" spans="1:10" s="145" customFormat="1" x14ac:dyDescent="0.3">
      <c r="A655" s="146"/>
      <c r="B655" s="146"/>
      <c r="C655" s="146"/>
      <c r="D655" s="146"/>
      <c r="E655" s="146"/>
      <c r="F655" s="146"/>
      <c r="G655" s="146"/>
      <c r="H655" s="146"/>
      <c r="I655" s="146"/>
      <c r="J655" s="146"/>
    </row>
    <row r="656" spans="1:10" s="145" customFormat="1" x14ac:dyDescent="0.3">
      <c r="A656" s="146"/>
      <c r="B656" s="146"/>
      <c r="C656" s="146"/>
      <c r="D656" s="146"/>
      <c r="E656" s="146"/>
      <c r="F656" s="146"/>
      <c r="G656" s="146"/>
      <c r="H656" s="146"/>
      <c r="I656" s="146"/>
      <c r="J656" s="146"/>
    </row>
    <row r="657" spans="1:10" s="145" customFormat="1" x14ac:dyDescent="0.3">
      <c r="A657" s="146"/>
      <c r="B657" s="146"/>
      <c r="C657" s="146"/>
      <c r="D657" s="146"/>
      <c r="E657" s="146"/>
      <c r="F657" s="146"/>
      <c r="G657" s="146"/>
      <c r="H657" s="146"/>
      <c r="I657" s="146"/>
      <c r="J657" s="146"/>
    </row>
    <row r="658" spans="1:10" s="145" customFormat="1" x14ac:dyDescent="0.3">
      <c r="A658" s="146"/>
      <c r="B658" s="146"/>
      <c r="C658" s="146"/>
      <c r="D658" s="146"/>
      <c r="E658" s="146"/>
      <c r="F658" s="146"/>
      <c r="G658" s="146"/>
      <c r="H658" s="146"/>
      <c r="I658" s="146"/>
      <c r="J658" s="146"/>
    </row>
    <row r="659" spans="1:10" s="145" customFormat="1" x14ac:dyDescent="0.3">
      <c r="A659" s="146"/>
      <c r="B659" s="146"/>
      <c r="C659" s="146"/>
      <c r="D659" s="146"/>
      <c r="E659" s="146"/>
      <c r="F659" s="146"/>
      <c r="G659" s="146"/>
      <c r="H659" s="146"/>
      <c r="I659" s="146"/>
      <c r="J659" s="146"/>
    </row>
    <row r="660" spans="1:10" s="145" customFormat="1" x14ac:dyDescent="0.3">
      <c r="A660" s="146"/>
      <c r="B660" s="146"/>
      <c r="C660" s="146"/>
      <c r="D660" s="146"/>
      <c r="E660" s="146"/>
      <c r="F660" s="146"/>
      <c r="G660" s="146"/>
      <c r="H660" s="146"/>
      <c r="I660" s="146"/>
      <c r="J660" s="146"/>
    </row>
    <row r="661" spans="1:10" s="145" customFormat="1" x14ac:dyDescent="0.3">
      <c r="A661" s="146"/>
      <c r="B661" s="146"/>
      <c r="C661" s="146"/>
      <c r="D661" s="146"/>
      <c r="E661" s="146"/>
      <c r="F661" s="146"/>
      <c r="G661" s="146"/>
      <c r="H661" s="146"/>
      <c r="I661" s="146"/>
      <c r="J661" s="146"/>
    </row>
    <row r="662" spans="1:10" s="145" customFormat="1" x14ac:dyDescent="0.3">
      <c r="A662" s="146"/>
      <c r="B662" s="146"/>
      <c r="C662" s="146"/>
      <c r="D662" s="146"/>
      <c r="E662" s="146"/>
      <c r="F662" s="146"/>
      <c r="G662" s="146"/>
      <c r="H662" s="146"/>
      <c r="I662" s="146"/>
      <c r="J662" s="146"/>
    </row>
    <row r="663" spans="1:10" s="145" customFormat="1" x14ac:dyDescent="0.3">
      <c r="A663" s="146"/>
      <c r="B663" s="146"/>
      <c r="C663" s="146"/>
      <c r="D663" s="146"/>
      <c r="E663" s="146"/>
      <c r="F663" s="146"/>
      <c r="G663" s="146"/>
      <c r="H663" s="146"/>
      <c r="I663" s="146"/>
      <c r="J663" s="146"/>
    </row>
    <row r="664" spans="1:10" s="145" customFormat="1" x14ac:dyDescent="0.3">
      <c r="A664" s="146"/>
      <c r="B664" s="146"/>
      <c r="C664" s="146"/>
      <c r="D664" s="146"/>
      <c r="E664" s="146"/>
      <c r="F664" s="146"/>
      <c r="G664" s="146"/>
      <c r="H664" s="146"/>
      <c r="I664" s="146"/>
      <c r="J664" s="146"/>
    </row>
    <row r="665" spans="1:10" s="145" customFormat="1" x14ac:dyDescent="0.3">
      <c r="A665" s="146"/>
      <c r="B665" s="146"/>
      <c r="C665" s="146"/>
      <c r="D665" s="146"/>
      <c r="E665" s="146"/>
      <c r="F665" s="146"/>
      <c r="G665" s="146"/>
      <c r="H665" s="146"/>
      <c r="I665" s="146"/>
      <c r="J665" s="146"/>
    </row>
    <row r="666" spans="1:10" s="145" customFormat="1" x14ac:dyDescent="0.3">
      <c r="A666" s="146"/>
      <c r="B666" s="146"/>
      <c r="C666" s="146"/>
      <c r="D666" s="146"/>
      <c r="E666" s="146"/>
      <c r="F666" s="146"/>
      <c r="G666" s="146"/>
      <c r="H666" s="146"/>
      <c r="I666" s="146"/>
      <c r="J666" s="146"/>
    </row>
    <row r="667" spans="1:10" s="145" customFormat="1" x14ac:dyDescent="0.3">
      <c r="A667" s="146"/>
      <c r="B667" s="146"/>
      <c r="C667" s="146"/>
      <c r="D667" s="146"/>
      <c r="E667" s="146"/>
      <c r="F667" s="146"/>
      <c r="G667" s="146"/>
      <c r="H667" s="146"/>
      <c r="I667" s="146"/>
      <c r="J667" s="146"/>
    </row>
    <row r="668" spans="1:10" s="145" customFormat="1" x14ac:dyDescent="0.3">
      <c r="A668" s="146"/>
      <c r="B668" s="146"/>
      <c r="C668" s="146"/>
      <c r="D668" s="146"/>
      <c r="E668" s="146"/>
      <c r="F668" s="146"/>
      <c r="G668" s="146"/>
      <c r="H668" s="146"/>
      <c r="I668" s="146"/>
      <c r="J668" s="146"/>
    </row>
    <row r="669" spans="1:10" s="145" customFormat="1" x14ac:dyDescent="0.3">
      <c r="A669" s="146"/>
      <c r="B669" s="146"/>
      <c r="C669" s="146"/>
      <c r="D669" s="146"/>
      <c r="E669" s="146"/>
      <c r="F669" s="146"/>
      <c r="G669" s="146"/>
      <c r="H669" s="146"/>
      <c r="I669" s="146"/>
      <c r="J669" s="146"/>
    </row>
    <row r="670" spans="1:10" s="145" customFormat="1" x14ac:dyDescent="0.3">
      <c r="A670" s="146"/>
      <c r="B670" s="146"/>
      <c r="C670" s="146"/>
      <c r="D670" s="146"/>
      <c r="E670" s="146"/>
      <c r="F670" s="146"/>
      <c r="G670" s="146"/>
      <c r="H670" s="146"/>
      <c r="I670" s="146"/>
      <c r="J670" s="146"/>
    </row>
    <row r="671" spans="1:10" s="145" customFormat="1" x14ac:dyDescent="0.3">
      <c r="A671" s="146"/>
      <c r="B671" s="146"/>
      <c r="C671" s="146"/>
      <c r="D671" s="146"/>
      <c r="E671" s="146"/>
      <c r="F671" s="146"/>
      <c r="G671" s="146"/>
      <c r="H671" s="146"/>
      <c r="I671" s="146"/>
      <c r="J671" s="146"/>
    </row>
    <row r="672" spans="1:10" s="145" customFormat="1" x14ac:dyDescent="0.3">
      <c r="A672" s="146"/>
      <c r="B672" s="146"/>
      <c r="C672" s="146"/>
      <c r="D672" s="146"/>
      <c r="E672" s="146"/>
      <c r="F672" s="146"/>
      <c r="G672" s="146"/>
      <c r="H672" s="146"/>
      <c r="I672" s="146"/>
      <c r="J672" s="146"/>
    </row>
    <row r="673" spans="1:10" s="145" customFormat="1" x14ac:dyDescent="0.3">
      <c r="A673" s="146"/>
      <c r="B673" s="146"/>
      <c r="C673" s="146"/>
      <c r="D673" s="146"/>
      <c r="E673" s="146"/>
      <c r="F673" s="146"/>
      <c r="G673" s="146"/>
      <c r="H673" s="146"/>
      <c r="I673" s="146"/>
      <c r="J673" s="146"/>
    </row>
    <row r="674" spans="1:10" s="145" customFormat="1" x14ac:dyDescent="0.3">
      <c r="A674" s="146"/>
      <c r="B674" s="146"/>
      <c r="C674" s="146"/>
      <c r="D674" s="146"/>
      <c r="E674" s="146"/>
      <c r="F674" s="146"/>
      <c r="G674" s="146"/>
      <c r="H674" s="146"/>
      <c r="I674" s="146"/>
      <c r="J674" s="146"/>
    </row>
    <row r="675" spans="1:10" s="145" customFormat="1" x14ac:dyDescent="0.3">
      <c r="A675" s="146"/>
      <c r="B675" s="146"/>
      <c r="C675" s="146"/>
      <c r="D675" s="146"/>
      <c r="E675" s="146"/>
      <c r="F675" s="146"/>
      <c r="G675" s="146"/>
      <c r="H675" s="146"/>
      <c r="I675" s="146"/>
      <c r="J675" s="146"/>
    </row>
    <row r="676" spans="1:10" s="145" customFormat="1" x14ac:dyDescent="0.3">
      <c r="A676" s="146"/>
      <c r="B676" s="146"/>
      <c r="C676" s="146"/>
      <c r="D676" s="146"/>
      <c r="E676" s="146"/>
      <c r="F676" s="146"/>
      <c r="G676" s="146"/>
      <c r="H676" s="146"/>
      <c r="I676" s="146"/>
      <c r="J676" s="146"/>
    </row>
    <row r="677" spans="1:10" s="145" customFormat="1" x14ac:dyDescent="0.3">
      <c r="A677" s="146"/>
      <c r="B677" s="146"/>
      <c r="C677" s="146"/>
      <c r="D677" s="146"/>
      <c r="E677" s="146"/>
      <c r="F677" s="146"/>
      <c r="G677" s="146"/>
      <c r="H677" s="146"/>
      <c r="I677" s="146"/>
      <c r="J677" s="146"/>
    </row>
    <row r="678" spans="1:10" s="145" customFormat="1" x14ac:dyDescent="0.3">
      <c r="A678" s="146"/>
      <c r="B678" s="146"/>
      <c r="C678" s="146"/>
      <c r="D678" s="146"/>
      <c r="E678" s="146"/>
      <c r="F678" s="146"/>
      <c r="G678" s="146"/>
      <c r="H678" s="146"/>
      <c r="I678" s="146"/>
      <c r="J678" s="146"/>
    </row>
    <row r="679" spans="1:10" s="145" customFormat="1" x14ac:dyDescent="0.3">
      <c r="A679" s="146"/>
      <c r="B679" s="146"/>
      <c r="C679" s="146"/>
      <c r="D679" s="146"/>
      <c r="E679" s="146"/>
      <c r="F679" s="146"/>
      <c r="G679" s="146"/>
      <c r="H679" s="146"/>
      <c r="I679" s="146"/>
      <c r="J679" s="146"/>
    </row>
    <row r="680" spans="1:10" s="145" customFormat="1" x14ac:dyDescent="0.3">
      <c r="A680" s="146"/>
      <c r="B680" s="146"/>
      <c r="C680" s="146"/>
      <c r="D680" s="146"/>
      <c r="E680" s="146"/>
      <c r="F680" s="146"/>
      <c r="G680" s="146"/>
      <c r="H680" s="146"/>
      <c r="I680" s="146"/>
      <c r="J680" s="146"/>
    </row>
    <row r="681" spans="1:10" s="145" customFormat="1" x14ac:dyDescent="0.3">
      <c r="A681" s="146"/>
      <c r="B681" s="146"/>
      <c r="C681" s="146"/>
      <c r="D681" s="146"/>
      <c r="E681" s="146"/>
      <c r="F681" s="146"/>
      <c r="G681" s="146"/>
      <c r="H681" s="146"/>
      <c r="I681" s="146"/>
      <c r="J681" s="146"/>
    </row>
    <row r="682" spans="1:10" s="145" customFormat="1" x14ac:dyDescent="0.3">
      <c r="A682" s="146"/>
      <c r="B682" s="146"/>
      <c r="C682" s="146"/>
      <c r="D682" s="146"/>
      <c r="E682" s="146"/>
      <c r="F682" s="146"/>
      <c r="G682" s="146"/>
      <c r="H682" s="146"/>
      <c r="I682" s="146"/>
      <c r="J682" s="146"/>
    </row>
    <row r="683" spans="1:10" s="145" customFormat="1" x14ac:dyDescent="0.3">
      <c r="A683" s="146"/>
      <c r="B683" s="146"/>
      <c r="C683" s="146"/>
      <c r="D683" s="146"/>
      <c r="E683" s="146"/>
      <c r="F683" s="146"/>
      <c r="G683" s="146"/>
      <c r="H683" s="146"/>
      <c r="I683" s="146"/>
      <c r="J683" s="146"/>
    </row>
    <row r="684" spans="1:10" s="145" customFormat="1" x14ac:dyDescent="0.3">
      <c r="A684" s="146"/>
      <c r="B684" s="146"/>
      <c r="C684" s="146"/>
      <c r="D684" s="146"/>
      <c r="E684" s="146"/>
      <c r="F684" s="146"/>
      <c r="G684" s="146"/>
      <c r="H684" s="146"/>
      <c r="I684" s="146"/>
      <c r="J684" s="146"/>
    </row>
    <row r="685" spans="1:10" s="145" customFormat="1" x14ac:dyDescent="0.3">
      <c r="A685" s="146"/>
      <c r="B685" s="146"/>
      <c r="C685" s="146"/>
      <c r="D685" s="146"/>
      <c r="E685" s="146"/>
      <c r="F685" s="146"/>
      <c r="G685" s="146"/>
      <c r="H685" s="146"/>
      <c r="I685" s="146"/>
      <c r="J685" s="146"/>
    </row>
    <row r="686" spans="1:10" s="145" customFormat="1" x14ac:dyDescent="0.3">
      <c r="A686" s="146"/>
      <c r="B686" s="146"/>
      <c r="C686" s="146"/>
      <c r="D686" s="146"/>
      <c r="E686" s="146"/>
      <c r="F686" s="146"/>
      <c r="G686" s="146"/>
      <c r="H686" s="146"/>
      <c r="I686" s="146"/>
      <c r="J686" s="146"/>
    </row>
    <row r="687" spans="1:10" s="145" customFormat="1" x14ac:dyDescent="0.3">
      <c r="A687" s="146"/>
      <c r="B687" s="146"/>
      <c r="C687" s="146"/>
      <c r="D687" s="146"/>
      <c r="E687" s="146"/>
      <c r="F687" s="146"/>
      <c r="G687" s="146"/>
      <c r="H687" s="146"/>
      <c r="I687" s="146"/>
      <c r="J687" s="146"/>
    </row>
    <row r="688" spans="1:10" s="145" customFormat="1" x14ac:dyDescent="0.3">
      <c r="A688" s="146"/>
      <c r="B688" s="146"/>
      <c r="C688" s="146"/>
      <c r="D688" s="146"/>
      <c r="E688" s="146"/>
      <c r="F688" s="146"/>
      <c r="G688" s="146"/>
      <c r="H688" s="146"/>
      <c r="I688" s="146"/>
      <c r="J688" s="146"/>
    </row>
    <row r="689" spans="1:10" s="145" customFormat="1" x14ac:dyDescent="0.3">
      <c r="A689" s="146"/>
      <c r="B689" s="146"/>
      <c r="C689" s="146"/>
      <c r="D689" s="146"/>
      <c r="E689" s="146"/>
      <c r="F689" s="146"/>
      <c r="G689" s="146"/>
      <c r="H689" s="146"/>
      <c r="I689" s="146"/>
      <c r="J689" s="146"/>
    </row>
    <row r="690" spans="1:10" s="145" customFormat="1" x14ac:dyDescent="0.3">
      <c r="A690" s="146"/>
      <c r="B690" s="146"/>
      <c r="C690" s="146"/>
      <c r="D690" s="146"/>
      <c r="E690" s="146"/>
      <c r="F690" s="146"/>
      <c r="G690" s="146"/>
      <c r="H690" s="146"/>
      <c r="I690" s="146"/>
      <c r="J690" s="146"/>
    </row>
    <row r="691" spans="1:10" s="145" customFormat="1" x14ac:dyDescent="0.3">
      <c r="A691" s="146"/>
      <c r="B691" s="146"/>
      <c r="C691" s="146"/>
      <c r="D691" s="146"/>
      <c r="E691" s="146"/>
      <c r="F691" s="146"/>
      <c r="G691" s="146"/>
      <c r="H691" s="146"/>
      <c r="I691" s="146"/>
      <c r="J691" s="146"/>
    </row>
    <row r="692" spans="1:10" s="145" customFormat="1" x14ac:dyDescent="0.3">
      <c r="A692" s="146"/>
      <c r="B692" s="146"/>
      <c r="C692" s="146"/>
      <c r="D692" s="146"/>
      <c r="E692" s="146"/>
      <c r="F692" s="146"/>
      <c r="G692" s="146"/>
      <c r="H692" s="146"/>
      <c r="I692" s="146"/>
      <c r="J692" s="146"/>
    </row>
    <row r="693" spans="1:10" s="145" customFormat="1" x14ac:dyDescent="0.3">
      <c r="A693" s="146"/>
      <c r="B693" s="146"/>
      <c r="C693" s="146"/>
      <c r="D693" s="146"/>
      <c r="E693" s="146"/>
      <c r="F693" s="146"/>
      <c r="G693" s="146"/>
      <c r="H693" s="146"/>
      <c r="I693" s="146"/>
      <c r="J693" s="146"/>
    </row>
    <row r="694" spans="1:10" s="145" customFormat="1" x14ac:dyDescent="0.3">
      <c r="A694" s="146"/>
      <c r="B694" s="146"/>
      <c r="C694" s="146"/>
      <c r="D694" s="146"/>
      <c r="E694" s="146"/>
      <c r="F694" s="146"/>
      <c r="G694" s="146"/>
      <c r="H694" s="146"/>
      <c r="I694" s="146"/>
      <c r="J694" s="146"/>
    </row>
    <row r="695" spans="1:10" s="145" customFormat="1" x14ac:dyDescent="0.3">
      <c r="A695" s="146"/>
      <c r="B695" s="146"/>
      <c r="C695" s="146"/>
      <c r="D695" s="146"/>
      <c r="E695" s="146"/>
      <c r="F695" s="146"/>
      <c r="G695" s="146"/>
      <c r="H695" s="146"/>
      <c r="I695" s="146"/>
      <c r="J695" s="146"/>
    </row>
    <row r="696" spans="1:10" s="145" customFormat="1" x14ac:dyDescent="0.3">
      <c r="A696" s="146"/>
      <c r="B696" s="146"/>
      <c r="C696" s="146"/>
      <c r="D696" s="146"/>
      <c r="E696" s="146"/>
      <c r="F696" s="146"/>
      <c r="G696" s="146"/>
      <c r="H696" s="146"/>
      <c r="I696" s="146"/>
      <c r="J696" s="146"/>
    </row>
    <row r="697" spans="1:10" s="145" customFormat="1" x14ac:dyDescent="0.3">
      <c r="A697" s="146"/>
      <c r="B697" s="146"/>
      <c r="C697" s="146"/>
      <c r="D697" s="146"/>
      <c r="E697" s="146"/>
      <c r="F697" s="146"/>
      <c r="G697" s="146"/>
      <c r="H697" s="146"/>
      <c r="I697" s="146"/>
      <c r="J697" s="146"/>
    </row>
    <row r="698" spans="1:10" s="145" customFormat="1" x14ac:dyDescent="0.3">
      <c r="A698" s="146"/>
      <c r="B698" s="146"/>
      <c r="C698" s="146"/>
      <c r="D698" s="146"/>
      <c r="E698" s="146"/>
      <c r="F698" s="146"/>
      <c r="G698" s="146"/>
      <c r="H698" s="146"/>
      <c r="I698" s="146"/>
      <c r="J698" s="146"/>
    </row>
    <row r="699" spans="1:10" s="145" customFormat="1" x14ac:dyDescent="0.3">
      <c r="A699" s="146"/>
      <c r="B699" s="146"/>
      <c r="C699" s="146"/>
      <c r="D699" s="146"/>
      <c r="E699" s="146"/>
      <c r="F699" s="146"/>
      <c r="G699" s="146"/>
      <c r="H699" s="146"/>
      <c r="I699" s="146"/>
      <c r="J699" s="146"/>
    </row>
    <row r="700" spans="1:10" s="145" customFormat="1" x14ac:dyDescent="0.3">
      <c r="A700" s="146"/>
      <c r="B700" s="146"/>
      <c r="C700" s="146"/>
      <c r="D700" s="146"/>
      <c r="E700" s="146"/>
      <c r="F700" s="146"/>
      <c r="G700" s="146"/>
      <c r="H700" s="146"/>
      <c r="I700" s="146"/>
      <c r="J700" s="146"/>
    </row>
    <row r="701" spans="1:10" s="145" customFormat="1" x14ac:dyDescent="0.3">
      <c r="A701" s="146"/>
      <c r="B701" s="146"/>
      <c r="C701" s="146"/>
      <c r="D701" s="146"/>
      <c r="E701" s="146"/>
      <c r="F701" s="146"/>
      <c r="G701" s="146"/>
      <c r="H701" s="146"/>
      <c r="I701" s="146"/>
      <c r="J701" s="146"/>
    </row>
    <row r="702" spans="1:10" s="145" customFormat="1" x14ac:dyDescent="0.3">
      <c r="A702" s="146"/>
      <c r="B702" s="146"/>
      <c r="C702" s="146"/>
      <c r="D702" s="146"/>
      <c r="E702" s="146"/>
      <c r="F702" s="146"/>
      <c r="G702" s="146"/>
      <c r="H702" s="146"/>
      <c r="I702" s="146"/>
      <c r="J702" s="146"/>
    </row>
    <row r="703" spans="1:10" s="145" customFormat="1" x14ac:dyDescent="0.3">
      <c r="A703" s="146"/>
      <c r="B703" s="146"/>
      <c r="C703" s="146"/>
      <c r="D703" s="146"/>
      <c r="E703" s="146"/>
      <c r="F703" s="146"/>
      <c r="G703" s="146"/>
      <c r="H703" s="146"/>
      <c r="I703" s="146"/>
      <c r="J703" s="146"/>
    </row>
    <row r="704" spans="1:10" s="145" customFormat="1" x14ac:dyDescent="0.3">
      <c r="A704" s="146"/>
      <c r="B704" s="146"/>
      <c r="C704" s="146"/>
      <c r="D704" s="146"/>
      <c r="E704" s="146"/>
      <c r="F704" s="146"/>
      <c r="G704" s="146"/>
      <c r="H704" s="146"/>
      <c r="I704" s="146"/>
      <c r="J704" s="146"/>
    </row>
    <row r="705" spans="1:10" s="145" customFormat="1" x14ac:dyDescent="0.3">
      <c r="A705" s="146"/>
      <c r="B705" s="146"/>
      <c r="C705" s="146"/>
      <c r="D705" s="146"/>
      <c r="E705" s="146"/>
      <c r="F705" s="146"/>
      <c r="G705" s="146"/>
      <c r="H705" s="146"/>
      <c r="I705" s="146"/>
      <c r="J705" s="146"/>
    </row>
    <row r="706" spans="1:10" s="145" customFormat="1" x14ac:dyDescent="0.3">
      <c r="A706" s="146"/>
      <c r="B706" s="146"/>
      <c r="C706" s="146"/>
      <c r="D706" s="146"/>
      <c r="E706" s="146"/>
      <c r="F706" s="146"/>
      <c r="G706" s="146"/>
      <c r="H706" s="146"/>
      <c r="I706" s="146"/>
      <c r="J706" s="146"/>
    </row>
    <row r="707" spans="1:10" s="145" customFormat="1" x14ac:dyDescent="0.3">
      <c r="A707" s="146"/>
      <c r="B707" s="146"/>
      <c r="C707" s="146"/>
      <c r="D707" s="146"/>
      <c r="E707" s="146"/>
      <c r="F707" s="146"/>
      <c r="G707" s="146"/>
      <c r="H707" s="146"/>
      <c r="I707" s="146"/>
      <c r="J707" s="146"/>
    </row>
    <row r="708" spans="1:10" s="145" customFormat="1" x14ac:dyDescent="0.3">
      <c r="A708" s="146"/>
      <c r="B708" s="146"/>
      <c r="C708" s="146"/>
      <c r="D708" s="146"/>
      <c r="E708" s="146"/>
      <c r="F708" s="146"/>
      <c r="G708" s="146"/>
      <c r="H708" s="146"/>
      <c r="I708" s="146"/>
      <c r="J708" s="146"/>
    </row>
    <row r="709" spans="1:10" s="145" customFormat="1" x14ac:dyDescent="0.3">
      <c r="A709" s="146"/>
      <c r="B709" s="146"/>
      <c r="C709" s="146"/>
      <c r="D709" s="146"/>
      <c r="E709" s="146"/>
      <c r="F709" s="146"/>
      <c r="G709" s="146"/>
      <c r="H709" s="146"/>
      <c r="I709" s="146"/>
      <c r="J709" s="146"/>
    </row>
    <row r="710" spans="1:10" s="145" customFormat="1" x14ac:dyDescent="0.3">
      <c r="A710" s="146"/>
      <c r="B710" s="146"/>
      <c r="C710" s="146"/>
      <c r="D710" s="146"/>
      <c r="E710" s="146"/>
      <c r="F710" s="146"/>
      <c r="G710" s="146"/>
      <c r="H710" s="146"/>
      <c r="I710" s="146"/>
      <c r="J710" s="146"/>
    </row>
    <row r="711" spans="1:10" s="145" customFormat="1" x14ac:dyDescent="0.3">
      <c r="A711" s="146"/>
      <c r="B711" s="146"/>
      <c r="C711" s="146"/>
      <c r="D711" s="146"/>
      <c r="E711" s="146"/>
      <c r="F711" s="146"/>
      <c r="G711" s="146"/>
      <c r="H711" s="146"/>
      <c r="I711" s="146"/>
      <c r="J711" s="146"/>
    </row>
    <row r="712" spans="1:10" s="145" customFormat="1" x14ac:dyDescent="0.3">
      <c r="A712" s="146"/>
      <c r="B712" s="146"/>
      <c r="C712" s="146"/>
      <c r="D712" s="146"/>
      <c r="E712" s="146"/>
      <c r="F712" s="146"/>
      <c r="G712" s="146"/>
      <c r="H712" s="146"/>
      <c r="I712" s="146"/>
      <c r="J712" s="146"/>
    </row>
    <row r="713" spans="1:10" s="145" customFormat="1" x14ac:dyDescent="0.3">
      <c r="A713" s="146"/>
      <c r="B713" s="146"/>
      <c r="C713" s="146"/>
      <c r="D713" s="146"/>
      <c r="E713" s="146"/>
      <c r="F713" s="146"/>
      <c r="G713" s="146"/>
      <c r="H713" s="146"/>
      <c r="I713" s="146"/>
      <c r="J713" s="146"/>
    </row>
    <row r="714" spans="1:10" s="145" customFormat="1" x14ac:dyDescent="0.3">
      <c r="A714" s="146"/>
      <c r="B714" s="146"/>
      <c r="C714" s="146"/>
      <c r="D714" s="146"/>
      <c r="E714" s="146"/>
      <c r="F714" s="146"/>
      <c r="G714" s="146"/>
      <c r="H714" s="146"/>
      <c r="I714" s="146"/>
      <c r="J714" s="146"/>
    </row>
    <row r="715" spans="1:10" s="145" customFormat="1" x14ac:dyDescent="0.3">
      <c r="A715" s="146"/>
      <c r="B715" s="146"/>
      <c r="C715" s="146"/>
      <c r="D715" s="146"/>
      <c r="E715" s="146"/>
      <c r="F715" s="146"/>
      <c r="G715" s="146"/>
      <c r="H715" s="146"/>
      <c r="I715" s="146"/>
      <c r="J715" s="146"/>
    </row>
    <row r="716" spans="1:10" s="145" customFormat="1" x14ac:dyDescent="0.3">
      <c r="A716" s="146"/>
      <c r="B716" s="146"/>
      <c r="C716" s="146"/>
      <c r="D716" s="146"/>
      <c r="E716" s="146"/>
      <c r="F716" s="146"/>
      <c r="G716" s="146"/>
      <c r="H716" s="146"/>
      <c r="I716" s="146"/>
      <c r="J716" s="146"/>
    </row>
    <row r="717" spans="1:10" s="145" customFormat="1" x14ac:dyDescent="0.3">
      <c r="A717" s="146"/>
      <c r="B717" s="146"/>
      <c r="C717" s="146"/>
      <c r="D717" s="146"/>
      <c r="E717" s="146"/>
      <c r="F717" s="146"/>
      <c r="G717" s="146"/>
      <c r="H717" s="146"/>
      <c r="I717" s="146"/>
      <c r="J717" s="146"/>
    </row>
    <row r="718" spans="1:10" s="145" customFormat="1" x14ac:dyDescent="0.3">
      <c r="A718" s="146"/>
      <c r="B718" s="146"/>
      <c r="C718" s="146"/>
      <c r="D718" s="146"/>
      <c r="E718" s="146"/>
      <c r="F718" s="146"/>
      <c r="G718" s="146"/>
      <c r="H718" s="146"/>
      <c r="I718" s="146"/>
      <c r="J718" s="146"/>
    </row>
    <row r="719" spans="1:10" s="145" customFormat="1" x14ac:dyDescent="0.3">
      <c r="A719" s="146"/>
      <c r="B719" s="146"/>
      <c r="C719" s="146"/>
      <c r="D719" s="146"/>
      <c r="E719" s="146"/>
      <c r="F719" s="146"/>
      <c r="G719" s="146"/>
      <c r="H719" s="146"/>
      <c r="I719" s="146"/>
      <c r="J719" s="146"/>
    </row>
    <row r="720" spans="1:10" s="145" customFormat="1" x14ac:dyDescent="0.3">
      <c r="A720" s="146"/>
      <c r="B720" s="146"/>
      <c r="C720" s="146"/>
      <c r="D720" s="146"/>
      <c r="E720" s="146"/>
      <c r="F720" s="146"/>
      <c r="G720" s="146"/>
      <c r="H720" s="146"/>
      <c r="I720" s="146"/>
      <c r="J720" s="146"/>
    </row>
    <row r="721" spans="1:10" s="145" customFormat="1" x14ac:dyDescent="0.3">
      <c r="A721" s="146"/>
      <c r="B721" s="146"/>
      <c r="C721" s="146"/>
      <c r="D721" s="146"/>
      <c r="E721" s="146"/>
      <c r="F721" s="146"/>
      <c r="G721" s="146"/>
      <c r="H721" s="146"/>
      <c r="I721" s="146"/>
      <c r="J721" s="146"/>
    </row>
    <row r="722" spans="1:10" s="145" customFormat="1" x14ac:dyDescent="0.3">
      <c r="A722" s="146"/>
      <c r="B722" s="146"/>
      <c r="C722" s="146"/>
      <c r="D722" s="146"/>
      <c r="E722" s="146"/>
      <c r="F722" s="146"/>
      <c r="G722" s="146"/>
      <c r="H722" s="146"/>
      <c r="I722" s="146"/>
      <c r="J722" s="146"/>
    </row>
    <row r="723" spans="1:10" s="145" customFormat="1" x14ac:dyDescent="0.3">
      <c r="A723" s="146"/>
      <c r="B723" s="146"/>
      <c r="C723" s="146"/>
      <c r="D723" s="146"/>
      <c r="E723" s="146"/>
      <c r="F723" s="146"/>
      <c r="G723" s="146"/>
      <c r="H723" s="146"/>
      <c r="I723" s="146"/>
      <c r="J723" s="146"/>
    </row>
    <row r="724" spans="1:10" s="145" customFormat="1" x14ac:dyDescent="0.3">
      <c r="A724" s="146"/>
      <c r="B724" s="146"/>
      <c r="C724" s="146"/>
      <c r="D724" s="146"/>
      <c r="E724" s="146"/>
      <c r="F724" s="146"/>
      <c r="G724" s="146"/>
      <c r="H724" s="146"/>
      <c r="I724" s="146"/>
      <c r="J724" s="146"/>
    </row>
    <row r="725" spans="1:10" s="145" customFormat="1" x14ac:dyDescent="0.3">
      <c r="A725" s="146"/>
      <c r="B725" s="146"/>
      <c r="C725" s="146"/>
      <c r="D725" s="146"/>
      <c r="E725" s="146"/>
      <c r="F725" s="146"/>
      <c r="G725" s="146"/>
      <c r="H725" s="146"/>
      <c r="I725" s="146"/>
      <c r="J725" s="146"/>
    </row>
    <row r="726" spans="1:10" s="145" customFormat="1" x14ac:dyDescent="0.3">
      <c r="A726" s="146"/>
      <c r="B726" s="146"/>
      <c r="C726" s="146"/>
      <c r="D726" s="146"/>
      <c r="E726" s="146"/>
      <c r="F726" s="146"/>
      <c r="G726" s="146"/>
      <c r="H726" s="146"/>
      <c r="I726" s="146"/>
      <c r="J726" s="146"/>
    </row>
    <row r="727" spans="1:10" s="145" customFormat="1" x14ac:dyDescent="0.3">
      <c r="A727" s="146"/>
      <c r="B727" s="146"/>
      <c r="C727" s="146"/>
      <c r="D727" s="146"/>
      <c r="E727" s="146"/>
      <c r="F727" s="146"/>
      <c r="G727" s="146"/>
      <c r="H727" s="146"/>
      <c r="I727" s="146"/>
      <c r="J727" s="146"/>
    </row>
    <row r="728" spans="1:10" s="145" customFormat="1" x14ac:dyDescent="0.3">
      <c r="A728" s="146"/>
      <c r="B728" s="146"/>
      <c r="C728" s="146"/>
      <c r="D728" s="146"/>
      <c r="E728" s="146"/>
      <c r="F728" s="146"/>
      <c r="G728" s="146"/>
      <c r="H728" s="146"/>
      <c r="I728" s="146"/>
      <c r="J728" s="146"/>
    </row>
    <row r="729" spans="1:10" s="145" customFormat="1" x14ac:dyDescent="0.3">
      <c r="A729" s="146"/>
      <c r="B729" s="146"/>
      <c r="C729" s="146"/>
      <c r="D729" s="146"/>
      <c r="E729" s="146"/>
      <c r="F729" s="146"/>
      <c r="G729" s="146"/>
      <c r="H729" s="146"/>
      <c r="I729" s="146"/>
      <c r="J729" s="146"/>
    </row>
    <row r="730" spans="1:10" s="145" customFormat="1" x14ac:dyDescent="0.3">
      <c r="A730" s="146"/>
      <c r="B730" s="146"/>
      <c r="C730" s="146"/>
      <c r="D730" s="146"/>
      <c r="E730" s="146"/>
      <c r="F730" s="146"/>
      <c r="G730" s="146"/>
      <c r="H730" s="146"/>
      <c r="I730" s="146"/>
      <c r="J730" s="146"/>
    </row>
    <row r="731" spans="1:10" s="145" customFormat="1" x14ac:dyDescent="0.3">
      <c r="A731" s="146"/>
      <c r="B731" s="146"/>
      <c r="C731" s="146"/>
      <c r="D731" s="146"/>
      <c r="E731" s="146"/>
      <c r="F731" s="146"/>
      <c r="G731" s="146"/>
      <c r="H731" s="146"/>
      <c r="I731" s="146"/>
      <c r="J731" s="146"/>
    </row>
    <row r="732" spans="1:10" s="145" customFormat="1" x14ac:dyDescent="0.3">
      <c r="A732" s="146"/>
      <c r="B732" s="146"/>
      <c r="C732" s="146"/>
      <c r="D732" s="146"/>
      <c r="E732" s="146"/>
      <c r="F732" s="146"/>
      <c r="G732" s="146"/>
      <c r="H732" s="146"/>
      <c r="I732" s="146"/>
      <c r="J732" s="146"/>
    </row>
    <row r="733" spans="1:10" s="145" customFormat="1" x14ac:dyDescent="0.3">
      <c r="A733" s="146"/>
      <c r="B733" s="146"/>
      <c r="C733" s="146"/>
      <c r="D733" s="146"/>
      <c r="E733" s="146"/>
      <c r="F733" s="146"/>
      <c r="G733" s="146"/>
      <c r="H733" s="146"/>
      <c r="I733" s="146"/>
      <c r="J733" s="146"/>
    </row>
    <row r="734" spans="1:10" s="145" customFormat="1" x14ac:dyDescent="0.3">
      <c r="A734" s="146"/>
      <c r="B734" s="146"/>
      <c r="C734" s="146"/>
      <c r="D734" s="146"/>
      <c r="E734" s="146"/>
      <c r="F734" s="146"/>
      <c r="G734" s="146"/>
      <c r="H734" s="146"/>
      <c r="I734" s="146"/>
      <c r="J734" s="146"/>
    </row>
    <row r="735" spans="1:10" s="145" customFormat="1" x14ac:dyDescent="0.3">
      <c r="A735" s="146"/>
      <c r="B735" s="146"/>
      <c r="C735" s="146"/>
      <c r="D735" s="146"/>
      <c r="E735" s="146"/>
      <c r="F735" s="146"/>
      <c r="G735" s="146"/>
      <c r="H735" s="146"/>
      <c r="I735" s="146"/>
      <c r="J735" s="146"/>
    </row>
    <row r="736" spans="1:10" s="145" customFormat="1" x14ac:dyDescent="0.3">
      <c r="A736" s="146"/>
      <c r="B736" s="146"/>
      <c r="C736" s="146"/>
      <c r="D736" s="146"/>
      <c r="E736" s="146"/>
      <c r="F736" s="146"/>
      <c r="G736" s="146"/>
      <c r="H736" s="146"/>
      <c r="I736" s="146"/>
      <c r="J736" s="146"/>
    </row>
    <row r="737" spans="1:10" s="145" customFormat="1" x14ac:dyDescent="0.3">
      <c r="A737" s="146"/>
      <c r="B737" s="146"/>
      <c r="C737" s="146"/>
      <c r="D737" s="146"/>
      <c r="E737" s="146"/>
      <c r="F737" s="146"/>
      <c r="G737" s="146"/>
      <c r="H737" s="146"/>
      <c r="I737" s="146"/>
      <c r="J737" s="146"/>
    </row>
    <row r="738" spans="1:10" s="145" customFormat="1" x14ac:dyDescent="0.3">
      <c r="A738" s="146"/>
      <c r="B738" s="146"/>
      <c r="C738" s="146"/>
      <c r="D738" s="146"/>
      <c r="E738" s="146"/>
      <c r="F738" s="146"/>
      <c r="G738" s="146"/>
      <c r="H738" s="146"/>
      <c r="I738" s="146"/>
      <c r="J738" s="146"/>
    </row>
    <row r="739" spans="1:10" s="145" customFormat="1" x14ac:dyDescent="0.3">
      <c r="A739" s="146"/>
      <c r="B739" s="146"/>
      <c r="C739" s="146"/>
      <c r="D739" s="146"/>
      <c r="E739" s="146"/>
      <c r="F739" s="146"/>
      <c r="G739" s="146"/>
      <c r="H739" s="146"/>
      <c r="I739" s="146"/>
      <c r="J739" s="146"/>
    </row>
    <row r="740" spans="1:10" s="145" customFormat="1" x14ac:dyDescent="0.3">
      <c r="A740" s="146"/>
      <c r="B740" s="146"/>
      <c r="C740" s="146"/>
      <c r="D740" s="146"/>
      <c r="E740" s="146"/>
      <c r="F740" s="146"/>
      <c r="G740" s="146"/>
      <c r="H740" s="146"/>
      <c r="I740" s="146"/>
      <c r="J740" s="146"/>
    </row>
    <row r="741" spans="1:10" s="145" customFormat="1" x14ac:dyDescent="0.3">
      <c r="A741" s="146"/>
      <c r="B741" s="146"/>
      <c r="C741" s="146"/>
      <c r="D741" s="146"/>
      <c r="E741" s="146"/>
      <c r="F741" s="146"/>
      <c r="G741" s="146"/>
      <c r="H741" s="146"/>
      <c r="I741" s="146"/>
      <c r="J741" s="146"/>
    </row>
    <row r="742" spans="1:10" s="145" customFormat="1" x14ac:dyDescent="0.3">
      <c r="A742" s="146"/>
      <c r="B742" s="146"/>
      <c r="C742" s="146"/>
      <c r="D742" s="146"/>
      <c r="E742" s="146"/>
      <c r="F742" s="146"/>
      <c r="G742" s="146"/>
      <c r="H742" s="146"/>
      <c r="I742" s="146"/>
      <c r="J742" s="146"/>
    </row>
    <row r="743" spans="1:10" s="145" customFormat="1" x14ac:dyDescent="0.3">
      <c r="A743" s="146"/>
      <c r="B743" s="146"/>
      <c r="C743" s="146"/>
      <c r="D743" s="146"/>
      <c r="E743" s="146"/>
      <c r="F743" s="146"/>
      <c r="G743" s="146"/>
      <c r="H743" s="146"/>
      <c r="I743" s="146"/>
      <c r="J743" s="146"/>
    </row>
    <row r="744" spans="1:10" s="145" customFormat="1" x14ac:dyDescent="0.3">
      <c r="A744" s="146"/>
      <c r="B744" s="146"/>
      <c r="C744" s="146"/>
      <c r="D744" s="146"/>
      <c r="E744" s="146"/>
      <c r="F744" s="146"/>
      <c r="G744" s="146"/>
      <c r="H744" s="146"/>
      <c r="I744" s="146"/>
      <c r="J744" s="146"/>
    </row>
    <row r="745" spans="1:10" s="145" customFormat="1" x14ac:dyDescent="0.3">
      <c r="A745" s="146"/>
      <c r="B745" s="146"/>
      <c r="C745" s="146"/>
      <c r="D745" s="146"/>
      <c r="E745" s="146"/>
      <c r="F745" s="146"/>
      <c r="G745" s="146"/>
      <c r="H745" s="146"/>
      <c r="I745" s="146"/>
      <c r="J745" s="146"/>
    </row>
    <row r="746" spans="1:10" s="145" customFormat="1" x14ac:dyDescent="0.3">
      <c r="A746" s="146"/>
      <c r="B746" s="146"/>
      <c r="C746" s="146"/>
      <c r="D746" s="146"/>
      <c r="E746" s="146"/>
      <c r="F746" s="146"/>
      <c r="G746" s="146"/>
      <c r="H746" s="146"/>
      <c r="I746" s="146"/>
      <c r="J746" s="146"/>
    </row>
    <row r="747" spans="1:10" s="145" customFormat="1" x14ac:dyDescent="0.3">
      <c r="A747" s="146"/>
      <c r="B747" s="146"/>
      <c r="C747" s="146"/>
      <c r="D747" s="146"/>
      <c r="E747" s="146"/>
      <c r="F747" s="146"/>
      <c r="G747" s="146"/>
      <c r="H747" s="146"/>
      <c r="I747" s="146"/>
      <c r="J747" s="146"/>
    </row>
    <row r="748" spans="1:10" s="145" customFormat="1" x14ac:dyDescent="0.3">
      <c r="A748" s="146"/>
      <c r="B748" s="146"/>
      <c r="C748" s="146"/>
      <c r="D748" s="146"/>
      <c r="E748" s="146"/>
      <c r="F748" s="146"/>
      <c r="G748" s="146"/>
      <c r="H748" s="146"/>
      <c r="I748" s="146"/>
      <c r="J748" s="146"/>
    </row>
    <row r="749" spans="1:10" s="145" customFormat="1" x14ac:dyDescent="0.3">
      <c r="A749" s="146"/>
      <c r="B749" s="146"/>
      <c r="C749" s="146"/>
      <c r="D749" s="146"/>
      <c r="E749" s="146"/>
      <c r="F749" s="146"/>
      <c r="G749" s="146"/>
      <c r="H749" s="146"/>
      <c r="I749" s="146"/>
      <c r="J749" s="146"/>
    </row>
    <row r="750" spans="1:10" s="145" customFormat="1" x14ac:dyDescent="0.3">
      <c r="A750" s="146"/>
      <c r="B750" s="146"/>
      <c r="C750" s="146"/>
      <c r="D750" s="146"/>
      <c r="E750" s="146"/>
      <c r="F750" s="146"/>
      <c r="G750" s="146"/>
      <c r="H750" s="146"/>
      <c r="I750" s="146"/>
      <c r="J750" s="146"/>
    </row>
    <row r="751" spans="1:10" s="145" customFormat="1" x14ac:dyDescent="0.3">
      <c r="A751" s="146"/>
      <c r="B751" s="146"/>
      <c r="C751" s="146"/>
      <c r="D751" s="146"/>
      <c r="E751" s="146"/>
      <c r="F751" s="146"/>
      <c r="G751" s="146"/>
      <c r="H751" s="146"/>
      <c r="I751" s="146"/>
      <c r="J751" s="146"/>
    </row>
    <row r="752" spans="1:10" s="145" customFormat="1" x14ac:dyDescent="0.3">
      <c r="A752" s="146"/>
      <c r="B752" s="146"/>
      <c r="C752" s="146"/>
      <c r="D752" s="146"/>
      <c r="E752" s="146"/>
      <c r="F752" s="146"/>
      <c r="G752" s="146"/>
      <c r="H752" s="146"/>
      <c r="I752" s="146"/>
      <c r="J752" s="146"/>
    </row>
    <row r="753" spans="1:10" s="145" customFormat="1" x14ac:dyDescent="0.3">
      <c r="A753" s="146"/>
      <c r="B753" s="146"/>
      <c r="C753" s="146"/>
      <c r="D753" s="146"/>
      <c r="E753" s="146"/>
      <c r="F753" s="146"/>
      <c r="G753" s="146"/>
      <c r="H753" s="146"/>
      <c r="I753" s="146"/>
      <c r="J753" s="146"/>
    </row>
    <row r="754" spans="1:10" s="145" customFormat="1" x14ac:dyDescent="0.3">
      <c r="A754" s="146"/>
      <c r="B754" s="146"/>
      <c r="C754" s="146"/>
      <c r="D754" s="146"/>
      <c r="E754" s="146"/>
      <c r="F754" s="146"/>
      <c r="G754" s="146"/>
      <c r="H754" s="146"/>
      <c r="I754" s="146"/>
      <c r="J754" s="146"/>
    </row>
    <row r="755" spans="1:10" s="145" customFormat="1" x14ac:dyDescent="0.3">
      <c r="A755" s="146"/>
      <c r="B755" s="146"/>
      <c r="C755" s="146"/>
      <c r="D755" s="146"/>
      <c r="E755" s="146"/>
      <c r="F755" s="146"/>
      <c r="G755" s="146"/>
      <c r="H755" s="146"/>
      <c r="I755" s="146"/>
      <c r="J755" s="146"/>
    </row>
    <row r="756" spans="1:10" s="145" customFormat="1" x14ac:dyDescent="0.3">
      <c r="A756" s="146"/>
      <c r="B756" s="146"/>
      <c r="C756" s="146"/>
      <c r="D756" s="146"/>
      <c r="E756" s="146"/>
      <c r="F756" s="146"/>
      <c r="G756" s="146"/>
      <c r="H756" s="146"/>
      <c r="I756" s="146"/>
      <c r="J756" s="146"/>
    </row>
    <row r="757" spans="1:10" s="145" customFormat="1" x14ac:dyDescent="0.3">
      <c r="A757" s="146"/>
      <c r="B757" s="146"/>
      <c r="C757" s="146"/>
      <c r="D757" s="146"/>
      <c r="E757" s="146"/>
      <c r="F757" s="146"/>
      <c r="G757" s="146"/>
      <c r="H757" s="146"/>
      <c r="I757" s="146"/>
      <c r="J757" s="146"/>
    </row>
    <row r="758" spans="1:10" s="145" customFormat="1" x14ac:dyDescent="0.3">
      <c r="A758" s="146"/>
      <c r="B758" s="146"/>
      <c r="C758" s="146"/>
      <c r="D758" s="146"/>
      <c r="E758" s="146"/>
      <c r="F758" s="146"/>
      <c r="G758" s="146"/>
      <c r="H758" s="146"/>
      <c r="I758" s="146"/>
      <c r="J758" s="146"/>
    </row>
    <row r="759" spans="1:10" s="145" customFormat="1" x14ac:dyDescent="0.3">
      <c r="A759" s="146"/>
      <c r="B759" s="146"/>
      <c r="C759" s="146"/>
      <c r="D759" s="146"/>
      <c r="E759" s="146"/>
      <c r="F759" s="146"/>
      <c r="G759" s="146"/>
      <c r="H759" s="146"/>
      <c r="I759" s="146"/>
      <c r="J759" s="146"/>
    </row>
    <row r="760" spans="1:10" s="145" customFormat="1" x14ac:dyDescent="0.3">
      <c r="A760" s="146"/>
      <c r="B760" s="146"/>
      <c r="C760" s="146"/>
      <c r="D760" s="146"/>
      <c r="E760" s="146"/>
      <c r="F760" s="146"/>
      <c r="G760" s="146"/>
      <c r="H760" s="146"/>
      <c r="I760" s="146"/>
      <c r="J760" s="146"/>
    </row>
    <row r="761" spans="1:10" s="145" customFormat="1" x14ac:dyDescent="0.3">
      <c r="A761" s="146"/>
      <c r="B761" s="146"/>
      <c r="C761" s="146"/>
      <c r="D761" s="146"/>
      <c r="E761" s="146"/>
      <c r="F761" s="146"/>
      <c r="G761" s="146"/>
      <c r="H761" s="146"/>
      <c r="I761" s="146"/>
      <c r="J761" s="146"/>
    </row>
    <row r="762" spans="1:10" s="145" customFormat="1" x14ac:dyDescent="0.3">
      <c r="A762" s="146"/>
      <c r="B762" s="146"/>
      <c r="C762" s="146"/>
      <c r="D762" s="146"/>
      <c r="E762" s="146"/>
      <c r="F762" s="146"/>
      <c r="G762" s="146"/>
      <c r="H762" s="146"/>
      <c r="I762" s="146"/>
      <c r="J762" s="146"/>
    </row>
    <row r="763" spans="1:10" s="145" customFormat="1" x14ac:dyDescent="0.3">
      <c r="A763" s="146"/>
      <c r="B763" s="146"/>
      <c r="C763" s="146"/>
      <c r="D763" s="146"/>
      <c r="E763" s="146"/>
      <c r="F763" s="146"/>
      <c r="G763" s="146"/>
      <c r="H763" s="146"/>
      <c r="I763" s="146"/>
      <c r="J763" s="146"/>
    </row>
    <row r="764" spans="1:10" s="145" customFormat="1" x14ac:dyDescent="0.3">
      <c r="A764" s="146"/>
      <c r="B764" s="146"/>
      <c r="C764" s="146"/>
      <c r="D764" s="146"/>
      <c r="E764" s="146"/>
      <c r="F764" s="146"/>
      <c r="G764" s="146"/>
      <c r="H764" s="146"/>
      <c r="I764" s="146"/>
      <c r="J764" s="146"/>
    </row>
    <row r="765" spans="1:10" s="145" customFormat="1" x14ac:dyDescent="0.3">
      <c r="A765" s="146"/>
      <c r="B765" s="146"/>
      <c r="C765" s="146"/>
      <c r="D765" s="146"/>
      <c r="E765" s="146"/>
      <c r="F765" s="146"/>
      <c r="G765" s="146"/>
      <c r="H765" s="146"/>
      <c r="I765" s="146"/>
      <c r="J765" s="146"/>
    </row>
    <row r="766" spans="1:10" s="145" customFormat="1" x14ac:dyDescent="0.3">
      <c r="A766" s="146"/>
      <c r="B766" s="146"/>
      <c r="C766" s="146"/>
      <c r="D766" s="146"/>
      <c r="E766" s="146"/>
      <c r="F766" s="146"/>
      <c r="G766" s="146"/>
      <c r="H766" s="146"/>
      <c r="I766" s="146"/>
      <c r="J766" s="146"/>
    </row>
    <row r="767" spans="1:10" s="145" customFormat="1" x14ac:dyDescent="0.3">
      <c r="A767" s="146"/>
      <c r="B767" s="146"/>
      <c r="C767" s="146"/>
      <c r="D767" s="146"/>
      <c r="E767" s="146"/>
      <c r="F767" s="146"/>
      <c r="G767" s="146"/>
      <c r="H767" s="146"/>
      <c r="I767" s="146"/>
      <c r="J767" s="146"/>
    </row>
    <row r="768" spans="1:10" s="145" customFormat="1" x14ac:dyDescent="0.3">
      <c r="A768" s="146"/>
      <c r="B768" s="146"/>
      <c r="C768" s="146"/>
      <c r="D768" s="146"/>
      <c r="E768" s="146"/>
      <c r="F768" s="146"/>
      <c r="G768" s="146"/>
      <c r="H768" s="146"/>
      <c r="I768" s="146"/>
      <c r="J768" s="146"/>
    </row>
    <row r="769" spans="1:10" s="145" customFormat="1" x14ac:dyDescent="0.3">
      <c r="A769" s="146"/>
      <c r="B769" s="146"/>
      <c r="C769" s="146"/>
      <c r="D769" s="146"/>
      <c r="E769" s="146"/>
      <c r="F769" s="146"/>
      <c r="G769" s="146"/>
      <c r="H769" s="146"/>
      <c r="I769" s="146"/>
      <c r="J769" s="146"/>
    </row>
    <row r="770" spans="1:10" s="145" customFormat="1" x14ac:dyDescent="0.3">
      <c r="A770" s="146"/>
      <c r="B770" s="146"/>
      <c r="C770" s="146"/>
      <c r="D770" s="146"/>
      <c r="E770" s="146"/>
      <c r="F770" s="146"/>
      <c r="G770" s="146"/>
      <c r="H770" s="146"/>
      <c r="I770" s="146"/>
      <c r="J770" s="146"/>
    </row>
    <row r="771" spans="1:10" s="145" customFormat="1" x14ac:dyDescent="0.3">
      <c r="A771" s="146"/>
      <c r="B771" s="146"/>
      <c r="C771" s="146"/>
      <c r="D771" s="146"/>
      <c r="E771" s="146"/>
      <c r="F771" s="146"/>
      <c r="G771" s="146"/>
      <c r="H771" s="146"/>
      <c r="I771" s="146"/>
      <c r="J771" s="146"/>
    </row>
    <row r="772" spans="1:10" s="145" customFormat="1" x14ac:dyDescent="0.3">
      <c r="A772" s="146"/>
      <c r="B772" s="146"/>
      <c r="C772" s="146"/>
      <c r="D772" s="146"/>
      <c r="E772" s="146"/>
      <c r="F772" s="146"/>
      <c r="G772" s="146"/>
      <c r="H772" s="146"/>
      <c r="I772" s="146"/>
      <c r="J772" s="146"/>
    </row>
    <row r="773" spans="1:10" s="145" customFormat="1" x14ac:dyDescent="0.3">
      <c r="A773" s="146"/>
      <c r="B773" s="146"/>
      <c r="C773" s="146"/>
      <c r="D773" s="146"/>
      <c r="E773" s="146"/>
      <c r="F773" s="146"/>
      <c r="G773" s="146"/>
      <c r="H773" s="146"/>
      <c r="I773" s="146"/>
      <c r="J773" s="146"/>
    </row>
    <row r="774" spans="1:10" s="145" customFormat="1" x14ac:dyDescent="0.3">
      <c r="A774" s="146"/>
      <c r="B774" s="146"/>
      <c r="C774" s="146"/>
      <c r="D774" s="146"/>
      <c r="E774" s="146"/>
      <c r="F774" s="146"/>
      <c r="G774" s="146"/>
      <c r="H774" s="146"/>
      <c r="I774" s="146"/>
      <c r="J774" s="146"/>
    </row>
    <row r="775" spans="1:10" s="145" customFormat="1" x14ac:dyDescent="0.3">
      <c r="A775" s="146"/>
      <c r="B775" s="146"/>
      <c r="C775" s="146"/>
      <c r="D775" s="146"/>
      <c r="E775" s="146"/>
      <c r="F775" s="146"/>
      <c r="G775" s="146"/>
      <c r="H775" s="146"/>
      <c r="I775" s="146"/>
      <c r="J775" s="146"/>
    </row>
    <row r="776" spans="1:10" s="145" customFormat="1" x14ac:dyDescent="0.3">
      <c r="A776" s="146"/>
      <c r="B776" s="146"/>
      <c r="C776" s="146"/>
      <c r="D776" s="146"/>
      <c r="E776" s="146"/>
      <c r="F776" s="146"/>
      <c r="G776" s="146"/>
      <c r="H776" s="146"/>
      <c r="I776" s="146"/>
      <c r="J776" s="146"/>
    </row>
    <row r="777" spans="1:10" s="145" customFormat="1" x14ac:dyDescent="0.3">
      <c r="A777" s="146"/>
      <c r="B777" s="146"/>
      <c r="C777" s="146"/>
      <c r="D777" s="146"/>
      <c r="E777" s="146"/>
      <c r="F777" s="146"/>
      <c r="G777" s="146"/>
      <c r="H777" s="146"/>
      <c r="I777" s="146"/>
      <c r="J777" s="146"/>
    </row>
    <row r="778" spans="1:10" s="145" customFormat="1" x14ac:dyDescent="0.3">
      <c r="A778" s="146"/>
      <c r="B778" s="146"/>
      <c r="C778" s="146"/>
      <c r="D778" s="146"/>
      <c r="E778" s="146"/>
      <c r="F778" s="146"/>
      <c r="G778" s="146"/>
      <c r="H778" s="146"/>
      <c r="I778" s="146"/>
      <c r="J778" s="146"/>
    </row>
    <row r="779" spans="1:10" s="145" customFormat="1" x14ac:dyDescent="0.3">
      <c r="A779" s="146"/>
      <c r="B779" s="146"/>
      <c r="C779" s="146"/>
      <c r="D779" s="146"/>
      <c r="E779" s="146"/>
      <c r="F779" s="146"/>
      <c r="G779" s="146"/>
      <c r="H779" s="146"/>
      <c r="I779" s="146"/>
      <c r="J779" s="146"/>
    </row>
    <row r="780" spans="1:10" s="145" customFormat="1" x14ac:dyDescent="0.3">
      <c r="A780" s="146"/>
      <c r="B780" s="146"/>
      <c r="C780" s="146"/>
      <c r="D780" s="146"/>
      <c r="E780" s="146"/>
      <c r="F780" s="146"/>
      <c r="G780" s="146"/>
      <c r="H780" s="146"/>
      <c r="I780" s="146"/>
      <c r="J780" s="146"/>
    </row>
    <row r="781" spans="1:10" s="145" customFormat="1" x14ac:dyDescent="0.3">
      <c r="A781" s="146"/>
      <c r="B781" s="146"/>
      <c r="C781" s="146"/>
      <c r="D781" s="146"/>
      <c r="E781" s="146"/>
      <c r="F781" s="146"/>
      <c r="G781" s="146"/>
      <c r="H781" s="146"/>
      <c r="I781" s="146"/>
      <c r="J781" s="146"/>
    </row>
    <row r="782" spans="1:10" s="145" customFormat="1" x14ac:dyDescent="0.3">
      <c r="A782" s="146"/>
      <c r="B782" s="146"/>
      <c r="C782" s="146"/>
      <c r="D782" s="146"/>
      <c r="E782" s="146"/>
      <c r="F782" s="146"/>
      <c r="G782" s="146"/>
      <c r="H782" s="146"/>
      <c r="I782" s="146"/>
      <c r="J782" s="146"/>
    </row>
    <row r="783" spans="1:10" s="145" customFormat="1" x14ac:dyDescent="0.3">
      <c r="A783" s="146"/>
      <c r="B783" s="146"/>
      <c r="C783" s="146"/>
      <c r="D783" s="146"/>
      <c r="E783" s="146"/>
      <c r="F783" s="146"/>
      <c r="G783" s="146"/>
      <c r="H783" s="146"/>
      <c r="I783" s="146"/>
      <c r="J783" s="146"/>
    </row>
    <row r="784" spans="1:10" s="145" customFormat="1" x14ac:dyDescent="0.3">
      <c r="A784" s="146"/>
      <c r="B784" s="146"/>
      <c r="C784" s="146"/>
      <c r="D784" s="146"/>
      <c r="E784" s="146"/>
      <c r="F784" s="146"/>
      <c r="G784" s="146"/>
      <c r="H784" s="146"/>
      <c r="I784" s="146"/>
      <c r="J784" s="146"/>
    </row>
    <row r="785" spans="1:10" s="145" customFormat="1" x14ac:dyDescent="0.3">
      <c r="A785" s="146"/>
      <c r="B785" s="146"/>
      <c r="C785" s="146"/>
      <c r="D785" s="146"/>
      <c r="E785" s="146"/>
      <c r="F785" s="146"/>
      <c r="G785" s="146"/>
      <c r="H785" s="146"/>
      <c r="I785" s="146"/>
      <c r="J785" s="146"/>
    </row>
    <row r="786" spans="1:10" s="145" customFormat="1" x14ac:dyDescent="0.3">
      <c r="A786" s="146"/>
      <c r="B786" s="146"/>
      <c r="C786" s="146"/>
      <c r="D786" s="146"/>
      <c r="E786" s="146"/>
      <c r="F786" s="146"/>
      <c r="G786" s="146"/>
      <c r="H786" s="146"/>
      <c r="I786" s="146"/>
      <c r="J786" s="146"/>
    </row>
    <row r="787" spans="1:10" s="145" customFormat="1" x14ac:dyDescent="0.3">
      <c r="A787" s="146"/>
      <c r="B787" s="146"/>
      <c r="C787" s="146"/>
      <c r="D787" s="146"/>
      <c r="E787" s="146"/>
      <c r="F787" s="146"/>
      <c r="G787" s="146"/>
      <c r="H787" s="146"/>
      <c r="I787" s="146"/>
      <c r="J787" s="146"/>
    </row>
    <row r="788" spans="1:10" s="145" customFormat="1" x14ac:dyDescent="0.3">
      <c r="A788" s="146"/>
      <c r="B788" s="146"/>
      <c r="C788" s="146"/>
      <c r="D788" s="146"/>
      <c r="E788" s="146"/>
      <c r="F788" s="146"/>
      <c r="G788" s="146"/>
      <c r="H788" s="146"/>
      <c r="I788" s="146"/>
      <c r="J788" s="146"/>
    </row>
    <row r="789" spans="1:10" s="145" customFormat="1" x14ac:dyDescent="0.3">
      <c r="A789" s="146"/>
      <c r="B789" s="146"/>
      <c r="C789" s="146"/>
      <c r="D789" s="146"/>
      <c r="E789" s="146"/>
      <c r="F789" s="146"/>
      <c r="G789" s="146"/>
      <c r="H789" s="146"/>
      <c r="I789" s="146"/>
      <c r="J789" s="146"/>
    </row>
    <row r="790" spans="1:10" s="145" customFormat="1" x14ac:dyDescent="0.3">
      <c r="A790" s="146"/>
      <c r="B790" s="146"/>
      <c r="C790" s="146"/>
      <c r="D790" s="146"/>
      <c r="E790" s="146"/>
      <c r="F790" s="146"/>
      <c r="G790" s="146"/>
      <c r="H790" s="146"/>
      <c r="I790" s="146"/>
      <c r="J790" s="146"/>
    </row>
    <row r="791" spans="1:10" s="145" customFormat="1" x14ac:dyDescent="0.3">
      <c r="A791" s="146"/>
      <c r="B791" s="146"/>
      <c r="C791" s="146"/>
      <c r="D791" s="146"/>
      <c r="E791" s="146"/>
      <c r="F791" s="146"/>
      <c r="G791" s="146"/>
      <c r="H791" s="146"/>
      <c r="I791" s="146"/>
      <c r="J791" s="146"/>
    </row>
    <row r="792" spans="1:10" s="145" customFormat="1" x14ac:dyDescent="0.3">
      <c r="A792" s="146"/>
      <c r="B792" s="146"/>
      <c r="C792" s="146"/>
      <c r="D792" s="146"/>
      <c r="E792" s="146"/>
      <c r="F792" s="146"/>
      <c r="G792" s="146"/>
      <c r="H792" s="146"/>
      <c r="I792" s="146"/>
      <c r="J792" s="146"/>
    </row>
    <row r="793" spans="1:10" s="145" customFormat="1" x14ac:dyDescent="0.3">
      <c r="A793" s="146"/>
      <c r="B793" s="146"/>
      <c r="C793" s="146"/>
      <c r="D793" s="146"/>
      <c r="E793" s="146"/>
      <c r="F793" s="146"/>
      <c r="G793" s="146"/>
      <c r="H793" s="146"/>
      <c r="I793" s="146"/>
      <c r="J793" s="146"/>
    </row>
    <row r="794" spans="1:10" s="145" customFormat="1" x14ac:dyDescent="0.3">
      <c r="A794" s="146"/>
      <c r="B794" s="146"/>
      <c r="C794" s="146"/>
      <c r="D794" s="146"/>
      <c r="E794" s="146"/>
      <c r="F794" s="146"/>
      <c r="G794" s="146"/>
      <c r="H794" s="146"/>
      <c r="I794" s="146"/>
      <c r="J794" s="146"/>
    </row>
    <row r="795" spans="1:10" s="145" customFormat="1" x14ac:dyDescent="0.3">
      <c r="A795" s="146"/>
      <c r="B795" s="146"/>
      <c r="C795" s="146"/>
      <c r="D795" s="146"/>
      <c r="E795" s="146"/>
      <c r="F795" s="146"/>
      <c r="G795" s="146"/>
      <c r="H795" s="146"/>
      <c r="I795" s="146"/>
      <c r="J795" s="146"/>
    </row>
    <row r="796" spans="1:10" s="145" customFormat="1" x14ac:dyDescent="0.3">
      <c r="A796" s="146"/>
      <c r="B796" s="146"/>
      <c r="C796" s="146"/>
      <c r="D796" s="146"/>
      <c r="E796" s="146"/>
      <c r="F796" s="146"/>
      <c r="G796" s="146"/>
      <c r="H796" s="146"/>
      <c r="I796" s="146"/>
      <c r="J796" s="146"/>
    </row>
    <row r="797" spans="1:10" s="145" customFormat="1" x14ac:dyDescent="0.3">
      <c r="A797" s="146"/>
      <c r="B797" s="146"/>
      <c r="C797" s="146"/>
      <c r="D797" s="146"/>
      <c r="E797" s="146"/>
      <c r="F797" s="146"/>
      <c r="G797" s="146"/>
      <c r="H797" s="146"/>
      <c r="I797" s="146"/>
      <c r="J797" s="146"/>
    </row>
    <row r="798" spans="1:10" s="145" customFormat="1" x14ac:dyDescent="0.3">
      <c r="A798" s="146"/>
      <c r="B798" s="146"/>
      <c r="C798" s="146"/>
      <c r="D798" s="146"/>
      <c r="E798" s="146"/>
      <c r="F798" s="146"/>
      <c r="G798" s="146"/>
      <c r="H798" s="146"/>
      <c r="I798" s="146"/>
      <c r="J798" s="146"/>
    </row>
    <row r="799" spans="1:10" s="145" customFormat="1" x14ac:dyDescent="0.3">
      <c r="A799" s="146"/>
      <c r="B799" s="146"/>
      <c r="C799" s="146"/>
      <c r="D799" s="146"/>
      <c r="E799" s="146"/>
      <c r="F799" s="146"/>
      <c r="G799" s="146"/>
      <c r="H799" s="146"/>
      <c r="I799" s="146"/>
      <c r="J799" s="146"/>
    </row>
    <row r="800" spans="1:10" s="145" customFormat="1" x14ac:dyDescent="0.3">
      <c r="A800" s="146"/>
      <c r="B800" s="146"/>
      <c r="C800" s="146"/>
      <c r="D800" s="146"/>
      <c r="E800" s="146"/>
      <c r="F800" s="146"/>
      <c r="G800" s="146"/>
      <c r="H800" s="146"/>
      <c r="I800" s="146"/>
      <c r="J800" s="146"/>
    </row>
    <row r="801" spans="1:10" s="145" customFormat="1" x14ac:dyDescent="0.3">
      <c r="A801" s="146"/>
      <c r="B801" s="146"/>
      <c r="C801" s="146"/>
      <c r="D801" s="146"/>
      <c r="E801" s="146"/>
      <c r="F801" s="146"/>
      <c r="G801" s="146"/>
      <c r="H801" s="146"/>
      <c r="I801" s="146"/>
      <c r="J801" s="146"/>
    </row>
    <row r="802" spans="1:10" s="145" customFormat="1" x14ac:dyDescent="0.3">
      <c r="A802" s="146"/>
      <c r="B802" s="146"/>
      <c r="C802" s="146"/>
      <c r="D802" s="146"/>
      <c r="E802" s="146"/>
      <c r="F802" s="146"/>
      <c r="G802" s="146"/>
      <c r="H802" s="146"/>
      <c r="I802" s="146"/>
      <c r="J802" s="146"/>
    </row>
    <row r="803" spans="1:10" s="145" customFormat="1" x14ac:dyDescent="0.3">
      <c r="A803" s="146"/>
      <c r="B803" s="146"/>
      <c r="C803" s="146"/>
      <c r="D803" s="146"/>
      <c r="E803" s="146"/>
      <c r="F803" s="146"/>
      <c r="G803" s="146"/>
      <c r="H803" s="146"/>
      <c r="I803" s="146"/>
      <c r="J803" s="146"/>
    </row>
    <row r="804" spans="1:10" s="145" customFormat="1" x14ac:dyDescent="0.3">
      <c r="A804" s="146"/>
      <c r="B804" s="146"/>
      <c r="C804" s="146"/>
      <c r="D804" s="146"/>
      <c r="E804" s="146"/>
      <c r="F804" s="146"/>
      <c r="G804" s="146"/>
      <c r="H804" s="146"/>
      <c r="I804" s="146"/>
      <c r="J804" s="146"/>
    </row>
    <row r="805" spans="1:10" s="145" customFormat="1" x14ac:dyDescent="0.3">
      <c r="A805" s="146"/>
      <c r="B805" s="146"/>
      <c r="C805" s="146"/>
      <c r="D805" s="146"/>
      <c r="E805" s="146"/>
      <c r="F805" s="146"/>
      <c r="G805" s="146"/>
      <c r="H805" s="146"/>
      <c r="I805" s="146"/>
      <c r="J805" s="146"/>
    </row>
    <row r="806" spans="1:10" s="145" customFormat="1" x14ac:dyDescent="0.3">
      <c r="A806" s="146"/>
      <c r="B806" s="146"/>
      <c r="C806" s="146"/>
      <c r="D806" s="146"/>
      <c r="E806" s="146"/>
      <c r="F806" s="146"/>
      <c r="G806" s="146"/>
      <c r="H806" s="146"/>
      <c r="I806" s="146"/>
      <c r="J806" s="146"/>
    </row>
    <row r="807" spans="1:10" s="145" customFormat="1" x14ac:dyDescent="0.3">
      <c r="A807" s="146"/>
      <c r="B807" s="146"/>
      <c r="C807" s="146"/>
      <c r="D807" s="146"/>
      <c r="E807" s="146"/>
      <c r="F807" s="146"/>
      <c r="G807" s="146"/>
      <c r="H807" s="146"/>
      <c r="I807" s="146"/>
      <c r="J807" s="146"/>
    </row>
    <row r="808" spans="1:10" s="145" customFormat="1" x14ac:dyDescent="0.3">
      <c r="A808" s="146"/>
      <c r="B808" s="146"/>
      <c r="C808" s="146"/>
      <c r="D808" s="146"/>
      <c r="E808" s="146"/>
      <c r="F808" s="146"/>
      <c r="G808" s="146"/>
      <c r="H808" s="146"/>
      <c r="I808" s="146"/>
      <c r="J808" s="146"/>
    </row>
    <row r="809" spans="1:10" s="145" customFormat="1" x14ac:dyDescent="0.3">
      <c r="A809" s="146"/>
      <c r="B809" s="146"/>
      <c r="C809" s="146"/>
      <c r="D809" s="146"/>
      <c r="E809" s="146"/>
      <c r="F809" s="146"/>
      <c r="G809" s="146"/>
      <c r="H809" s="146"/>
      <c r="I809" s="146"/>
      <c r="J809" s="146"/>
    </row>
    <row r="810" spans="1:10" s="145" customFormat="1" x14ac:dyDescent="0.3">
      <c r="A810" s="146"/>
      <c r="B810" s="146"/>
      <c r="C810" s="146"/>
      <c r="D810" s="146"/>
      <c r="E810" s="146"/>
      <c r="F810" s="146"/>
      <c r="G810" s="146"/>
      <c r="H810" s="146"/>
      <c r="I810" s="146"/>
      <c r="J810" s="146"/>
    </row>
    <row r="811" spans="1:10" s="145" customFormat="1" x14ac:dyDescent="0.3">
      <c r="A811" s="146"/>
      <c r="B811" s="146"/>
      <c r="C811" s="146"/>
      <c r="D811" s="146"/>
      <c r="E811" s="146"/>
      <c r="F811" s="146"/>
      <c r="G811" s="146"/>
      <c r="H811" s="146"/>
      <c r="I811" s="146"/>
      <c r="J811" s="146"/>
    </row>
    <row r="812" spans="1:10" s="145" customFormat="1" x14ac:dyDescent="0.3">
      <c r="A812" s="146"/>
      <c r="B812" s="146"/>
      <c r="C812" s="146"/>
      <c r="D812" s="146"/>
      <c r="E812" s="146"/>
      <c r="F812" s="146"/>
      <c r="G812" s="146"/>
      <c r="H812" s="146"/>
      <c r="I812" s="146"/>
      <c r="J812" s="146"/>
    </row>
    <row r="813" spans="1:10" s="145" customFormat="1" x14ac:dyDescent="0.3">
      <c r="A813" s="146"/>
      <c r="B813" s="146"/>
      <c r="C813" s="146"/>
      <c r="D813" s="146"/>
      <c r="E813" s="146"/>
      <c r="F813" s="146"/>
      <c r="G813" s="146"/>
      <c r="H813" s="146"/>
      <c r="I813" s="146"/>
      <c r="J813" s="146"/>
    </row>
    <row r="814" spans="1:10" s="145" customFormat="1" x14ac:dyDescent="0.3">
      <c r="A814" s="146"/>
      <c r="B814" s="146"/>
      <c r="C814" s="146"/>
      <c r="D814" s="146"/>
      <c r="E814" s="146"/>
      <c r="F814" s="146"/>
      <c r="G814" s="146"/>
      <c r="H814" s="146"/>
      <c r="I814" s="146"/>
      <c r="J814" s="146"/>
    </row>
    <row r="815" spans="1:10" s="145" customFormat="1" x14ac:dyDescent="0.3">
      <c r="A815" s="146"/>
      <c r="B815" s="146"/>
      <c r="C815" s="146"/>
      <c r="D815" s="146"/>
      <c r="E815" s="146"/>
      <c r="F815" s="146"/>
      <c r="G815" s="146"/>
      <c r="H815" s="146"/>
      <c r="I815" s="146"/>
      <c r="J815" s="146"/>
    </row>
    <row r="816" spans="1:10" s="145" customFormat="1" x14ac:dyDescent="0.3">
      <c r="A816" s="146"/>
      <c r="B816" s="146"/>
      <c r="C816" s="146"/>
      <c r="D816" s="146"/>
      <c r="E816" s="146"/>
      <c r="F816" s="146"/>
      <c r="G816" s="146"/>
      <c r="H816" s="146"/>
      <c r="I816" s="146"/>
      <c r="J816" s="146"/>
    </row>
    <row r="817" spans="1:10" s="145" customFormat="1" x14ac:dyDescent="0.3">
      <c r="A817" s="146"/>
      <c r="B817" s="146"/>
      <c r="C817" s="146"/>
      <c r="D817" s="146"/>
      <c r="E817" s="146"/>
      <c r="F817" s="146"/>
      <c r="G817" s="146"/>
      <c r="H817" s="146"/>
      <c r="I817" s="146"/>
      <c r="J817" s="146"/>
    </row>
    <row r="818" spans="1:10" s="145" customFormat="1" x14ac:dyDescent="0.3">
      <c r="A818" s="146"/>
      <c r="B818" s="146"/>
      <c r="C818" s="146"/>
      <c r="D818" s="146"/>
      <c r="E818" s="146"/>
      <c r="F818" s="146"/>
      <c r="G818" s="146"/>
      <c r="H818" s="146"/>
      <c r="I818" s="146"/>
      <c r="J818" s="146"/>
    </row>
    <row r="819" spans="1:10" s="145" customFormat="1" x14ac:dyDescent="0.3">
      <c r="A819" s="146"/>
      <c r="B819" s="146"/>
      <c r="C819" s="146"/>
      <c r="D819" s="146"/>
      <c r="E819" s="146"/>
      <c r="F819" s="146"/>
      <c r="G819" s="146"/>
      <c r="H819" s="146"/>
      <c r="I819" s="146"/>
      <c r="J819" s="146"/>
    </row>
  </sheetData>
  <mergeCells count="18">
    <mergeCell ref="A1:K1"/>
    <mergeCell ref="A2:K2"/>
    <mergeCell ref="A3:K3"/>
    <mergeCell ref="A4:K4"/>
    <mergeCell ref="A5:K5"/>
    <mergeCell ref="F6:K6"/>
    <mergeCell ref="F7:K7"/>
    <mergeCell ref="F16:F17"/>
    <mergeCell ref="A16:A17"/>
    <mergeCell ref="B16:B17"/>
    <mergeCell ref="C16:C17"/>
    <mergeCell ref="D16:D17"/>
    <mergeCell ref="E16:E17"/>
    <mergeCell ref="K16:K17"/>
    <mergeCell ref="G16:G17"/>
    <mergeCell ref="H16:H17"/>
    <mergeCell ref="I16:I17"/>
    <mergeCell ref="J16:J17"/>
  </mergeCells>
  <phoneticPr fontId="4" type="noConversion"/>
  <pageMargins left="0.47244094488188981" right="0.11811023622047245" top="0.55118110236220474" bottom="0.43307086614173229" header="0" footer="0"/>
  <pageSetup paperSize="9" scale="65" orientation="portrait" verticalDpi="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2" zoomScale="85" zoomScaleNormal="85" workbookViewId="0">
      <selection activeCell="A3" sqref="A3:G3"/>
    </sheetView>
  </sheetViews>
  <sheetFormatPr baseColWidth="10" defaultColWidth="9.140625" defaultRowHeight="12.75" x14ac:dyDescent="0.2"/>
  <cols>
    <col min="1" max="1" width="81.140625" style="334" customWidth="1"/>
    <col min="2" max="2" width="78.42578125" style="334" customWidth="1"/>
    <col min="3" max="3" width="32.28515625" style="331" customWidth="1"/>
    <col min="4" max="4" width="13" style="333" customWidth="1"/>
    <col min="5" max="5" width="15.42578125" style="331" customWidth="1"/>
    <col min="6" max="6" width="16.7109375" style="335" customWidth="1"/>
    <col min="7" max="256" width="9.140625" style="179"/>
    <col min="257" max="257" width="30.7109375" style="179" customWidth="1"/>
    <col min="258" max="258" width="30.140625" style="179" customWidth="1"/>
    <col min="259" max="259" width="52.85546875" style="179" customWidth="1"/>
    <col min="260" max="260" width="13" style="179" customWidth="1"/>
    <col min="261" max="261" width="15.42578125" style="179" customWidth="1"/>
    <col min="262" max="262" width="16.7109375" style="179" customWidth="1"/>
    <col min="263" max="512" width="9.140625" style="179"/>
    <col min="513" max="513" width="30.7109375" style="179" customWidth="1"/>
    <col min="514" max="514" width="30.140625" style="179" customWidth="1"/>
    <col min="515" max="515" width="52.85546875" style="179" customWidth="1"/>
    <col min="516" max="516" width="13" style="179" customWidth="1"/>
    <col min="517" max="517" width="15.42578125" style="179" customWidth="1"/>
    <col min="518" max="518" width="16.7109375" style="179" customWidth="1"/>
    <col min="519" max="768" width="9.140625" style="179"/>
    <col min="769" max="769" width="30.7109375" style="179" customWidth="1"/>
    <col min="770" max="770" width="30.140625" style="179" customWidth="1"/>
    <col min="771" max="771" width="52.85546875" style="179" customWidth="1"/>
    <col min="772" max="772" width="13" style="179" customWidth="1"/>
    <col min="773" max="773" width="15.42578125" style="179" customWidth="1"/>
    <col min="774" max="774" width="16.7109375" style="179" customWidth="1"/>
    <col min="775" max="1024" width="9.140625" style="179"/>
    <col min="1025" max="1025" width="30.7109375" style="179" customWidth="1"/>
    <col min="1026" max="1026" width="30.140625" style="179" customWidth="1"/>
    <col min="1027" max="1027" width="52.85546875" style="179" customWidth="1"/>
    <col min="1028" max="1028" width="13" style="179" customWidth="1"/>
    <col min="1029" max="1029" width="15.42578125" style="179" customWidth="1"/>
    <col min="1030" max="1030" width="16.7109375" style="179" customWidth="1"/>
    <col min="1031" max="1280" width="9.140625" style="179"/>
    <col min="1281" max="1281" width="30.7109375" style="179" customWidth="1"/>
    <col min="1282" max="1282" width="30.140625" style="179" customWidth="1"/>
    <col min="1283" max="1283" width="52.85546875" style="179" customWidth="1"/>
    <col min="1284" max="1284" width="13" style="179" customWidth="1"/>
    <col min="1285" max="1285" width="15.42578125" style="179" customWidth="1"/>
    <col min="1286" max="1286" width="16.7109375" style="179" customWidth="1"/>
    <col min="1287" max="1536" width="9.140625" style="179"/>
    <col min="1537" max="1537" width="30.7109375" style="179" customWidth="1"/>
    <col min="1538" max="1538" width="30.140625" style="179" customWidth="1"/>
    <col min="1539" max="1539" width="52.85546875" style="179" customWidth="1"/>
    <col min="1540" max="1540" width="13" style="179" customWidth="1"/>
    <col min="1541" max="1541" width="15.42578125" style="179" customWidth="1"/>
    <col min="1542" max="1542" width="16.7109375" style="179" customWidth="1"/>
    <col min="1543" max="1792" width="9.140625" style="179"/>
    <col min="1793" max="1793" width="30.7109375" style="179" customWidth="1"/>
    <col min="1794" max="1794" width="30.140625" style="179" customWidth="1"/>
    <col min="1795" max="1795" width="52.85546875" style="179" customWidth="1"/>
    <col min="1796" max="1796" width="13" style="179" customWidth="1"/>
    <col min="1797" max="1797" width="15.42578125" style="179" customWidth="1"/>
    <col min="1798" max="1798" width="16.7109375" style="179" customWidth="1"/>
    <col min="1799" max="2048" width="9.140625" style="179"/>
    <col min="2049" max="2049" width="30.7109375" style="179" customWidth="1"/>
    <col min="2050" max="2050" width="30.140625" style="179" customWidth="1"/>
    <col min="2051" max="2051" width="52.85546875" style="179" customWidth="1"/>
    <col min="2052" max="2052" width="13" style="179" customWidth="1"/>
    <col min="2053" max="2053" width="15.42578125" style="179" customWidth="1"/>
    <col min="2054" max="2054" width="16.7109375" style="179" customWidth="1"/>
    <col min="2055" max="2304" width="9.140625" style="179"/>
    <col min="2305" max="2305" width="30.7109375" style="179" customWidth="1"/>
    <col min="2306" max="2306" width="30.140625" style="179" customWidth="1"/>
    <col min="2307" max="2307" width="52.85546875" style="179" customWidth="1"/>
    <col min="2308" max="2308" width="13" style="179" customWidth="1"/>
    <col min="2309" max="2309" width="15.42578125" style="179" customWidth="1"/>
    <col min="2310" max="2310" width="16.7109375" style="179" customWidth="1"/>
    <col min="2311" max="2560" width="9.140625" style="179"/>
    <col min="2561" max="2561" width="30.7109375" style="179" customWidth="1"/>
    <col min="2562" max="2562" width="30.140625" style="179" customWidth="1"/>
    <col min="2563" max="2563" width="52.85546875" style="179" customWidth="1"/>
    <col min="2564" max="2564" width="13" style="179" customWidth="1"/>
    <col min="2565" max="2565" width="15.42578125" style="179" customWidth="1"/>
    <col min="2566" max="2566" width="16.7109375" style="179" customWidth="1"/>
    <col min="2567" max="2816" width="9.140625" style="179"/>
    <col min="2817" max="2817" width="30.7109375" style="179" customWidth="1"/>
    <col min="2818" max="2818" width="30.140625" style="179" customWidth="1"/>
    <col min="2819" max="2819" width="52.85546875" style="179" customWidth="1"/>
    <col min="2820" max="2820" width="13" style="179" customWidth="1"/>
    <col min="2821" max="2821" width="15.42578125" style="179" customWidth="1"/>
    <col min="2822" max="2822" width="16.7109375" style="179" customWidth="1"/>
    <col min="2823" max="3072" width="9.140625" style="179"/>
    <col min="3073" max="3073" width="30.7109375" style="179" customWidth="1"/>
    <col min="3074" max="3074" width="30.140625" style="179" customWidth="1"/>
    <col min="3075" max="3075" width="52.85546875" style="179" customWidth="1"/>
    <col min="3076" max="3076" width="13" style="179" customWidth="1"/>
    <col min="3077" max="3077" width="15.42578125" style="179" customWidth="1"/>
    <col min="3078" max="3078" width="16.7109375" style="179" customWidth="1"/>
    <col min="3079" max="3328" width="9.140625" style="179"/>
    <col min="3329" max="3329" width="30.7109375" style="179" customWidth="1"/>
    <col min="3330" max="3330" width="30.140625" style="179" customWidth="1"/>
    <col min="3331" max="3331" width="52.85546875" style="179" customWidth="1"/>
    <col min="3332" max="3332" width="13" style="179" customWidth="1"/>
    <col min="3333" max="3333" width="15.42578125" style="179" customWidth="1"/>
    <col min="3334" max="3334" width="16.7109375" style="179" customWidth="1"/>
    <col min="3335" max="3584" width="9.140625" style="179"/>
    <col min="3585" max="3585" width="30.7109375" style="179" customWidth="1"/>
    <col min="3586" max="3586" width="30.140625" style="179" customWidth="1"/>
    <col min="3587" max="3587" width="52.85546875" style="179" customWidth="1"/>
    <col min="3588" max="3588" width="13" style="179" customWidth="1"/>
    <col min="3589" max="3589" width="15.42578125" style="179" customWidth="1"/>
    <col min="3590" max="3590" width="16.7109375" style="179" customWidth="1"/>
    <col min="3591" max="3840" width="9.140625" style="179"/>
    <col min="3841" max="3841" width="30.7109375" style="179" customWidth="1"/>
    <col min="3842" max="3842" width="30.140625" style="179" customWidth="1"/>
    <col min="3843" max="3843" width="52.85546875" style="179" customWidth="1"/>
    <col min="3844" max="3844" width="13" style="179" customWidth="1"/>
    <col min="3845" max="3845" width="15.42578125" style="179" customWidth="1"/>
    <col min="3846" max="3846" width="16.7109375" style="179" customWidth="1"/>
    <col min="3847" max="4096" width="9.140625" style="179"/>
    <col min="4097" max="4097" width="30.7109375" style="179" customWidth="1"/>
    <col min="4098" max="4098" width="30.140625" style="179" customWidth="1"/>
    <col min="4099" max="4099" width="52.85546875" style="179" customWidth="1"/>
    <col min="4100" max="4100" width="13" style="179" customWidth="1"/>
    <col min="4101" max="4101" width="15.42578125" style="179" customWidth="1"/>
    <col min="4102" max="4102" width="16.7109375" style="179" customWidth="1"/>
    <col min="4103" max="4352" width="9.140625" style="179"/>
    <col min="4353" max="4353" width="30.7109375" style="179" customWidth="1"/>
    <col min="4354" max="4354" width="30.140625" style="179" customWidth="1"/>
    <col min="4355" max="4355" width="52.85546875" style="179" customWidth="1"/>
    <col min="4356" max="4356" width="13" style="179" customWidth="1"/>
    <col min="4357" max="4357" width="15.42578125" style="179" customWidth="1"/>
    <col min="4358" max="4358" width="16.7109375" style="179" customWidth="1"/>
    <col min="4359" max="4608" width="9.140625" style="179"/>
    <col min="4609" max="4609" width="30.7109375" style="179" customWidth="1"/>
    <col min="4610" max="4610" width="30.140625" style="179" customWidth="1"/>
    <col min="4611" max="4611" width="52.85546875" style="179" customWidth="1"/>
    <col min="4612" max="4612" width="13" style="179" customWidth="1"/>
    <col min="4613" max="4613" width="15.42578125" style="179" customWidth="1"/>
    <col min="4614" max="4614" width="16.7109375" style="179" customWidth="1"/>
    <col min="4615" max="4864" width="9.140625" style="179"/>
    <col min="4865" max="4865" width="30.7109375" style="179" customWidth="1"/>
    <col min="4866" max="4866" width="30.140625" style="179" customWidth="1"/>
    <col min="4867" max="4867" width="52.85546875" style="179" customWidth="1"/>
    <col min="4868" max="4868" width="13" style="179" customWidth="1"/>
    <col min="4869" max="4869" width="15.42578125" style="179" customWidth="1"/>
    <col min="4870" max="4870" width="16.7109375" style="179" customWidth="1"/>
    <col min="4871" max="5120" width="9.140625" style="179"/>
    <col min="5121" max="5121" width="30.7109375" style="179" customWidth="1"/>
    <col min="5122" max="5122" width="30.140625" style="179" customWidth="1"/>
    <col min="5123" max="5123" width="52.85546875" style="179" customWidth="1"/>
    <col min="5124" max="5124" width="13" style="179" customWidth="1"/>
    <col min="5125" max="5125" width="15.42578125" style="179" customWidth="1"/>
    <col min="5126" max="5126" width="16.7109375" style="179" customWidth="1"/>
    <col min="5127" max="5376" width="9.140625" style="179"/>
    <col min="5377" max="5377" width="30.7109375" style="179" customWidth="1"/>
    <col min="5378" max="5378" width="30.140625" style="179" customWidth="1"/>
    <col min="5379" max="5379" width="52.85546875" style="179" customWidth="1"/>
    <col min="5380" max="5380" width="13" style="179" customWidth="1"/>
    <col min="5381" max="5381" width="15.42578125" style="179" customWidth="1"/>
    <col min="5382" max="5382" width="16.7109375" style="179" customWidth="1"/>
    <col min="5383" max="5632" width="9.140625" style="179"/>
    <col min="5633" max="5633" width="30.7109375" style="179" customWidth="1"/>
    <col min="5634" max="5634" width="30.140625" style="179" customWidth="1"/>
    <col min="5635" max="5635" width="52.85546875" style="179" customWidth="1"/>
    <col min="5636" max="5636" width="13" style="179" customWidth="1"/>
    <col min="5637" max="5637" width="15.42578125" style="179" customWidth="1"/>
    <col min="5638" max="5638" width="16.7109375" style="179" customWidth="1"/>
    <col min="5639" max="5888" width="9.140625" style="179"/>
    <col min="5889" max="5889" width="30.7109375" style="179" customWidth="1"/>
    <col min="5890" max="5890" width="30.140625" style="179" customWidth="1"/>
    <col min="5891" max="5891" width="52.85546875" style="179" customWidth="1"/>
    <col min="5892" max="5892" width="13" style="179" customWidth="1"/>
    <col min="5893" max="5893" width="15.42578125" style="179" customWidth="1"/>
    <col min="5894" max="5894" width="16.7109375" style="179" customWidth="1"/>
    <col min="5895" max="6144" width="9.140625" style="179"/>
    <col min="6145" max="6145" width="30.7109375" style="179" customWidth="1"/>
    <col min="6146" max="6146" width="30.140625" style="179" customWidth="1"/>
    <col min="6147" max="6147" width="52.85546875" style="179" customWidth="1"/>
    <col min="6148" max="6148" width="13" style="179" customWidth="1"/>
    <col min="6149" max="6149" width="15.42578125" style="179" customWidth="1"/>
    <col min="6150" max="6150" width="16.7109375" style="179" customWidth="1"/>
    <col min="6151" max="6400" width="9.140625" style="179"/>
    <col min="6401" max="6401" width="30.7109375" style="179" customWidth="1"/>
    <col min="6402" max="6402" width="30.140625" style="179" customWidth="1"/>
    <col min="6403" max="6403" width="52.85546875" style="179" customWidth="1"/>
    <col min="6404" max="6404" width="13" style="179" customWidth="1"/>
    <col min="6405" max="6405" width="15.42578125" style="179" customWidth="1"/>
    <col min="6406" max="6406" width="16.7109375" style="179" customWidth="1"/>
    <col min="6407" max="6656" width="9.140625" style="179"/>
    <col min="6657" max="6657" width="30.7109375" style="179" customWidth="1"/>
    <col min="6658" max="6658" width="30.140625" style="179" customWidth="1"/>
    <col min="6659" max="6659" width="52.85546875" style="179" customWidth="1"/>
    <col min="6660" max="6660" width="13" style="179" customWidth="1"/>
    <col min="6661" max="6661" width="15.42578125" style="179" customWidth="1"/>
    <col min="6662" max="6662" width="16.7109375" style="179" customWidth="1"/>
    <col min="6663" max="6912" width="9.140625" style="179"/>
    <col min="6913" max="6913" width="30.7109375" style="179" customWidth="1"/>
    <col min="6914" max="6914" width="30.140625" style="179" customWidth="1"/>
    <col min="6915" max="6915" width="52.85546875" style="179" customWidth="1"/>
    <col min="6916" max="6916" width="13" style="179" customWidth="1"/>
    <col min="6917" max="6917" width="15.42578125" style="179" customWidth="1"/>
    <col min="6918" max="6918" width="16.7109375" style="179" customWidth="1"/>
    <col min="6919" max="7168" width="9.140625" style="179"/>
    <col min="7169" max="7169" width="30.7109375" style="179" customWidth="1"/>
    <col min="7170" max="7170" width="30.140625" style="179" customWidth="1"/>
    <col min="7171" max="7171" width="52.85546875" style="179" customWidth="1"/>
    <col min="7172" max="7172" width="13" style="179" customWidth="1"/>
    <col min="7173" max="7173" width="15.42578125" style="179" customWidth="1"/>
    <col min="7174" max="7174" width="16.7109375" style="179" customWidth="1"/>
    <col min="7175" max="7424" width="9.140625" style="179"/>
    <col min="7425" max="7425" width="30.7109375" style="179" customWidth="1"/>
    <col min="7426" max="7426" width="30.140625" style="179" customWidth="1"/>
    <col min="7427" max="7427" width="52.85546875" style="179" customWidth="1"/>
    <col min="7428" max="7428" width="13" style="179" customWidth="1"/>
    <col min="7429" max="7429" width="15.42578125" style="179" customWidth="1"/>
    <col min="7430" max="7430" width="16.7109375" style="179" customWidth="1"/>
    <col min="7431" max="7680" width="9.140625" style="179"/>
    <col min="7681" max="7681" width="30.7109375" style="179" customWidth="1"/>
    <col min="7682" max="7682" width="30.140625" style="179" customWidth="1"/>
    <col min="7683" max="7683" width="52.85546875" style="179" customWidth="1"/>
    <col min="7684" max="7684" width="13" style="179" customWidth="1"/>
    <col min="7685" max="7685" width="15.42578125" style="179" customWidth="1"/>
    <col min="7686" max="7686" width="16.7109375" style="179" customWidth="1"/>
    <col min="7687" max="7936" width="9.140625" style="179"/>
    <col min="7937" max="7937" width="30.7109375" style="179" customWidth="1"/>
    <col min="7938" max="7938" width="30.140625" style="179" customWidth="1"/>
    <col min="7939" max="7939" width="52.85546875" style="179" customWidth="1"/>
    <col min="7940" max="7940" width="13" style="179" customWidth="1"/>
    <col min="7941" max="7941" width="15.42578125" style="179" customWidth="1"/>
    <col min="7942" max="7942" width="16.7109375" style="179" customWidth="1"/>
    <col min="7943" max="8192" width="9.140625" style="179"/>
    <col min="8193" max="8193" width="30.7109375" style="179" customWidth="1"/>
    <col min="8194" max="8194" width="30.140625" style="179" customWidth="1"/>
    <col min="8195" max="8195" width="52.85546875" style="179" customWidth="1"/>
    <col min="8196" max="8196" width="13" style="179" customWidth="1"/>
    <col min="8197" max="8197" width="15.42578125" style="179" customWidth="1"/>
    <col min="8198" max="8198" width="16.7109375" style="179" customWidth="1"/>
    <col min="8199" max="8448" width="9.140625" style="179"/>
    <col min="8449" max="8449" width="30.7109375" style="179" customWidth="1"/>
    <col min="8450" max="8450" width="30.140625" style="179" customWidth="1"/>
    <col min="8451" max="8451" width="52.85546875" style="179" customWidth="1"/>
    <col min="8452" max="8452" width="13" style="179" customWidth="1"/>
    <col min="8453" max="8453" width="15.42578125" style="179" customWidth="1"/>
    <col min="8454" max="8454" width="16.7109375" style="179" customWidth="1"/>
    <col min="8455" max="8704" width="9.140625" style="179"/>
    <col min="8705" max="8705" width="30.7109375" style="179" customWidth="1"/>
    <col min="8706" max="8706" width="30.140625" style="179" customWidth="1"/>
    <col min="8707" max="8707" width="52.85546875" style="179" customWidth="1"/>
    <col min="8708" max="8708" width="13" style="179" customWidth="1"/>
    <col min="8709" max="8709" width="15.42578125" style="179" customWidth="1"/>
    <col min="8710" max="8710" width="16.7109375" style="179" customWidth="1"/>
    <col min="8711" max="8960" width="9.140625" style="179"/>
    <col min="8961" max="8961" width="30.7109375" style="179" customWidth="1"/>
    <col min="8962" max="8962" width="30.140625" style="179" customWidth="1"/>
    <col min="8963" max="8963" width="52.85546875" style="179" customWidth="1"/>
    <col min="8964" max="8964" width="13" style="179" customWidth="1"/>
    <col min="8965" max="8965" width="15.42578125" style="179" customWidth="1"/>
    <col min="8966" max="8966" width="16.7109375" style="179" customWidth="1"/>
    <col min="8967" max="9216" width="9.140625" style="179"/>
    <col min="9217" max="9217" width="30.7109375" style="179" customWidth="1"/>
    <col min="9218" max="9218" width="30.140625" style="179" customWidth="1"/>
    <col min="9219" max="9219" width="52.85546875" style="179" customWidth="1"/>
    <col min="9220" max="9220" width="13" style="179" customWidth="1"/>
    <col min="9221" max="9221" width="15.42578125" style="179" customWidth="1"/>
    <col min="9222" max="9222" width="16.7109375" style="179" customWidth="1"/>
    <col min="9223" max="9472" width="9.140625" style="179"/>
    <col min="9473" max="9473" width="30.7109375" style="179" customWidth="1"/>
    <col min="9474" max="9474" width="30.140625" style="179" customWidth="1"/>
    <col min="9475" max="9475" width="52.85546875" style="179" customWidth="1"/>
    <col min="9476" max="9476" width="13" style="179" customWidth="1"/>
    <col min="9477" max="9477" width="15.42578125" style="179" customWidth="1"/>
    <col min="9478" max="9478" width="16.7109375" style="179" customWidth="1"/>
    <col min="9479" max="9728" width="9.140625" style="179"/>
    <col min="9729" max="9729" width="30.7109375" style="179" customWidth="1"/>
    <col min="9730" max="9730" width="30.140625" style="179" customWidth="1"/>
    <col min="9731" max="9731" width="52.85546875" style="179" customWidth="1"/>
    <col min="9732" max="9732" width="13" style="179" customWidth="1"/>
    <col min="9733" max="9733" width="15.42578125" style="179" customWidth="1"/>
    <col min="9734" max="9734" width="16.7109375" style="179" customWidth="1"/>
    <col min="9735" max="9984" width="9.140625" style="179"/>
    <col min="9985" max="9985" width="30.7109375" style="179" customWidth="1"/>
    <col min="9986" max="9986" width="30.140625" style="179" customWidth="1"/>
    <col min="9987" max="9987" width="52.85546875" style="179" customWidth="1"/>
    <col min="9988" max="9988" width="13" style="179" customWidth="1"/>
    <col min="9989" max="9989" width="15.42578125" style="179" customWidth="1"/>
    <col min="9990" max="9990" width="16.7109375" style="179" customWidth="1"/>
    <col min="9991" max="10240" width="9.140625" style="179"/>
    <col min="10241" max="10241" width="30.7109375" style="179" customWidth="1"/>
    <col min="10242" max="10242" width="30.140625" style="179" customWidth="1"/>
    <col min="10243" max="10243" width="52.85546875" style="179" customWidth="1"/>
    <col min="10244" max="10244" width="13" style="179" customWidth="1"/>
    <col min="10245" max="10245" width="15.42578125" style="179" customWidth="1"/>
    <col min="10246" max="10246" width="16.7109375" style="179" customWidth="1"/>
    <col min="10247" max="10496" width="9.140625" style="179"/>
    <col min="10497" max="10497" width="30.7109375" style="179" customWidth="1"/>
    <col min="10498" max="10498" width="30.140625" style="179" customWidth="1"/>
    <col min="10499" max="10499" width="52.85546875" style="179" customWidth="1"/>
    <col min="10500" max="10500" width="13" style="179" customWidth="1"/>
    <col min="10501" max="10501" width="15.42578125" style="179" customWidth="1"/>
    <col min="10502" max="10502" width="16.7109375" style="179" customWidth="1"/>
    <col min="10503" max="10752" width="9.140625" style="179"/>
    <col min="10753" max="10753" width="30.7109375" style="179" customWidth="1"/>
    <col min="10754" max="10754" width="30.140625" style="179" customWidth="1"/>
    <col min="10755" max="10755" width="52.85546875" style="179" customWidth="1"/>
    <col min="10756" max="10756" width="13" style="179" customWidth="1"/>
    <col min="10757" max="10757" width="15.42578125" style="179" customWidth="1"/>
    <col min="10758" max="10758" width="16.7109375" style="179" customWidth="1"/>
    <col min="10759" max="11008" width="9.140625" style="179"/>
    <col min="11009" max="11009" width="30.7109375" style="179" customWidth="1"/>
    <col min="11010" max="11010" width="30.140625" style="179" customWidth="1"/>
    <col min="11011" max="11011" width="52.85546875" style="179" customWidth="1"/>
    <col min="11012" max="11012" width="13" style="179" customWidth="1"/>
    <col min="11013" max="11013" width="15.42578125" style="179" customWidth="1"/>
    <col min="11014" max="11014" width="16.7109375" style="179" customWidth="1"/>
    <col min="11015" max="11264" width="9.140625" style="179"/>
    <col min="11265" max="11265" width="30.7109375" style="179" customWidth="1"/>
    <col min="11266" max="11266" width="30.140625" style="179" customWidth="1"/>
    <col min="11267" max="11267" width="52.85546875" style="179" customWidth="1"/>
    <col min="11268" max="11268" width="13" style="179" customWidth="1"/>
    <col min="11269" max="11269" width="15.42578125" style="179" customWidth="1"/>
    <col min="11270" max="11270" width="16.7109375" style="179" customWidth="1"/>
    <col min="11271" max="11520" width="9.140625" style="179"/>
    <col min="11521" max="11521" width="30.7109375" style="179" customWidth="1"/>
    <col min="11522" max="11522" width="30.140625" style="179" customWidth="1"/>
    <col min="11523" max="11523" width="52.85546875" style="179" customWidth="1"/>
    <col min="11524" max="11524" width="13" style="179" customWidth="1"/>
    <col min="11525" max="11525" width="15.42578125" style="179" customWidth="1"/>
    <col min="11526" max="11526" width="16.7109375" style="179" customWidth="1"/>
    <col min="11527" max="11776" width="9.140625" style="179"/>
    <col min="11777" max="11777" width="30.7109375" style="179" customWidth="1"/>
    <col min="11778" max="11778" width="30.140625" style="179" customWidth="1"/>
    <col min="11779" max="11779" width="52.85546875" style="179" customWidth="1"/>
    <col min="11780" max="11780" width="13" style="179" customWidth="1"/>
    <col min="11781" max="11781" width="15.42578125" style="179" customWidth="1"/>
    <col min="11782" max="11782" width="16.7109375" style="179" customWidth="1"/>
    <col min="11783" max="12032" width="9.140625" style="179"/>
    <col min="12033" max="12033" width="30.7109375" style="179" customWidth="1"/>
    <col min="12034" max="12034" width="30.140625" style="179" customWidth="1"/>
    <col min="12035" max="12035" width="52.85546875" style="179" customWidth="1"/>
    <col min="12036" max="12036" width="13" style="179" customWidth="1"/>
    <col min="12037" max="12037" width="15.42578125" style="179" customWidth="1"/>
    <col min="12038" max="12038" width="16.7109375" style="179" customWidth="1"/>
    <col min="12039" max="12288" width="9.140625" style="179"/>
    <col min="12289" max="12289" width="30.7109375" style="179" customWidth="1"/>
    <col min="12290" max="12290" width="30.140625" style="179" customWidth="1"/>
    <col min="12291" max="12291" width="52.85546875" style="179" customWidth="1"/>
    <col min="12292" max="12292" width="13" style="179" customWidth="1"/>
    <col min="12293" max="12293" width="15.42578125" style="179" customWidth="1"/>
    <col min="12294" max="12294" width="16.7109375" style="179" customWidth="1"/>
    <col min="12295" max="12544" width="9.140625" style="179"/>
    <col min="12545" max="12545" width="30.7109375" style="179" customWidth="1"/>
    <col min="12546" max="12546" width="30.140625" style="179" customWidth="1"/>
    <col min="12547" max="12547" width="52.85546875" style="179" customWidth="1"/>
    <col min="12548" max="12548" width="13" style="179" customWidth="1"/>
    <col min="12549" max="12549" width="15.42578125" style="179" customWidth="1"/>
    <col min="12550" max="12550" width="16.7109375" style="179" customWidth="1"/>
    <col min="12551" max="12800" width="9.140625" style="179"/>
    <col min="12801" max="12801" width="30.7109375" style="179" customWidth="1"/>
    <col min="12802" max="12802" width="30.140625" style="179" customWidth="1"/>
    <col min="12803" max="12803" width="52.85546875" style="179" customWidth="1"/>
    <col min="12804" max="12804" width="13" style="179" customWidth="1"/>
    <col min="12805" max="12805" width="15.42578125" style="179" customWidth="1"/>
    <col min="12806" max="12806" width="16.7109375" style="179" customWidth="1"/>
    <col min="12807" max="13056" width="9.140625" style="179"/>
    <col min="13057" max="13057" width="30.7109375" style="179" customWidth="1"/>
    <col min="13058" max="13058" width="30.140625" style="179" customWidth="1"/>
    <col min="13059" max="13059" width="52.85546875" style="179" customWidth="1"/>
    <col min="13060" max="13060" width="13" style="179" customWidth="1"/>
    <col min="13061" max="13061" width="15.42578125" style="179" customWidth="1"/>
    <col min="13062" max="13062" width="16.7109375" style="179" customWidth="1"/>
    <col min="13063" max="13312" width="9.140625" style="179"/>
    <col min="13313" max="13313" width="30.7109375" style="179" customWidth="1"/>
    <col min="13314" max="13314" width="30.140625" style="179" customWidth="1"/>
    <col min="13315" max="13315" width="52.85546875" style="179" customWidth="1"/>
    <col min="13316" max="13316" width="13" style="179" customWidth="1"/>
    <col min="13317" max="13317" width="15.42578125" style="179" customWidth="1"/>
    <col min="13318" max="13318" width="16.7109375" style="179" customWidth="1"/>
    <col min="13319" max="13568" width="9.140625" style="179"/>
    <col min="13569" max="13569" width="30.7109375" style="179" customWidth="1"/>
    <col min="13570" max="13570" width="30.140625" style="179" customWidth="1"/>
    <col min="13571" max="13571" width="52.85546875" style="179" customWidth="1"/>
    <col min="13572" max="13572" width="13" style="179" customWidth="1"/>
    <col min="13573" max="13573" width="15.42578125" style="179" customWidth="1"/>
    <col min="13574" max="13574" width="16.7109375" style="179" customWidth="1"/>
    <col min="13575" max="13824" width="9.140625" style="179"/>
    <col min="13825" max="13825" width="30.7109375" style="179" customWidth="1"/>
    <col min="13826" max="13826" width="30.140625" style="179" customWidth="1"/>
    <col min="13827" max="13827" width="52.85546875" style="179" customWidth="1"/>
    <col min="13828" max="13828" width="13" style="179" customWidth="1"/>
    <col min="13829" max="13829" width="15.42578125" style="179" customWidth="1"/>
    <col min="13830" max="13830" width="16.7109375" style="179" customWidth="1"/>
    <col min="13831" max="14080" width="9.140625" style="179"/>
    <col min="14081" max="14081" width="30.7109375" style="179" customWidth="1"/>
    <col min="14082" max="14082" width="30.140625" style="179" customWidth="1"/>
    <col min="14083" max="14083" width="52.85546875" style="179" customWidth="1"/>
    <col min="14084" max="14084" width="13" style="179" customWidth="1"/>
    <col min="14085" max="14085" width="15.42578125" style="179" customWidth="1"/>
    <col min="14086" max="14086" width="16.7109375" style="179" customWidth="1"/>
    <col min="14087" max="14336" width="9.140625" style="179"/>
    <col min="14337" max="14337" width="30.7109375" style="179" customWidth="1"/>
    <col min="14338" max="14338" width="30.140625" style="179" customWidth="1"/>
    <col min="14339" max="14339" width="52.85546875" style="179" customWidth="1"/>
    <col min="14340" max="14340" width="13" style="179" customWidth="1"/>
    <col min="14341" max="14341" width="15.42578125" style="179" customWidth="1"/>
    <col min="14342" max="14342" width="16.7109375" style="179" customWidth="1"/>
    <col min="14343" max="14592" width="9.140625" style="179"/>
    <col min="14593" max="14593" width="30.7109375" style="179" customWidth="1"/>
    <col min="14594" max="14594" width="30.140625" style="179" customWidth="1"/>
    <col min="14595" max="14595" width="52.85546875" style="179" customWidth="1"/>
    <col min="14596" max="14596" width="13" style="179" customWidth="1"/>
    <col min="14597" max="14597" width="15.42578125" style="179" customWidth="1"/>
    <col min="14598" max="14598" width="16.7109375" style="179" customWidth="1"/>
    <col min="14599" max="14848" width="9.140625" style="179"/>
    <col min="14849" max="14849" width="30.7109375" style="179" customWidth="1"/>
    <col min="14850" max="14850" width="30.140625" style="179" customWidth="1"/>
    <col min="14851" max="14851" width="52.85546875" style="179" customWidth="1"/>
    <col min="14852" max="14852" width="13" style="179" customWidth="1"/>
    <col min="14853" max="14853" width="15.42578125" style="179" customWidth="1"/>
    <col min="14854" max="14854" width="16.7109375" style="179" customWidth="1"/>
    <col min="14855" max="15104" width="9.140625" style="179"/>
    <col min="15105" max="15105" width="30.7109375" style="179" customWidth="1"/>
    <col min="15106" max="15106" width="30.140625" style="179" customWidth="1"/>
    <col min="15107" max="15107" width="52.85546875" style="179" customWidth="1"/>
    <col min="15108" max="15108" width="13" style="179" customWidth="1"/>
    <col min="15109" max="15109" width="15.42578125" style="179" customWidth="1"/>
    <col min="15110" max="15110" width="16.7109375" style="179" customWidth="1"/>
    <col min="15111" max="15360" width="9.140625" style="179"/>
    <col min="15361" max="15361" width="30.7109375" style="179" customWidth="1"/>
    <col min="15362" max="15362" width="30.140625" style="179" customWidth="1"/>
    <col min="15363" max="15363" width="52.85546875" style="179" customWidth="1"/>
    <col min="15364" max="15364" width="13" style="179" customWidth="1"/>
    <col min="15365" max="15365" width="15.42578125" style="179" customWidth="1"/>
    <col min="15366" max="15366" width="16.7109375" style="179" customWidth="1"/>
    <col min="15367" max="15616" width="9.140625" style="179"/>
    <col min="15617" max="15617" width="30.7109375" style="179" customWidth="1"/>
    <col min="15618" max="15618" width="30.140625" style="179" customWidth="1"/>
    <col min="15619" max="15619" width="52.85546875" style="179" customWidth="1"/>
    <col min="15620" max="15620" width="13" style="179" customWidth="1"/>
    <col min="15621" max="15621" width="15.42578125" style="179" customWidth="1"/>
    <col min="15622" max="15622" width="16.7109375" style="179" customWidth="1"/>
    <col min="15623" max="15872" width="9.140625" style="179"/>
    <col min="15873" max="15873" width="30.7109375" style="179" customWidth="1"/>
    <col min="15874" max="15874" width="30.140625" style="179" customWidth="1"/>
    <col min="15875" max="15875" width="52.85546875" style="179" customWidth="1"/>
    <col min="15876" max="15876" width="13" style="179" customWidth="1"/>
    <col min="15877" max="15877" width="15.42578125" style="179" customWidth="1"/>
    <col min="15878" max="15878" width="16.7109375" style="179" customWidth="1"/>
    <col min="15879" max="16128" width="9.140625" style="179"/>
    <col min="16129" max="16129" width="30.7109375" style="179" customWidth="1"/>
    <col min="16130" max="16130" width="30.140625" style="179" customWidth="1"/>
    <col min="16131" max="16131" width="52.85546875" style="179" customWidth="1"/>
    <col min="16132" max="16132" width="13" style="179" customWidth="1"/>
    <col min="16133" max="16133" width="15.42578125" style="179" customWidth="1"/>
    <col min="16134" max="16134" width="16.7109375" style="179" customWidth="1"/>
    <col min="16135" max="16384" width="9.140625" style="179"/>
  </cols>
  <sheetData>
    <row r="1" spans="1:6" s="173" customFormat="1" ht="36" x14ac:dyDescent="0.2">
      <c r="A1" s="169" t="s">
        <v>480</v>
      </c>
      <c r="B1" s="169" t="s">
        <v>481</v>
      </c>
      <c r="C1" s="170" t="s">
        <v>482</v>
      </c>
      <c r="D1" s="170" t="s">
        <v>1</v>
      </c>
      <c r="E1" s="171" t="s">
        <v>2</v>
      </c>
      <c r="F1" s="172" t="s">
        <v>483</v>
      </c>
    </row>
    <row r="2" spans="1:6" ht="20.100000000000001" customHeight="1" x14ac:dyDescent="0.2">
      <c r="A2" s="174" t="s">
        <v>192</v>
      </c>
      <c r="B2" s="174" t="s">
        <v>484</v>
      </c>
      <c r="C2" s="175" t="s">
        <v>485</v>
      </c>
      <c r="D2" s="176" t="s">
        <v>486</v>
      </c>
      <c r="E2" s="177">
        <v>944</v>
      </c>
      <c r="F2" s="178" t="s">
        <v>487</v>
      </c>
    </row>
    <row r="3" spans="1:6" ht="24" x14ac:dyDescent="0.2">
      <c r="A3" s="174" t="s">
        <v>192</v>
      </c>
      <c r="B3" s="174" t="s">
        <v>484</v>
      </c>
      <c r="C3" s="175" t="s">
        <v>488</v>
      </c>
      <c r="D3" s="176" t="s">
        <v>486</v>
      </c>
      <c r="E3" s="177">
        <v>590</v>
      </c>
      <c r="F3" s="178" t="s">
        <v>487</v>
      </c>
    </row>
    <row r="4" spans="1:6" ht="36" x14ac:dyDescent="0.2">
      <c r="A4" s="180" t="s">
        <v>183</v>
      </c>
      <c r="B4" s="180" t="s">
        <v>489</v>
      </c>
      <c r="C4" s="180" t="s">
        <v>490</v>
      </c>
      <c r="D4" s="181" t="s">
        <v>486</v>
      </c>
      <c r="E4" s="182">
        <v>5000.5</v>
      </c>
      <c r="F4" s="183" t="s">
        <v>491</v>
      </c>
    </row>
    <row r="5" spans="1:6" ht="36" x14ac:dyDescent="0.2">
      <c r="A5" s="180" t="s">
        <v>183</v>
      </c>
      <c r="B5" s="180" t="s">
        <v>489</v>
      </c>
      <c r="C5" s="180" t="s">
        <v>492</v>
      </c>
      <c r="D5" s="181" t="s">
        <v>486</v>
      </c>
      <c r="E5" s="182">
        <v>10133.5</v>
      </c>
      <c r="F5" s="183" t="s">
        <v>491</v>
      </c>
    </row>
    <row r="6" spans="1:6" ht="36" x14ac:dyDescent="0.2">
      <c r="A6" s="180" t="s">
        <v>183</v>
      </c>
      <c r="B6" s="180" t="s">
        <v>489</v>
      </c>
      <c r="C6" s="180" t="s">
        <v>493</v>
      </c>
      <c r="D6" s="181" t="s">
        <v>486</v>
      </c>
      <c r="E6" s="182">
        <v>25488</v>
      </c>
      <c r="F6" s="183" t="s">
        <v>491</v>
      </c>
    </row>
    <row r="7" spans="1:6" ht="36" x14ac:dyDescent="0.2">
      <c r="A7" s="180" t="s">
        <v>183</v>
      </c>
      <c r="B7" s="180" t="s">
        <v>489</v>
      </c>
      <c r="C7" s="180" t="s">
        <v>494</v>
      </c>
      <c r="D7" s="181" t="s">
        <v>486</v>
      </c>
      <c r="E7" s="182">
        <v>61419</v>
      </c>
      <c r="F7" s="183" t="s">
        <v>491</v>
      </c>
    </row>
    <row r="8" spans="1:6" ht="21.95" customHeight="1" x14ac:dyDescent="0.2">
      <c r="A8" s="180" t="s">
        <v>183</v>
      </c>
      <c r="B8" s="180" t="s">
        <v>489</v>
      </c>
      <c r="C8" s="180" t="s">
        <v>495</v>
      </c>
      <c r="D8" s="181" t="s">
        <v>486</v>
      </c>
      <c r="E8" s="182">
        <v>33435.300000000003</v>
      </c>
      <c r="F8" s="183" t="s">
        <v>491</v>
      </c>
    </row>
    <row r="9" spans="1:6" ht="17.100000000000001" customHeight="1" x14ac:dyDescent="0.2">
      <c r="A9" s="180" t="s">
        <v>183</v>
      </c>
      <c r="B9" s="180" t="s">
        <v>489</v>
      </c>
      <c r="C9" s="180" t="s">
        <v>496</v>
      </c>
      <c r="D9" s="181" t="s">
        <v>486</v>
      </c>
      <c r="E9" s="182">
        <v>9410.5</v>
      </c>
      <c r="F9" s="183" t="s">
        <v>491</v>
      </c>
    </row>
    <row r="10" spans="1:6" ht="18.95" customHeight="1" x14ac:dyDescent="0.2">
      <c r="A10" s="180" t="s">
        <v>183</v>
      </c>
      <c r="B10" s="180" t="s">
        <v>489</v>
      </c>
      <c r="C10" s="180" t="s">
        <v>497</v>
      </c>
      <c r="D10" s="181" t="s">
        <v>486</v>
      </c>
      <c r="E10" s="182">
        <v>5929.5</v>
      </c>
      <c r="F10" s="183" t="s">
        <v>491</v>
      </c>
    </row>
    <row r="11" spans="1:6" ht="17.100000000000001" customHeight="1" x14ac:dyDescent="0.2">
      <c r="A11" s="180" t="s">
        <v>183</v>
      </c>
      <c r="B11" s="180" t="s">
        <v>489</v>
      </c>
      <c r="C11" s="180" t="s">
        <v>498</v>
      </c>
      <c r="D11" s="181" t="s">
        <v>486</v>
      </c>
      <c r="E11" s="182">
        <v>65844</v>
      </c>
      <c r="F11" s="183" t="s">
        <v>491</v>
      </c>
    </row>
    <row r="12" spans="1:6" ht="18" customHeight="1" x14ac:dyDescent="0.2">
      <c r="A12" s="180" t="s">
        <v>183</v>
      </c>
      <c r="B12" s="180" t="s">
        <v>489</v>
      </c>
      <c r="C12" s="180" t="s">
        <v>499</v>
      </c>
      <c r="D12" s="181" t="s">
        <v>486</v>
      </c>
      <c r="E12" s="182">
        <v>29393.8</v>
      </c>
      <c r="F12" s="183" t="s">
        <v>491</v>
      </c>
    </row>
    <row r="13" spans="1:6" ht="18" customHeight="1" x14ac:dyDescent="0.2">
      <c r="A13" s="180" t="s">
        <v>183</v>
      </c>
      <c r="B13" s="180" t="s">
        <v>489</v>
      </c>
      <c r="C13" s="180" t="s">
        <v>500</v>
      </c>
      <c r="D13" s="181" t="s">
        <v>486</v>
      </c>
      <c r="E13" s="182">
        <v>27193.1</v>
      </c>
      <c r="F13" s="183" t="s">
        <v>491</v>
      </c>
    </row>
    <row r="14" spans="1:6" ht="48" x14ac:dyDescent="0.2">
      <c r="A14" s="180" t="s">
        <v>183</v>
      </c>
      <c r="B14" s="180" t="s">
        <v>489</v>
      </c>
      <c r="C14" s="180" t="s">
        <v>501</v>
      </c>
      <c r="D14" s="181" t="s">
        <v>486</v>
      </c>
      <c r="E14" s="182">
        <v>50380.1</v>
      </c>
      <c r="F14" s="183" t="s">
        <v>491</v>
      </c>
    </row>
    <row r="15" spans="1:6" ht="48" x14ac:dyDescent="0.2">
      <c r="A15" s="180" t="s">
        <v>183</v>
      </c>
      <c r="B15" s="180" t="s">
        <v>489</v>
      </c>
      <c r="C15" s="180" t="s">
        <v>502</v>
      </c>
      <c r="D15" s="181" t="s">
        <v>486</v>
      </c>
      <c r="E15" s="182">
        <v>29323</v>
      </c>
      <c r="F15" s="183" t="s">
        <v>491</v>
      </c>
    </row>
    <row r="16" spans="1:6" ht="48" x14ac:dyDescent="0.2">
      <c r="A16" s="180" t="s">
        <v>183</v>
      </c>
      <c r="B16" s="180" t="s">
        <v>489</v>
      </c>
      <c r="C16" s="180" t="s">
        <v>503</v>
      </c>
      <c r="D16" s="181" t="s">
        <v>486</v>
      </c>
      <c r="E16" s="182">
        <v>32833.5</v>
      </c>
      <c r="F16" s="183" t="s">
        <v>491</v>
      </c>
    </row>
    <row r="17" spans="1:6" ht="48" x14ac:dyDescent="0.2">
      <c r="A17" s="180" t="s">
        <v>183</v>
      </c>
      <c r="B17" s="180" t="s">
        <v>489</v>
      </c>
      <c r="C17" s="180" t="s">
        <v>504</v>
      </c>
      <c r="D17" s="181" t="s">
        <v>486</v>
      </c>
      <c r="E17" s="182">
        <v>12537.5</v>
      </c>
      <c r="F17" s="183" t="s">
        <v>491</v>
      </c>
    </row>
    <row r="18" spans="1:6" ht="48" x14ac:dyDescent="0.2">
      <c r="A18" s="180" t="s">
        <v>183</v>
      </c>
      <c r="B18" s="180" t="s">
        <v>489</v>
      </c>
      <c r="C18" s="180" t="s">
        <v>505</v>
      </c>
      <c r="D18" s="181" t="s">
        <v>486</v>
      </c>
      <c r="E18" s="182">
        <v>12626</v>
      </c>
      <c r="F18" s="183" t="s">
        <v>491</v>
      </c>
    </row>
    <row r="19" spans="1:6" ht="48" x14ac:dyDescent="0.2">
      <c r="A19" s="180" t="s">
        <v>183</v>
      </c>
      <c r="B19" s="180" t="s">
        <v>489</v>
      </c>
      <c r="C19" s="180" t="s">
        <v>506</v>
      </c>
      <c r="D19" s="181" t="s">
        <v>486</v>
      </c>
      <c r="E19" s="182">
        <v>95892.7</v>
      </c>
      <c r="F19" s="183" t="s">
        <v>491</v>
      </c>
    </row>
    <row r="20" spans="1:6" ht="22.5" customHeight="1" x14ac:dyDescent="0.2">
      <c r="A20" s="180" t="s">
        <v>183</v>
      </c>
      <c r="B20" s="180" t="s">
        <v>489</v>
      </c>
      <c r="C20" s="180" t="s">
        <v>507</v>
      </c>
      <c r="D20" s="181" t="s">
        <v>486</v>
      </c>
      <c r="E20" s="182">
        <v>19706</v>
      </c>
      <c r="F20" s="183" t="s">
        <v>491</v>
      </c>
    </row>
    <row r="21" spans="1:6" ht="22.5" customHeight="1" x14ac:dyDescent="0.2">
      <c r="A21" s="180" t="s">
        <v>183</v>
      </c>
      <c r="B21" s="180" t="s">
        <v>489</v>
      </c>
      <c r="C21" s="180" t="s">
        <v>508</v>
      </c>
      <c r="D21" s="181" t="s">
        <v>486</v>
      </c>
      <c r="E21" s="182">
        <v>30975</v>
      </c>
      <c r="F21" s="183" t="s">
        <v>491</v>
      </c>
    </row>
    <row r="22" spans="1:6" ht="24" x14ac:dyDescent="0.2">
      <c r="A22" s="180" t="s">
        <v>183</v>
      </c>
      <c r="B22" s="180" t="s">
        <v>489</v>
      </c>
      <c r="C22" s="180" t="s">
        <v>509</v>
      </c>
      <c r="D22" s="181" t="s">
        <v>486</v>
      </c>
      <c r="E22" s="182">
        <v>15251.5</v>
      </c>
      <c r="F22" s="183" t="s">
        <v>491</v>
      </c>
    </row>
    <row r="23" spans="1:6" ht="24" x14ac:dyDescent="0.2">
      <c r="A23" s="180" t="s">
        <v>183</v>
      </c>
      <c r="B23" s="180" t="s">
        <v>489</v>
      </c>
      <c r="C23" s="180" t="s">
        <v>510</v>
      </c>
      <c r="D23" s="181" t="s">
        <v>486</v>
      </c>
      <c r="E23" s="182">
        <v>24225.4</v>
      </c>
      <c r="F23" s="183" t="s">
        <v>491</v>
      </c>
    </row>
    <row r="24" spans="1:6" ht="22.5" customHeight="1" x14ac:dyDescent="0.2">
      <c r="A24" s="184" t="s">
        <v>207</v>
      </c>
      <c r="B24" s="184" t="s">
        <v>511</v>
      </c>
      <c r="C24" s="185" t="s">
        <v>512</v>
      </c>
      <c r="D24" s="186" t="s">
        <v>513</v>
      </c>
      <c r="E24" s="187">
        <v>1003</v>
      </c>
      <c r="F24" s="188" t="s">
        <v>514</v>
      </c>
    </row>
    <row r="25" spans="1:6" x14ac:dyDescent="0.2">
      <c r="A25" s="184" t="s">
        <v>207</v>
      </c>
      <c r="B25" s="184" t="s">
        <v>511</v>
      </c>
      <c r="C25" s="185" t="s">
        <v>515</v>
      </c>
      <c r="D25" s="186" t="s">
        <v>513</v>
      </c>
      <c r="E25" s="187">
        <v>1003</v>
      </c>
      <c r="F25" s="188" t="s">
        <v>514</v>
      </c>
    </row>
    <row r="26" spans="1:6" ht="24" customHeight="1" x14ac:dyDescent="0.2">
      <c r="A26" s="184" t="s">
        <v>207</v>
      </c>
      <c r="B26" s="184" t="s">
        <v>511</v>
      </c>
      <c r="C26" s="185" t="s">
        <v>516</v>
      </c>
      <c r="D26" s="186" t="s">
        <v>513</v>
      </c>
      <c r="E26" s="187">
        <v>3009</v>
      </c>
      <c r="F26" s="188" t="s">
        <v>514</v>
      </c>
    </row>
    <row r="27" spans="1:6" x14ac:dyDescent="0.2">
      <c r="A27" s="184" t="s">
        <v>207</v>
      </c>
      <c r="B27" s="184" t="s">
        <v>511</v>
      </c>
      <c r="C27" s="185" t="s">
        <v>517</v>
      </c>
      <c r="D27" s="186" t="s">
        <v>513</v>
      </c>
      <c r="E27" s="187">
        <v>1882.1</v>
      </c>
      <c r="F27" s="188" t="s">
        <v>514</v>
      </c>
    </row>
    <row r="28" spans="1:6" x14ac:dyDescent="0.2">
      <c r="A28" s="184" t="s">
        <v>207</v>
      </c>
      <c r="B28" s="184" t="s">
        <v>511</v>
      </c>
      <c r="C28" s="185" t="s">
        <v>518</v>
      </c>
      <c r="D28" s="186" t="s">
        <v>486</v>
      </c>
      <c r="E28" s="187">
        <v>83.78</v>
      </c>
      <c r="F28" s="188" t="s">
        <v>514</v>
      </c>
    </row>
    <row r="29" spans="1:6" x14ac:dyDescent="0.2">
      <c r="A29" s="184" t="s">
        <v>207</v>
      </c>
      <c r="B29" s="184" t="s">
        <v>511</v>
      </c>
      <c r="C29" s="185" t="s">
        <v>519</v>
      </c>
      <c r="D29" s="186" t="s">
        <v>486</v>
      </c>
      <c r="E29" s="187">
        <v>192.34</v>
      </c>
      <c r="F29" s="188" t="s">
        <v>514</v>
      </c>
    </row>
    <row r="30" spans="1:6" x14ac:dyDescent="0.2">
      <c r="A30" s="184" t="s">
        <v>207</v>
      </c>
      <c r="B30" s="184" t="s">
        <v>511</v>
      </c>
      <c r="C30" s="185" t="s">
        <v>520</v>
      </c>
      <c r="D30" s="186" t="s">
        <v>486</v>
      </c>
      <c r="E30" s="187">
        <v>421.26</v>
      </c>
      <c r="F30" s="188" t="s">
        <v>514</v>
      </c>
    </row>
    <row r="31" spans="1:6" x14ac:dyDescent="0.2">
      <c r="A31" s="189" t="s">
        <v>521</v>
      </c>
      <c r="B31" s="189" t="s">
        <v>522</v>
      </c>
      <c r="C31" s="190" t="s">
        <v>523</v>
      </c>
      <c r="D31" s="191" t="s">
        <v>486</v>
      </c>
      <c r="E31" s="192">
        <v>6500</v>
      </c>
      <c r="F31" s="193" t="s">
        <v>524</v>
      </c>
    </row>
    <row r="32" spans="1:6" x14ac:dyDescent="0.2">
      <c r="A32" s="189" t="s">
        <v>521</v>
      </c>
      <c r="B32" s="189" t="s">
        <v>522</v>
      </c>
      <c r="C32" s="190" t="s">
        <v>525</v>
      </c>
      <c r="D32" s="191" t="s">
        <v>486</v>
      </c>
      <c r="E32" s="192">
        <v>7265.26</v>
      </c>
      <c r="F32" s="193" t="s">
        <v>524</v>
      </c>
    </row>
    <row r="33" spans="1:6" x14ac:dyDescent="0.2">
      <c r="A33" s="189" t="s">
        <v>521</v>
      </c>
      <c r="B33" s="189" t="s">
        <v>522</v>
      </c>
      <c r="C33" s="190" t="s">
        <v>526</v>
      </c>
      <c r="D33" s="191" t="s">
        <v>486</v>
      </c>
      <c r="E33" s="192">
        <v>4675.2539999999999</v>
      </c>
      <c r="F33" s="193" t="s">
        <v>524</v>
      </c>
    </row>
    <row r="34" spans="1:6" x14ac:dyDescent="0.2">
      <c r="A34" s="189" t="s">
        <v>521</v>
      </c>
      <c r="B34" s="189" t="s">
        <v>522</v>
      </c>
      <c r="C34" s="190" t="s">
        <v>527</v>
      </c>
      <c r="D34" s="191" t="s">
        <v>486</v>
      </c>
      <c r="E34" s="192">
        <v>16785.5</v>
      </c>
      <c r="F34" s="193" t="s">
        <v>524</v>
      </c>
    </row>
    <row r="35" spans="1:6" x14ac:dyDescent="0.2">
      <c r="A35" s="189" t="s">
        <v>521</v>
      </c>
      <c r="B35" s="189" t="s">
        <v>522</v>
      </c>
      <c r="C35" s="190" t="s">
        <v>528</v>
      </c>
      <c r="D35" s="191" t="s">
        <v>486</v>
      </c>
      <c r="E35" s="192">
        <v>15163</v>
      </c>
      <c r="F35" s="193" t="s">
        <v>524</v>
      </c>
    </row>
    <row r="36" spans="1:6" x14ac:dyDescent="0.2">
      <c r="A36" s="194" t="s">
        <v>276</v>
      </c>
      <c r="B36" s="194" t="s">
        <v>529</v>
      </c>
      <c r="C36" s="195" t="s">
        <v>530</v>
      </c>
      <c r="D36" s="196" t="s">
        <v>486</v>
      </c>
      <c r="E36" s="197">
        <v>2330.5</v>
      </c>
      <c r="F36" s="198" t="s">
        <v>531</v>
      </c>
    </row>
    <row r="37" spans="1:6" x14ac:dyDescent="0.2">
      <c r="A37" s="194" t="s">
        <v>276</v>
      </c>
      <c r="B37" s="194" t="s">
        <v>529</v>
      </c>
      <c r="C37" s="195" t="s">
        <v>532</v>
      </c>
      <c r="D37" s="196"/>
      <c r="E37" s="197">
        <v>1150</v>
      </c>
      <c r="F37" s="198" t="s">
        <v>531</v>
      </c>
    </row>
    <row r="38" spans="1:6" ht="24" x14ac:dyDescent="0.2">
      <c r="A38" s="194" t="s">
        <v>276</v>
      </c>
      <c r="B38" s="194" t="s">
        <v>529</v>
      </c>
      <c r="C38" s="195" t="s">
        <v>533</v>
      </c>
      <c r="D38" s="196" t="s">
        <v>486</v>
      </c>
      <c r="E38" s="197">
        <v>2330.5</v>
      </c>
      <c r="F38" s="198" t="s">
        <v>531</v>
      </c>
    </row>
    <row r="39" spans="1:6" ht="36" x14ac:dyDescent="0.2">
      <c r="A39" s="194" t="s">
        <v>276</v>
      </c>
      <c r="B39" s="194" t="s">
        <v>529</v>
      </c>
      <c r="C39" s="195" t="s">
        <v>534</v>
      </c>
      <c r="D39" s="196" t="s">
        <v>486</v>
      </c>
      <c r="E39" s="197">
        <v>3009</v>
      </c>
      <c r="F39" s="198" t="s">
        <v>531</v>
      </c>
    </row>
    <row r="40" spans="1:6" ht="36" x14ac:dyDescent="0.2">
      <c r="A40" s="194" t="s">
        <v>276</v>
      </c>
      <c r="B40" s="194" t="s">
        <v>529</v>
      </c>
      <c r="C40" s="195" t="s">
        <v>535</v>
      </c>
      <c r="D40" s="196" t="s">
        <v>486</v>
      </c>
      <c r="E40" s="197">
        <v>1150.5</v>
      </c>
      <c r="F40" s="198" t="s">
        <v>531</v>
      </c>
    </row>
    <row r="41" spans="1:6" ht="36" x14ac:dyDescent="0.2">
      <c r="A41" s="194" t="s">
        <v>276</v>
      </c>
      <c r="B41" s="194" t="s">
        <v>529</v>
      </c>
      <c r="C41" s="195" t="s">
        <v>536</v>
      </c>
      <c r="D41" s="196" t="s">
        <v>486</v>
      </c>
      <c r="E41" s="197">
        <v>1150.5</v>
      </c>
      <c r="F41" s="198" t="s">
        <v>531</v>
      </c>
    </row>
    <row r="42" spans="1:6" ht="24" x14ac:dyDescent="0.2">
      <c r="A42" s="194" t="s">
        <v>276</v>
      </c>
      <c r="B42" s="194" t="s">
        <v>529</v>
      </c>
      <c r="C42" s="195" t="s">
        <v>537</v>
      </c>
      <c r="D42" s="196" t="s">
        <v>486</v>
      </c>
      <c r="E42" s="197">
        <v>1947</v>
      </c>
      <c r="F42" s="198" t="s">
        <v>531</v>
      </c>
    </row>
    <row r="43" spans="1:6" ht="22.5" customHeight="1" x14ac:dyDescent="0.2">
      <c r="A43" s="194" t="s">
        <v>276</v>
      </c>
      <c r="B43" s="194" t="s">
        <v>529</v>
      </c>
      <c r="C43" s="195" t="s">
        <v>538</v>
      </c>
      <c r="D43" s="196" t="s">
        <v>486</v>
      </c>
      <c r="E43" s="197">
        <v>2212.5</v>
      </c>
      <c r="F43" s="198" t="s">
        <v>531</v>
      </c>
    </row>
    <row r="44" spans="1:6" ht="18.95" customHeight="1" x14ac:dyDescent="0.2">
      <c r="A44" s="199" t="s">
        <v>539</v>
      </c>
      <c r="B44" s="199" t="s">
        <v>540</v>
      </c>
      <c r="C44" s="200" t="s">
        <v>541</v>
      </c>
      <c r="D44" s="201" t="s">
        <v>486</v>
      </c>
      <c r="E44" s="202">
        <v>11210</v>
      </c>
      <c r="F44" s="203" t="s">
        <v>542</v>
      </c>
    </row>
    <row r="45" spans="1:6" ht="17.100000000000001" customHeight="1" x14ac:dyDescent="0.2">
      <c r="A45" s="199" t="s">
        <v>539</v>
      </c>
      <c r="B45" s="199" t="s">
        <v>540</v>
      </c>
      <c r="C45" s="200" t="s">
        <v>543</v>
      </c>
      <c r="D45" s="201" t="s">
        <v>486</v>
      </c>
      <c r="E45" s="202">
        <v>15692.82</v>
      </c>
      <c r="F45" s="203" t="s">
        <v>542</v>
      </c>
    </row>
    <row r="46" spans="1:6" x14ac:dyDescent="0.2">
      <c r="A46" s="199" t="s">
        <v>539</v>
      </c>
      <c r="B46" s="199" t="s">
        <v>540</v>
      </c>
      <c r="C46" s="200" t="s">
        <v>544</v>
      </c>
      <c r="D46" s="201" t="s">
        <v>486</v>
      </c>
      <c r="E46" s="202">
        <v>342200</v>
      </c>
      <c r="F46" s="203" t="s">
        <v>542</v>
      </c>
    </row>
    <row r="47" spans="1:6" ht="21" customHeight="1" x14ac:dyDescent="0.2">
      <c r="A47" s="199" t="s">
        <v>539</v>
      </c>
      <c r="B47" s="199" t="s">
        <v>540</v>
      </c>
      <c r="C47" s="200" t="s">
        <v>545</v>
      </c>
      <c r="D47" s="201" t="s">
        <v>486</v>
      </c>
      <c r="E47" s="202">
        <v>6254</v>
      </c>
      <c r="F47" s="203" t="s">
        <v>542</v>
      </c>
    </row>
    <row r="48" spans="1:6" ht="14.1" customHeight="1" x14ac:dyDescent="0.2">
      <c r="A48" s="199" t="s">
        <v>539</v>
      </c>
      <c r="B48" s="199" t="s">
        <v>540</v>
      </c>
      <c r="C48" s="200" t="s">
        <v>546</v>
      </c>
      <c r="D48" s="201" t="s">
        <v>486</v>
      </c>
      <c r="E48" s="202">
        <v>531000</v>
      </c>
      <c r="F48" s="203" t="s">
        <v>542</v>
      </c>
    </row>
    <row r="49" spans="1:6" ht="24" x14ac:dyDescent="0.2">
      <c r="A49" s="199" t="s">
        <v>539</v>
      </c>
      <c r="B49" s="199" t="s">
        <v>540</v>
      </c>
      <c r="C49" s="200" t="s">
        <v>547</v>
      </c>
      <c r="D49" s="201" t="s">
        <v>486</v>
      </c>
      <c r="E49" s="202">
        <v>49794.525000000001</v>
      </c>
      <c r="F49" s="203" t="s">
        <v>542</v>
      </c>
    </row>
    <row r="50" spans="1:6" x14ac:dyDescent="0.2">
      <c r="A50" s="199" t="s">
        <v>539</v>
      </c>
      <c r="B50" s="199" t="s">
        <v>540</v>
      </c>
      <c r="C50" s="200" t="s">
        <v>548</v>
      </c>
      <c r="D50" s="201" t="s">
        <v>486</v>
      </c>
      <c r="E50" s="202">
        <v>275000</v>
      </c>
      <c r="F50" s="203" t="s">
        <v>542</v>
      </c>
    </row>
    <row r="51" spans="1:6" ht="24" x14ac:dyDescent="0.2">
      <c r="A51" s="199" t="s">
        <v>539</v>
      </c>
      <c r="B51" s="199" t="s">
        <v>540</v>
      </c>
      <c r="C51" s="200" t="s">
        <v>549</v>
      </c>
      <c r="D51" s="201" t="s">
        <v>486</v>
      </c>
      <c r="E51" s="202">
        <v>8407.5</v>
      </c>
      <c r="F51" s="203" t="s">
        <v>542</v>
      </c>
    </row>
    <row r="52" spans="1:6" ht="15.95" customHeight="1" x14ac:dyDescent="0.2">
      <c r="A52" s="199" t="s">
        <v>539</v>
      </c>
      <c r="B52" s="199" t="s">
        <v>540</v>
      </c>
      <c r="C52" s="200" t="s">
        <v>550</v>
      </c>
      <c r="D52" s="201" t="s">
        <v>486</v>
      </c>
      <c r="E52" s="202">
        <v>96885.151100000003</v>
      </c>
      <c r="F52" s="203" t="s">
        <v>542</v>
      </c>
    </row>
    <row r="53" spans="1:6" ht="15" customHeight="1" x14ac:dyDescent="0.2">
      <c r="A53" s="199" t="s">
        <v>539</v>
      </c>
      <c r="B53" s="199" t="s">
        <v>540</v>
      </c>
      <c r="C53" s="200" t="s">
        <v>551</v>
      </c>
      <c r="D53" s="201" t="s">
        <v>486</v>
      </c>
      <c r="E53" s="202">
        <v>250160</v>
      </c>
      <c r="F53" s="203" t="s">
        <v>542</v>
      </c>
    </row>
    <row r="54" spans="1:6" ht="24" x14ac:dyDescent="0.2">
      <c r="A54" s="199" t="s">
        <v>539</v>
      </c>
      <c r="B54" s="199" t="s">
        <v>540</v>
      </c>
      <c r="C54" s="200" t="s">
        <v>552</v>
      </c>
      <c r="D54" s="201" t="s">
        <v>486</v>
      </c>
      <c r="E54" s="202">
        <v>2950</v>
      </c>
      <c r="F54" s="203" t="s">
        <v>542</v>
      </c>
    </row>
    <row r="55" spans="1:6" ht="14.1" customHeight="1" x14ac:dyDescent="0.2">
      <c r="A55" s="199" t="s">
        <v>539</v>
      </c>
      <c r="B55" s="199" t="s">
        <v>540</v>
      </c>
      <c r="C55" s="200" t="s">
        <v>553</v>
      </c>
      <c r="D55" s="201" t="s">
        <v>486</v>
      </c>
      <c r="E55" s="202">
        <v>226560</v>
      </c>
      <c r="F55" s="203" t="s">
        <v>542</v>
      </c>
    </row>
    <row r="56" spans="1:6" ht="30.75" customHeight="1" x14ac:dyDescent="0.2">
      <c r="A56" s="199" t="s">
        <v>539</v>
      </c>
      <c r="B56" s="199" t="s">
        <v>540</v>
      </c>
      <c r="C56" s="200" t="s">
        <v>554</v>
      </c>
      <c r="D56" s="201" t="s">
        <v>486</v>
      </c>
      <c r="E56" s="202">
        <v>501500</v>
      </c>
      <c r="F56" s="203" t="s">
        <v>542</v>
      </c>
    </row>
    <row r="57" spans="1:6" ht="15" customHeight="1" x14ac:dyDescent="0.2">
      <c r="A57" s="199" t="s">
        <v>539</v>
      </c>
      <c r="B57" s="199" t="s">
        <v>540</v>
      </c>
      <c r="C57" s="200" t="s">
        <v>555</v>
      </c>
      <c r="D57" s="201" t="s">
        <v>486</v>
      </c>
      <c r="E57" s="202">
        <v>41300</v>
      </c>
      <c r="F57" s="203" t="s">
        <v>542</v>
      </c>
    </row>
    <row r="58" spans="1:6" ht="24" customHeight="1" x14ac:dyDescent="0.2">
      <c r="A58" s="199" t="s">
        <v>539</v>
      </c>
      <c r="B58" s="199" t="s">
        <v>540</v>
      </c>
      <c r="C58" s="200" t="s">
        <v>556</v>
      </c>
      <c r="D58" s="201" t="s">
        <v>486</v>
      </c>
      <c r="E58" s="202">
        <v>49560</v>
      </c>
      <c r="F58" s="203" t="s">
        <v>542</v>
      </c>
    </row>
    <row r="59" spans="1:6" ht="14.1" customHeight="1" x14ac:dyDescent="0.2">
      <c r="A59" s="199" t="s">
        <v>539</v>
      </c>
      <c r="B59" s="199" t="s">
        <v>540</v>
      </c>
      <c r="C59" s="200" t="s">
        <v>557</v>
      </c>
      <c r="D59" s="201" t="s">
        <v>486</v>
      </c>
      <c r="E59" s="202">
        <v>188800</v>
      </c>
      <c r="F59" s="203" t="s">
        <v>542</v>
      </c>
    </row>
    <row r="60" spans="1:6" ht="15" customHeight="1" x14ac:dyDescent="0.2">
      <c r="A60" s="199" t="s">
        <v>539</v>
      </c>
      <c r="B60" s="199" t="s">
        <v>540</v>
      </c>
      <c r="C60" s="200" t="s">
        <v>558</v>
      </c>
      <c r="D60" s="201" t="s">
        <v>486</v>
      </c>
      <c r="E60" s="202">
        <v>27140</v>
      </c>
      <c r="F60" s="203" t="s">
        <v>542</v>
      </c>
    </row>
    <row r="61" spans="1:6" ht="15.95" customHeight="1" x14ac:dyDescent="0.2">
      <c r="A61" s="199" t="s">
        <v>539</v>
      </c>
      <c r="B61" s="199" t="s">
        <v>540</v>
      </c>
      <c r="C61" s="200" t="s">
        <v>559</v>
      </c>
      <c r="D61" s="201" t="s">
        <v>486</v>
      </c>
      <c r="E61" s="202">
        <v>49219.1806</v>
      </c>
      <c r="F61" s="203" t="s">
        <v>542</v>
      </c>
    </row>
    <row r="62" spans="1:6" ht="18.95" customHeight="1" x14ac:dyDescent="0.2">
      <c r="A62" s="199" t="s">
        <v>539</v>
      </c>
      <c r="B62" s="199" t="s">
        <v>540</v>
      </c>
      <c r="C62" s="200" t="s">
        <v>560</v>
      </c>
      <c r="D62" s="201" t="s">
        <v>486</v>
      </c>
      <c r="E62" s="202">
        <v>26137.0707</v>
      </c>
      <c r="F62" s="203" t="s">
        <v>542</v>
      </c>
    </row>
    <row r="63" spans="1:6" ht="20.100000000000001" customHeight="1" x14ac:dyDescent="0.2">
      <c r="A63" s="199" t="s">
        <v>539</v>
      </c>
      <c r="B63" s="199" t="s">
        <v>540</v>
      </c>
      <c r="C63" s="200" t="s">
        <v>561</v>
      </c>
      <c r="D63" s="201" t="s">
        <v>486</v>
      </c>
      <c r="E63" s="202">
        <v>105563.74400000001</v>
      </c>
      <c r="F63" s="203" t="s">
        <v>542</v>
      </c>
    </row>
    <row r="64" spans="1:6" ht="18.95" customHeight="1" x14ac:dyDescent="0.2">
      <c r="A64" s="199" t="s">
        <v>539</v>
      </c>
      <c r="B64" s="199" t="s">
        <v>540</v>
      </c>
      <c r="C64" s="200" t="s">
        <v>562</v>
      </c>
      <c r="D64" s="201" t="s">
        <v>486</v>
      </c>
      <c r="E64" s="202">
        <v>6490</v>
      </c>
      <c r="F64" s="203" t="s">
        <v>542</v>
      </c>
    </row>
    <row r="65" spans="1:6" ht="15" customHeight="1" x14ac:dyDescent="0.2">
      <c r="A65" s="199" t="s">
        <v>539</v>
      </c>
      <c r="B65" s="199" t="s">
        <v>540</v>
      </c>
      <c r="C65" s="200" t="s">
        <v>563</v>
      </c>
      <c r="D65" s="201" t="s">
        <v>486</v>
      </c>
      <c r="E65" s="202">
        <v>30335.3338</v>
      </c>
      <c r="F65" s="203" t="s">
        <v>542</v>
      </c>
    </row>
    <row r="66" spans="1:6" ht="24" x14ac:dyDescent="0.2">
      <c r="A66" s="199" t="s">
        <v>539</v>
      </c>
      <c r="B66" s="199" t="s">
        <v>540</v>
      </c>
      <c r="C66" s="200" t="s">
        <v>564</v>
      </c>
      <c r="D66" s="201" t="s">
        <v>486</v>
      </c>
      <c r="E66" s="202">
        <v>72981.654699999999</v>
      </c>
      <c r="F66" s="203" t="s">
        <v>542</v>
      </c>
    </row>
    <row r="67" spans="1:6" x14ac:dyDescent="0.2">
      <c r="A67" s="199" t="s">
        <v>539</v>
      </c>
      <c r="B67" s="199" t="s">
        <v>540</v>
      </c>
      <c r="C67" s="200" t="s">
        <v>565</v>
      </c>
      <c r="D67" s="201" t="s">
        <v>486</v>
      </c>
      <c r="E67" s="202">
        <v>172048.60250000001</v>
      </c>
      <c r="F67" s="203" t="s">
        <v>542</v>
      </c>
    </row>
    <row r="68" spans="1:6" x14ac:dyDescent="0.2">
      <c r="A68" s="199" t="s">
        <v>539</v>
      </c>
      <c r="B68" s="199" t="s">
        <v>540</v>
      </c>
      <c r="C68" s="200" t="s">
        <v>566</v>
      </c>
      <c r="D68" s="201" t="s">
        <v>486</v>
      </c>
      <c r="E68" s="202">
        <v>104465.4</v>
      </c>
      <c r="F68" s="203" t="s">
        <v>542</v>
      </c>
    </row>
    <row r="69" spans="1:6" x14ac:dyDescent="0.2">
      <c r="A69" s="199" t="s">
        <v>539</v>
      </c>
      <c r="B69" s="199" t="s">
        <v>540</v>
      </c>
      <c r="C69" s="200" t="s">
        <v>567</v>
      </c>
      <c r="D69" s="201" t="s">
        <v>486</v>
      </c>
      <c r="E69" s="202">
        <v>8314.2916999999998</v>
      </c>
      <c r="F69" s="203" t="s">
        <v>542</v>
      </c>
    </row>
    <row r="70" spans="1:6" x14ac:dyDescent="0.2">
      <c r="A70" s="199" t="s">
        <v>539</v>
      </c>
      <c r="B70" s="199" t="s">
        <v>540</v>
      </c>
      <c r="C70" s="200" t="s">
        <v>568</v>
      </c>
      <c r="D70" s="201" t="s">
        <v>486</v>
      </c>
      <c r="E70" s="202">
        <v>198806.39999999999</v>
      </c>
      <c r="F70" s="203" t="s">
        <v>542</v>
      </c>
    </row>
    <row r="71" spans="1:6" x14ac:dyDescent="0.2">
      <c r="A71" s="199" t="s">
        <v>539</v>
      </c>
      <c r="B71" s="199" t="s">
        <v>540</v>
      </c>
      <c r="C71" s="200" t="s">
        <v>569</v>
      </c>
      <c r="D71" s="201" t="s">
        <v>486</v>
      </c>
      <c r="E71" s="202">
        <v>11313.84</v>
      </c>
      <c r="F71" s="203" t="s">
        <v>542</v>
      </c>
    </row>
    <row r="72" spans="1:6" x14ac:dyDescent="0.2">
      <c r="A72" s="199" t="s">
        <v>539</v>
      </c>
      <c r="B72" s="199" t="s">
        <v>540</v>
      </c>
      <c r="C72" s="200" t="s">
        <v>570</v>
      </c>
      <c r="D72" s="201" t="s">
        <v>486</v>
      </c>
      <c r="E72" s="202">
        <v>469017.40850000002</v>
      </c>
      <c r="F72" s="203" t="s">
        <v>542</v>
      </c>
    </row>
    <row r="73" spans="1:6" ht="24" x14ac:dyDescent="0.2">
      <c r="A73" s="199" t="s">
        <v>539</v>
      </c>
      <c r="B73" s="199" t="s">
        <v>540</v>
      </c>
      <c r="C73" s="200" t="s">
        <v>571</v>
      </c>
      <c r="D73" s="201" t="s">
        <v>486</v>
      </c>
      <c r="E73" s="202">
        <v>4501.7</v>
      </c>
      <c r="F73" s="203" t="s">
        <v>542</v>
      </c>
    </row>
    <row r="74" spans="1:6" x14ac:dyDescent="0.2">
      <c r="A74" s="199" t="s">
        <v>539</v>
      </c>
      <c r="B74" s="199" t="s">
        <v>540</v>
      </c>
      <c r="C74" s="200" t="s">
        <v>572</v>
      </c>
      <c r="D74" s="201" t="s">
        <v>486</v>
      </c>
      <c r="E74" s="202">
        <v>161582.93400000001</v>
      </c>
      <c r="F74" s="203" t="s">
        <v>542</v>
      </c>
    </row>
    <row r="75" spans="1:6" ht="24" x14ac:dyDescent="0.2">
      <c r="A75" s="199" t="s">
        <v>539</v>
      </c>
      <c r="B75" s="199" t="s">
        <v>540</v>
      </c>
      <c r="C75" s="200" t="s">
        <v>573</v>
      </c>
      <c r="D75" s="201" t="s">
        <v>486</v>
      </c>
      <c r="E75" s="202">
        <v>344224.6911</v>
      </c>
      <c r="F75" s="203" t="s">
        <v>542</v>
      </c>
    </row>
    <row r="76" spans="1:6" x14ac:dyDescent="0.2">
      <c r="A76" s="199" t="s">
        <v>539</v>
      </c>
      <c r="B76" s="199" t="s">
        <v>540</v>
      </c>
      <c r="C76" s="200" t="s">
        <v>574</v>
      </c>
      <c r="D76" s="201" t="s">
        <v>486</v>
      </c>
      <c r="E76" s="202">
        <v>24151.661800000002</v>
      </c>
      <c r="F76" s="203" t="s">
        <v>542</v>
      </c>
    </row>
    <row r="77" spans="1:6" x14ac:dyDescent="0.2">
      <c r="A77" s="199" t="s">
        <v>539</v>
      </c>
      <c r="B77" s="199" t="s">
        <v>540</v>
      </c>
      <c r="C77" s="200" t="s">
        <v>575</v>
      </c>
      <c r="D77" s="201" t="s">
        <v>486</v>
      </c>
      <c r="E77" s="202">
        <v>12836.04</v>
      </c>
      <c r="F77" s="203" t="s">
        <v>542</v>
      </c>
    </row>
    <row r="78" spans="1:6" ht="24" x14ac:dyDescent="0.2">
      <c r="A78" s="199" t="s">
        <v>539</v>
      </c>
      <c r="B78" s="199" t="s">
        <v>540</v>
      </c>
      <c r="C78" s="200" t="s">
        <v>576</v>
      </c>
      <c r="D78" s="201" t="s">
        <v>486</v>
      </c>
      <c r="E78" s="202">
        <v>45994.842499999999</v>
      </c>
      <c r="F78" s="203" t="s">
        <v>542</v>
      </c>
    </row>
    <row r="79" spans="1:6" x14ac:dyDescent="0.2">
      <c r="A79" s="199" t="s">
        <v>539</v>
      </c>
      <c r="B79" s="199" t="s">
        <v>540</v>
      </c>
      <c r="C79" s="200" t="s">
        <v>577</v>
      </c>
      <c r="D79" s="201" t="s">
        <v>486</v>
      </c>
      <c r="E79" s="202">
        <v>111029.4216</v>
      </c>
      <c r="F79" s="203" t="s">
        <v>542</v>
      </c>
    </row>
    <row r="80" spans="1:6" x14ac:dyDescent="0.2">
      <c r="A80" s="199" t="s">
        <v>539</v>
      </c>
      <c r="B80" s="199" t="s">
        <v>540</v>
      </c>
      <c r="C80" s="200" t="s">
        <v>578</v>
      </c>
      <c r="D80" s="201" t="s">
        <v>486</v>
      </c>
      <c r="E80" s="202">
        <v>1770</v>
      </c>
      <c r="F80" s="203" t="s">
        <v>542</v>
      </c>
    </row>
    <row r="81" spans="1:6" ht="24" x14ac:dyDescent="0.2">
      <c r="A81" s="199" t="s">
        <v>539</v>
      </c>
      <c r="B81" s="199" t="s">
        <v>540</v>
      </c>
      <c r="C81" s="200" t="s">
        <v>579</v>
      </c>
      <c r="D81" s="201" t="s">
        <v>486</v>
      </c>
      <c r="E81" s="202">
        <v>4524.9931999999999</v>
      </c>
      <c r="F81" s="203" t="s">
        <v>542</v>
      </c>
    </row>
    <row r="82" spans="1:6" ht="18.75" customHeight="1" x14ac:dyDescent="0.2">
      <c r="A82" s="199" t="s">
        <v>539</v>
      </c>
      <c r="B82" s="199" t="s">
        <v>540</v>
      </c>
      <c r="C82" s="200" t="s">
        <v>580</v>
      </c>
      <c r="D82" s="201" t="s">
        <v>486</v>
      </c>
      <c r="E82" s="202">
        <v>3299.87</v>
      </c>
      <c r="F82" s="203" t="s">
        <v>542</v>
      </c>
    </row>
    <row r="83" spans="1:6" ht="20.25" customHeight="1" x14ac:dyDescent="0.2">
      <c r="A83" s="199" t="s">
        <v>539</v>
      </c>
      <c r="B83" s="199" t="s">
        <v>540</v>
      </c>
      <c r="C83" s="200" t="s">
        <v>581</v>
      </c>
      <c r="D83" s="201" t="s">
        <v>486</v>
      </c>
      <c r="E83" s="202">
        <v>4242.6899999999996</v>
      </c>
      <c r="F83" s="203" t="s">
        <v>542</v>
      </c>
    </row>
    <row r="84" spans="1:6" ht="21.95" customHeight="1" x14ac:dyDescent="0.2">
      <c r="A84" s="199" t="s">
        <v>539</v>
      </c>
      <c r="B84" s="199" t="s">
        <v>540</v>
      </c>
      <c r="C84" s="200" t="s">
        <v>582</v>
      </c>
      <c r="D84" s="201" t="s">
        <v>486</v>
      </c>
      <c r="E84" s="202">
        <v>11859.991</v>
      </c>
      <c r="F84" s="203" t="s">
        <v>542</v>
      </c>
    </row>
    <row r="85" spans="1:6" ht="18" customHeight="1" x14ac:dyDescent="0.2">
      <c r="A85" s="199" t="s">
        <v>539</v>
      </c>
      <c r="B85" s="199" t="s">
        <v>540</v>
      </c>
      <c r="C85" s="200" t="s">
        <v>583</v>
      </c>
      <c r="D85" s="201" t="s">
        <v>486</v>
      </c>
      <c r="E85" s="202">
        <v>1479.9914000000001</v>
      </c>
      <c r="F85" s="203" t="s">
        <v>542</v>
      </c>
    </row>
    <row r="86" spans="1:6" ht="24" x14ac:dyDescent="0.2">
      <c r="A86" s="199" t="s">
        <v>539</v>
      </c>
      <c r="B86" s="199" t="s">
        <v>540</v>
      </c>
      <c r="C86" s="200" t="s">
        <v>584</v>
      </c>
      <c r="D86" s="201" t="s">
        <v>486</v>
      </c>
      <c r="E86" s="202">
        <v>1999.9938</v>
      </c>
      <c r="F86" s="203" t="s">
        <v>542</v>
      </c>
    </row>
    <row r="87" spans="1:6" ht="24" x14ac:dyDescent="0.2">
      <c r="A87" s="199" t="s">
        <v>539</v>
      </c>
      <c r="B87" s="199" t="s">
        <v>540</v>
      </c>
      <c r="C87" s="200" t="s">
        <v>585</v>
      </c>
      <c r="D87" s="201" t="s">
        <v>486</v>
      </c>
      <c r="E87" s="202">
        <v>6938.4</v>
      </c>
      <c r="F87" s="203" t="s">
        <v>542</v>
      </c>
    </row>
    <row r="88" spans="1:6" x14ac:dyDescent="0.2">
      <c r="A88" s="199" t="s">
        <v>539</v>
      </c>
      <c r="B88" s="199" t="s">
        <v>540</v>
      </c>
      <c r="C88" s="200" t="s">
        <v>586</v>
      </c>
      <c r="D88" s="201" t="s">
        <v>486</v>
      </c>
      <c r="E88" s="202">
        <v>938.18259999999998</v>
      </c>
      <c r="F88" s="203" t="s">
        <v>542</v>
      </c>
    </row>
    <row r="89" spans="1:6" x14ac:dyDescent="0.2">
      <c r="A89" s="199" t="s">
        <v>539</v>
      </c>
      <c r="B89" s="199" t="s">
        <v>540</v>
      </c>
      <c r="C89" s="200" t="s">
        <v>587</v>
      </c>
      <c r="D89" s="201" t="s">
        <v>486</v>
      </c>
      <c r="E89" s="202">
        <v>3519.94</v>
      </c>
      <c r="F89" s="203" t="s">
        <v>542</v>
      </c>
    </row>
    <row r="90" spans="1:6" ht="20.100000000000001" customHeight="1" x14ac:dyDescent="0.2">
      <c r="A90" s="199" t="s">
        <v>539</v>
      </c>
      <c r="B90" s="199" t="s">
        <v>540</v>
      </c>
      <c r="C90" s="200" t="s">
        <v>588</v>
      </c>
      <c r="D90" s="201" t="s">
        <v>486</v>
      </c>
      <c r="E90" s="202">
        <v>9</v>
      </c>
      <c r="F90" s="203" t="s">
        <v>542</v>
      </c>
    </row>
    <row r="91" spans="1:6" ht="20.100000000000001" customHeight="1" x14ac:dyDescent="0.2">
      <c r="A91" s="199" t="s">
        <v>539</v>
      </c>
      <c r="B91" s="199" t="s">
        <v>540</v>
      </c>
      <c r="C91" s="200" t="s">
        <v>589</v>
      </c>
      <c r="D91" s="201" t="s">
        <v>486</v>
      </c>
      <c r="E91" s="202">
        <v>63229.120000000003</v>
      </c>
      <c r="F91" s="203" t="s">
        <v>542</v>
      </c>
    </row>
    <row r="92" spans="1:6" ht="24.75" customHeight="1" x14ac:dyDescent="0.2">
      <c r="A92" s="199" t="s">
        <v>539</v>
      </c>
      <c r="B92" s="199" t="s">
        <v>540</v>
      </c>
      <c r="C92" s="200" t="s">
        <v>590</v>
      </c>
      <c r="D92" s="201" t="s">
        <v>486</v>
      </c>
      <c r="E92" s="202">
        <v>475540</v>
      </c>
      <c r="F92" s="203" t="s">
        <v>542</v>
      </c>
    </row>
    <row r="93" spans="1:6" x14ac:dyDescent="0.2">
      <c r="A93" s="199" t="s">
        <v>539</v>
      </c>
      <c r="B93" s="199" t="s">
        <v>540</v>
      </c>
      <c r="C93" s="200" t="s">
        <v>591</v>
      </c>
      <c r="D93" s="201" t="s">
        <v>486</v>
      </c>
      <c r="E93" s="202">
        <v>490481.16</v>
      </c>
      <c r="F93" s="203" t="s">
        <v>542</v>
      </c>
    </row>
    <row r="94" spans="1:6" ht="24" x14ac:dyDescent="0.2">
      <c r="A94" s="199" t="s">
        <v>539</v>
      </c>
      <c r="B94" s="199" t="s">
        <v>540</v>
      </c>
      <c r="C94" s="200" t="s">
        <v>592</v>
      </c>
      <c r="D94" s="201" t="s">
        <v>486</v>
      </c>
      <c r="E94" s="202">
        <v>74340</v>
      </c>
      <c r="F94" s="203" t="s">
        <v>542</v>
      </c>
    </row>
    <row r="95" spans="1:6" ht="15" customHeight="1" x14ac:dyDescent="0.2">
      <c r="A95" s="199" t="s">
        <v>539</v>
      </c>
      <c r="B95" s="199" t="s">
        <v>540</v>
      </c>
      <c r="C95" s="200" t="s">
        <v>593</v>
      </c>
      <c r="D95" s="201" t="s">
        <v>486</v>
      </c>
      <c r="E95" s="202">
        <v>40101.792600000001</v>
      </c>
      <c r="F95" s="203" t="s">
        <v>542</v>
      </c>
    </row>
    <row r="96" spans="1:6" ht="14.1" customHeight="1" x14ac:dyDescent="0.2">
      <c r="A96" s="199" t="s">
        <v>539</v>
      </c>
      <c r="B96" s="199" t="s">
        <v>540</v>
      </c>
      <c r="C96" s="200" t="s">
        <v>594</v>
      </c>
      <c r="D96" s="201" t="s">
        <v>486</v>
      </c>
      <c r="E96" s="202">
        <v>386697.033</v>
      </c>
      <c r="F96" s="203" t="s">
        <v>542</v>
      </c>
    </row>
    <row r="97" spans="1:6" x14ac:dyDescent="0.2">
      <c r="A97" s="199" t="s">
        <v>539</v>
      </c>
      <c r="B97" s="199" t="s">
        <v>540</v>
      </c>
      <c r="C97" s="200" t="s">
        <v>595</v>
      </c>
      <c r="D97" s="201" t="s">
        <v>486</v>
      </c>
      <c r="E97" s="202">
        <v>142177.25599999999</v>
      </c>
      <c r="F97" s="203" t="s">
        <v>542</v>
      </c>
    </row>
    <row r="98" spans="1:6" x14ac:dyDescent="0.2">
      <c r="A98" s="199" t="s">
        <v>539</v>
      </c>
      <c r="B98" s="199" t="s">
        <v>540</v>
      </c>
      <c r="C98" s="200" t="s">
        <v>596</v>
      </c>
      <c r="D98" s="201" t="s">
        <v>486</v>
      </c>
      <c r="E98" s="202">
        <v>26868.6</v>
      </c>
      <c r="F98" s="203" t="s">
        <v>542</v>
      </c>
    </row>
    <row r="99" spans="1:6" ht="24" x14ac:dyDescent="0.2">
      <c r="A99" s="199" t="s">
        <v>539</v>
      </c>
      <c r="B99" s="199" t="s">
        <v>540</v>
      </c>
      <c r="C99" s="200" t="s">
        <v>597</v>
      </c>
      <c r="D99" s="201" t="s">
        <v>486</v>
      </c>
      <c r="E99" s="202">
        <v>1897493.1</v>
      </c>
      <c r="F99" s="203" t="s">
        <v>542</v>
      </c>
    </row>
    <row r="100" spans="1:6" x14ac:dyDescent="0.2">
      <c r="A100" s="199" t="s">
        <v>539</v>
      </c>
      <c r="B100" s="199" t="s">
        <v>540</v>
      </c>
      <c r="C100" s="200" t="s">
        <v>598</v>
      </c>
      <c r="D100" s="201" t="s">
        <v>486</v>
      </c>
      <c r="E100" s="202">
        <v>232041.1</v>
      </c>
      <c r="F100" s="203" t="s">
        <v>542</v>
      </c>
    </row>
    <row r="101" spans="1:6" ht="24" x14ac:dyDescent="0.2">
      <c r="A101" s="199" t="s">
        <v>539</v>
      </c>
      <c r="B101" s="199" t="s">
        <v>540</v>
      </c>
      <c r="C101" s="200" t="s">
        <v>599</v>
      </c>
      <c r="D101" s="201" t="s">
        <v>486</v>
      </c>
      <c r="E101" s="202">
        <v>34703.800000000003</v>
      </c>
      <c r="F101" s="203" t="s">
        <v>542</v>
      </c>
    </row>
    <row r="102" spans="1:6" ht="24" x14ac:dyDescent="0.2">
      <c r="A102" s="199" t="s">
        <v>539</v>
      </c>
      <c r="B102" s="199" t="s">
        <v>540</v>
      </c>
      <c r="C102" s="200" t="s">
        <v>600</v>
      </c>
      <c r="D102" s="201" t="s">
        <v>486</v>
      </c>
      <c r="E102" s="202">
        <v>8903.1</v>
      </c>
      <c r="F102" s="203" t="s">
        <v>542</v>
      </c>
    </row>
    <row r="103" spans="1:6" ht="15.95" customHeight="1" x14ac:dyDescent="0.2">
      <c r="A103" s="199" t="s">
        <v>539</v>
      </c>
      <c r="B103" s="199" t="s">
        <v>540</v>
      </c>
      <c r="C103" s="200" t="s">
        <v>601</v>
      </c>
      <c r="D103" s="201" t="s">
        <v>486</v>
      </c>
      <c r="E103" s="202">
        <v>130316.25</v>
      </c>
      <c r="F103" s="200" t="s">
        <v>542</v>
      </c>
    </row>
    <row r="104" spans="1:6" x14ac:dyDescent="0.2">
      <c r="A104" s="199" t="s">
        <v>539</v>
      </c>
      <c r="B104" s="199" t="s">
        <v>540</v>
      </c>
      <c r="C104" s="200" t="s">
        <v>602</v>
      </c>
      <c r="D104" s="201" t="s">
        <v>486</v>
      </c>
      <c r="E104" s="202">
        <v>22139.75</v>
      </c>
      <c r="F104" s="203" t="s">
        <v>542</v>
      </c>
    </row>
    <row r="105" spans="1:6" ht="24" x14ac:dyDescent="0.2">
      <c r="A105" s="199" t="s">
        <v>539</v>
      </c>
      <c r="B105" s="199" t="s">
        <v>540</v>
      </c>
      <c r="C105" s="200" t="s">
        <v>603</v>
      </c>
      <c r="D105" s="201" t="s">
        <v>486</v>
      </c>
      <c r="E105" s="202">
        <v>62932.232000000004</v>
      </c>
      <c r="F105" s="203" t="s">
        <v>542</v>
      </c>
    </row>
    <row r="106" spans="1:6" ht="24" x14ac:dyDescent="0.2">
      <c r="A106" s="199" t="s">
        <v>539</v>
      </c>
      <c r="B106" s="199" t="s">
        <v>540</v>
      </c>
      <c r="C106" s="200" t="s">
        <v>604</v>
      </c>
      <c r="D106" s="201" t="s">
        <v>486</v>
      </c>
      <c r="E106" s="202">
        <v>62932.232199999999</v>
      </c>
      <c r="F106" s="203" t="s">
        <v>542</v>
      </c>
    </row>
    <row r="107" spans="1:6" ht="24" x14ac:dyDescent="0.2">
      <c r="A107" s="199" t="s">
        <v>539</v>
      </c>
      <c r="B107" s="199" t="s">
        <v>540</v>
      </c>
      <c r="C107" s="200" t="s">
        <v>605</v>
      </c>
      <c r="D107" s="201" t="s">
        <v>486</v>
      </c>
      <c r="E107" s="202">
        <v>57230</v>
      </c>
      <c r="F107" s="203" t="s">
        <v>542</v>
      </c>
    </row>
    <row r="108" spans="1:6" x14ac:dyDescent="0.2">
      <c r="A108" s="199" t="s">
        <v>539</v>
      </c>
      <c r="B108" s="199" t="s">
        <v>540</v>
      </c>
      <c r="C108" s="200" t="s">
        <v>606</v>
      </c>
      <c r="D108" s="201" t="s">
        <v>486</v>
      </c>
      <c r="E108" s="202">
        <v>2549.9917</v>
      </c>
      <c r="F108" s="203" t="s">
        <v>542</v>
      </c>
    </row>
    <row r="109" spans="1:6" x14ac:dyDescent="0.2">
      <c r="A109" s="199" t="s">
        <v>539</v>
      </c>
      <c r="B109" s="199" t="s">
        <v>540</v>
      </c>
      <c r="C109" s="200" t="s">
        <v>607</v>
      </c>
      <c r="D109" s="201" t="s">
        <v>486</v>
      </c>
      <c r="E109" s="202">
        <v>13999.992</v>
      </c>
      <c r="F109" s="203" t="s">
        <v>542</v>
      </c>
    </row>
    <row r="110" spans="1:6" x14ac:dyDescent="0.2">
      <c r="A110" s="199" t="s">
        <v>539</v>
      </c>
      <c r="B110" s="199" t="s">
        <v>540</v>
      </c>
      <c r="C110" s="200" t="s">
        <v>608</v>
      </c>
      <c r="D110" s="201" t="s">
        <v>486</v>
      </c>
      <c r="E110" s="202">
        <v>19383.86</v>
      </c>
      <c r="F110" s="203" t="s">
        <v>542</v>
      </c>
    </row>
    <row r="111" spans="1:6" x14ac:dyDescent="0.2">
      <c r="A111" s="199" t="s">
        <v>539</v>
      </c>
      <c r="B111" s="199" t="s">
        <v>540</v>
      </c>
      <c r="C111" s="200" t="s">
        <v>609</v>
      </c>
      <c r="D111" s="201" t="s">
        <v>486</v>
      </c>
      <c r="E111" s="202">
        <v>250971.84</v>
      </c>
      <c r="F111" s="203" t="s">
        <v>542</v>
      </c>
    </row>
    <row r="112" spans="1:6" x14ac:dyDescent="0.2">
      <c r="A112" s="199" t="s">
        <v>539</v>
      </c>
      <c r="B112" s="199" t="s">
        <v>540</v>
      </c>
      <c r="C112" s="200" t="s">
        <v>610</v>
      </c>
      <c r="D112" s="201" t="s">
        <v>486</v>
      </c>
      <c r="E112" s="202">
        <v>257712</v>
      </c>
      <c r="F112" s="203" t="s">
        <v>542</v>
      </c>
    </row>
    <row r="113" spans="1:6" x14ac:dyDescent="0.2">
      <c r="A113" s="199" t="s">
        <v>539</v>
      </c>
      <c r="B113" s="199" t="s">
        <v>540</v>
      </c>
      <c r="C113" s="200" t="s">
        <v>611</v>
      </c>
      <c r="D113" s="201" t="s">
        <v>486</v>
      </c>
      <c r="E113" s="202">
        <v>3613.16</v>
      </c>
      <c r="F113" s="203" t="s">
        <v>542</v>
      </c>
    </row>
    <row r="114" spans="1:6" x14ac:dyDescent="0.2">
      <c r="A114" s="199" t="s">
        <v>539</v>
      </c>
      <c r="B114" s="199" t="s">
        <v>540</v>
      </c>
      <c r="C114" s="200" t="s">
        <v>612</v>
      </c>
      <c r="D114" s="201" t="s">
        <v>486</v>
      </c>
      <c r="E114" s="202">
        <v>34202.300000000003</v>
      </c>
      <c r="F114" s="203" t="s">
        <v>542</v>
      </c>
    </row>
    <row r="115" spans="1:6" x14ac:dyDescent="0.2">
      <c r="A115" s="199" t="s">
        <v>539</v>
      </c>
      <c r="B115" s="199" t="s">
        <v>540</v>
      </c>
      <c r="C115" s="200" t="s">
        <v>613</v>
      </c>
      <c r="D115" s="201" t="s">
        <v>486</v>
      </c>
      <c r="E115" s="202">
        <v>30336.03</v>
      </c>
      <c r="F115" s="203" t="s">
        <v>542</v>
      </c>
    </row>
    <row r="116" spans="1:6" x14ac:dyDescent="0.2">
      <c r="A116" s="199" t="s">
        <v>539</v>
      </c>
      <c r="B116" s="199" t="s">
        <v>540</v>
      </c>
      <c r="C116" s="200" t="s">
        <v>614</v>
      </c>
      <c r="D116" s="201" t="s">
        <v>486</v>
      </c>
      <c r="E116" s="202">
        <v>1250.8</v>
      </c>
      <c r="F116" s="203" t="s">
        <v>542</v>
      </c>
    </row>
    <row r="117" spans="1:6" x14ac:dyDescent="0.2">
      <c r="A117" s="199" t="s">
        <v>539</v>
      </c>
      <c r="B117" s="199" t="s">
        <v>540</v>
      </c>
      <c r="C117" s="200" t="s">
        <v>615</v>
      </c>
      <c r="D117" s="201" t="s">
        <v>486</v>
      </c>
      <c r="E117" s="202">
        <v>1250.8</v>
      </c>
      <c r="F117" s="203" t="s">
        <v>542</v>
      </c>
    </row>
    <row r="118" spans="1:6" x14ac:dyDescent="0.2">
      <c r="A118" s="199" t="s">
        <v>539</v>
      </c>
      <c r="B118" s="199" t="s">
        <v>540</v>
      </c>
      <c r="C118" s="200" t="s">
        <v>616</v>
      </c>
      <c r="D118" s="201" t="s">
        <v>486</v>
      </c>
      <c r="E118" s="202">
        <v>1250.8</v>
      </c>
      <c r="F118" s="203" t="s">
        <v>542</v>
      </c>
    </row>
    <row r="119" spans="1:6" x14ac:dyDescent="0.2">
      <c r="A119" s="199" t="s">
        <v>539</v>
      </c>
      <c r="B119" s="199" t="s">
        <v>540</v>
      </c>
      <c r="C119" s="200" t="s">
        <v>617</v>
      </c>
      <c r="D119" s="201" t="s">
        <v>486</v>
      </c>
      <c r="E119" s="202">
        <v>21240</v>
      </c>
      <c r="F119" s="203" t="s">
        <v>542</v>
      </c>
    </row>
    <row r="120" spans="1:6" x14ac:dyDescent="0.2">
      <c r="A120" s="199" t="s">
        <v>539</v>
      </c>
      <c r="B120" s="199" t="s">
        <v>540</v>
      </c>
      <c r="C120" s="200" t="s">
        <v>618</v>
      </c>
      <c r="D120" s="201" t="s">
        <v>486</v>
      </c>
      <c r="E120" s="202">
        <v>43960.9</v>
      </c>
      <c r="F120" s="203" t="s">
        <v>542</v>
      </c>
    </row>
    <row r="121" spans="1:6" x14ac:dyDescent="0.2">
      <c r="A121" s="199" t="s">
        <v>539</v>
      </c>
      <c r="B121" s="199" t="s">
        <v>540</v>
      </c>
      <c r="C121" s="200" t="s">
        <v>619</v>
      </c>
      <c r="D121" s="201" t="s">
        <v>486</v>
      </c>
      <c r="E121" s="202">
        <v>13749.996999999999</v>
      </c>
      <c r="F121" s="203" t="s">
        <v>542</v>
      </c>
    </row>
    <row r="122" spans="1:6" x14ac:dyDescent="0.2">
      <c r="A122" s="199" t="s">
        <v>539</v>
      </c>
      <c r="B122" s="199" t="s">
        <v>540</v>
      </c>
      <c r="C122" s="200" t="s">
        <v>620</v>
      </c>
      <c r="D122" s="201" t="s">
        <v>486</v>
      </c>
      <c r="E122" s="202">
        <v>13570</v>
      </c>
      <c r="F122" s="203" t="s">
        <v>542</v>
      </c>
    </row>
    <row r="123" spans="1:6" x14ac:dyDescent="0.2">
      <c r="A123" s="199" t="s">
        <v>539</v>
      </c>
      <c r="B123" s="199" t="s">
        <v>540</v>
      </c>
      <c r="C123" s="200" t="s">
        <v>621</v>
      </c>
      <c r="D123" s="201" t="s">
        <v>486</v>
      </c>
      <c r="E123" s="202">
        <v>4284.71</v>
      </c>
      <c r="F123" s="203" t="s">
        <v>542</v>
      </c>
    </row>
    <row r="124" spans="1:6" x14ac:dyDescent="0.2">
      <c r="A124" s="199" t="s">
        <v>539</v>
      </c>
      <c r="B124" s="199" t="s">
        <v>540</v>
      </c>
      <c r="C124" s="200" t="s">
        <v>622</v>
      </c>
      <c r="D124" s="201" t="s">
        <v>486</v>
      </c>
      <c r="E124" s="202">
        <v>5726.64</v>
      </c>
      <c r="F124" s="203" t="s">
        <v>542</v>
      </c>
    </row>
    <row r="125" spans="1:6" x14ac:dyDescent="0.2">
      <c r="A125" s="199" t="s">
        <v>539</v>
      </c>
      <c r="B125" s="199" t="s">
        <v>540</v>
      </c>
      <c r="C125" s="200" t="s">
        <v>623</v>
      </c>
      <c r="D125" s="201" t="s">
        <v>486</v>
      </c>
      <c r="E125" s="202">
        <v>20650</v>
      </c>
      <c r="F125" s="203" t="s">
        <v>542</v>
      </c>
    </row>
    <row r="126" spans="1:6" ht="12.95" customHeight="1" x14ac:dyDescent="0.2">
      <c r="A126" s="199" t="s">
        <v>539</v>
      </c>
      <c r="B126" s="199" t="s">
        <v>540</v>
      </c>
      <c r="C126" s="200" t="s">
        <v>624</v>
      </c>
      <c r="D126" s="201" t="s">
        <v>486</v>
      </c>
      <c r="E126" s="202">
        <v>575000.01</v>
      </c>
      <c r="F126" s="203" t="s">
        <v>542</v>
      </c>
    </row>
    <row r="127" spans="1:6" ht="24" x14ac:dyDescent="0.2">
      <c r="A127" s="199" t="s">
        <v>539</v>
      </c>
      <c r="B127" s="199" t="s">
        <v>540</v>
      </c>
      <c r="C127" s="200" t="s">
        <v>625</v>
      </c>
      <c r="D127" s="201" t="s">
        <v>486</v>
      </c>
      <c r="E127" s="202">
        <v>2542900</v>
      </c>
      <c r="F127" s="203" t="s">
        <v>542</v>
      </c>
    </row>
    <row r="128" spans="1:6" x14ac:dyDescent="0.2">
      <c r="A128" s="199" t="s">
        <v>539</v>
      </c>
      <c r="B128" s="199" t="s">
        <v>540</v>
      </c>
      <c r="C128" s="200" t="s">
        <v>626</v>
      </c>
      <c r="D128" s="201" t="s">
        <v>486</v>
      </c>
      <c r="E128" s="202">
        <v>172556.12</v>
      </c>
      <c r="F128" s="203" t="s">
        <v>542</v>
      </c>
    </row>
    <row r="129" spans="1:6" ht="24" x14ac:dyDescent="0.2">
      <c r="A129" s="199" t="s">
        <v>539</v>
      </c>
      <c r="B129" s="199" t="s">
        <v>540</v>
      </c>
      <c r="C129" s="200" t="s">
        <v>627</v>
      </c>
      <c r="D129" s="201" t="s">
        <v>486</v>
      </c>
      <c r="E129" s="202">
        <v>44250</v>
      </c>
      <c r="F129" s="203" t="s">
        <v>542</v>
      </c>
    </row>
    <row r="130" spans="1:6" x14ac:dyDescent="0.2">
      <c r="A130" s="199" t="s">
        <v>539</v>
      </c>
      <c r="B130" s="199" t="s">
        <v>540</v>
      </c>
      <c r="C130" s="200" t="s">
        <v>628</v>
      </c>
      <c r="D130" s="201" t="s">
        <v>486</v>
      </c>
      <c r="E130" s="202">
        <v>719492.56279999996</v>
      </c>
      <c r="F130" s="203" t="s">
        <v>542</v>
      </c>
    </row>
    <row r="131" spans="1:6" x14ac:dyDescent="0.2">
      <c r="A131" s="199" t="s">
        <v>539</v>
      </c>
      <c r="B131" s="199" t="s">
        <v>540</v>
      </c>
      <c r="C131" s="200" t="s">
        <v>629</v>
      </c>
      <c r="D131" s="201" t="s">
        <v>486</v>
      </c>
      <c r="E131" s="202">
        <v>816192.43</v>
      </c>
      <c r="F131" s="203" t="s">
        <v>542</v>
      </c>
    </row>
    <row r="132" spans="1:6" x14ac:dyDescent="0.2">
      <c r="A132" s="204" t="s">
        <v>630</v>
      </c>
      <c r="B132" s="204" t="s">
        <v>631</v>
      </c>
      <c r="C132" s="205" t="s">
        <v>632</v>
      </c>
      <c r="D132" s="206" t="s">
        <v>486</v>
      </c>
      <c r="E132" s="207">
        <v>36954.32</v>
      </c>
      <c r="F132" s="208" t="s">
        <v>633</v>
      </c>
    </row>
    <row r="133" spans="1:6" ht="14.1" customHeight="1" x14ac:dyDescent="0.2">
      <c r="A133" s="204" t="s">
        <v>630</v>
      </c>
      <c r="B133" s="204" t="s">
        <v>631</v>
      </c>
      <c r="C133" s="205" t="s">
        <v>634</v>
      </c>
      <c r="D133" s="206" t="s">
        <v>486</v>
      </c>
      <c r="E133" s="207">
        <v>3776</v>
      </c>
      <c r="F133" s="208" t="s">
        <v>633</v>
      </c>
    </row>
    <row r="134" spans="1:6" ht="15.95" customHeight="1" x14ac:dyDescent="0.2">
      <c r="A134" s="204" t="s">
        <v>630</v>
      </c>
      <c r="B134" s="204" t="s">
        <v>631</v>
      </c>
      <c r="C134" s="205" t="s">
        <v>635</v>
      </c>
      <c r="D134" s="206" t="s">
        <v>486</v>
      </c>
      <c r="E134" s="207">
        <v>12390</v>
      </c>
      <c r="F134" s="208" t="s">
        <v>633</v>
      </c>
    </row>
    <row r="135" spans="1:6" ht="15" customHeight="1" x14ac:dyDescent="0.2">
      <c r="A135" s="204" t="s">
        <v>630</v>
      </c>
      <c r="B135" s="204" t="s">
        <v>631</v>
      </c>
      <c r="C135" s="205" t="s">
        <v>636</v>
      </c>
      <c r="D135" s="206" t="s">
        <v>486</v>
      </c>
      <c r="E135" s="207">
        <v>6293.7049999999999</v>
      </c>
      <c r="F135" s="208" t="s">
        <v>633</v>
      </c>
    </row>
    <row r="136" spans="1:6" ht="14.1" customHeight="1" x14ac:dyDescent="0.2">
      <c r="A136" s="204" t="s">
        <v>630</v>
      </c>
      <c r="B136" s="204" t="s">
        <v>631</v>
      </c>
      <c r="C136" s="205" t="s">
        <v>637</v>
      </c>
      <c r="D136" s="206" t="s">
        <v>486</v>
      </c>
      <c r="E136" s="207">
        <v>27200</v>
      </c>
      <c r="F136" s="208" t="s">
        <v>633</v>
      </c>
    </row>
    <row r="137" spans="1:6" ht="24" x14ac:dyDescent="0.2">
      <c r="A137" s="209" t="s">
        <v>452</v>
      </c>
      <c r="B137" s="209" t="s">
        <v>638</v>
      </c>
      <c r="C137" s="210" t="s">
        <v>639</v>
      </c>
      <c r="D137" s="211" t="s">
        <v>486</v>
      </c>
      <c r="E137" s="212">
        <v>109504</v>
      </c>
      <c r="F137" s="213" t="s">
        <v>640</v>
      </c>
    </row>
    <row r="138" spans="1:6" ht="24" x14ac:dyDescent="0.2">
      <c r="A138" s="209" t="s">
        <v>452</v>
      </c>
      <c r="B138" s="209" t="s">
        <v>638</v>
      </c>
      <c r="C138" s="210" t="s">
        <v>641</v>
      </c>
      <c r="D138" s="211" t="s">
        <v>486</v>
      </c>
      <c r="E138" s="212">
        <v>5723</v>
      </c>
      <c r="F138" s="213" t="s">
        <v>640</v>
      </c>
    </row>
    <row r="139" spans="1:6" ht="24" x14ac:dyDescent="0.2">
      <c r="A139" s="174" t="s">
        <v>642</v>
      </c>
      <c r="B139" s="174" t="s">
        <v>643</v>
      </c>
      <c r="C139" s="175" t="s">
        <v>644</v>
      </c>
      <c r="D139" s="176" t="s">
        <v>486</v>
      </c>
      <c r="E139" s="177">
        <v>6200</v>
      </c>
      <c r="F139" s="214" t="s">
        <v>645</v>
      </c>
    </row>
    <row r="140" spans="1:6" ht="36" x14ac:dyDescent="0.2">
      <c r="A140" s="174" t="s">
        <v>642</v>
      </c>
      <c r="B140" s="174" t="s">
        <v>643</v>
      </c>
      <c r="C140" s="175" t="s">
        <v>646</v>
      </c>
      <c r="D140" s="176" t="s">
        <v>486</v>
      </c>
      <c r="E140" s="177">
        <v>86568.53</v>
      </c>
      <c r="F140" s="214" t="s">
        <v>645</v>
      </c>
    </row>
    <row r="141" spans="1:6" ht="36" x14ac:dyDescent="0.2">
      <c r="A141" s="174" t="s">
        <v>642</v>
      </c>
      <c r="B141" s="174" t="s">
        <v>643</v>
      </c>
      <c r="C141" s="175" t="s">
        <v>647</v>
      </c>
      <c r="D141" s="176" t="s">
        <v>486</v>
      </c>
      <c r="E141" s="177">
        <v>100917.38</v>
      </c>
      <c r="F141" s="214" t="s">
        <v>645</v>
      </c>
    </row>
    <row r="142" spans="1:6" ht="15.95" customHeight="1" x14ac:dyDescent="0.2">
      <c r="A142" s="215" t="s">
        <v>236</v>
      </c>
      <c r="B142" s="215" t="s">
        <v>648</v>
      </c>
      <c r="C142" s="216" t="s">
        <v>649</v>
      </c>
      <c r="D142" s="217" t="s">
        <v>486</v>
      </c>
      <c r="E142" s="218">
        <v>1000</v>
      </c>
      <c r="F142" s="219" t="s">
        <v>650</v>
      </c>
    </row>
    <row r="143" spans="1:6" x14ac:dyDescent="0.2">
      <c r="A143" s="215" t="s">
        <v>236</v>
      </c>
      <c r="B143" s="215" t="s">
        <v>648</v>
      </c>
      <c r="C143" s="216" t="s">
        <v>651</v>
      </c>
      <c r="D143" s="217" t="s">
        <v>486</v>
      </c>
      <c r="E143" s="218">
        <v>200</v>
      </c>
      <c r="F143" s="219" t="s">
        <v>650</v>
      </c>
    </row>
    <row r="144" spans="1:6" ht="18" customHeight="1" x14ac:dyDescent="0.2">
      <c r="A144" s="215" t="s">
        <v>236</v>
      </c>
      <c r="B144" s="215" t="s">
        <v>648</v>
      </c>
      <c r="C144" s="216" t="s">
        <v>652</v>
      </c>
      <c r="D144" s="217" t="s">
        <v>486</v>
      </c>
      <c r="E144" s="218">
        <v>500</v>
      </c>
      <c r="F144" s="219" t="s">
        <v>650</v>
      </c>
    </row>
    <row r="145" spans="1:6" ht="17.25" customHeight="1" x14ac:dyDescent="0.2">
      <c r="A145" s="215" t="s">
        <v>236</v>
      </c>
      <c r="B145" s="215" t="s">
        <v>648</v>
      </c>
      <c r="C145" s="216" t="s">
        <v>653</v>
      </c>
      <c r="D145" s="217" t="s">
        <v>654</v>
      </c>
      <c r="E145" s="218">
        <v>197</v>
      </c>
      <c r="F145" s="220" t="s">
        <v>655</v>
      </c>
    </row>
    <row r="146" spans="1:6" x14ac:dyDescent="0.2">
      <c r="A146" s="215" t="s">
        <v>236</v>
      </c>
      <c r="B146" s="215" t="s">
        <v>648</v>
      </c>
      <c r="C146" s="216" t="s">
        <v>656</v>
      </c>
      <c r="D146" s="217" t="s">
        <v>654</v>
      </c>
      <c r="E146" s="218">
        <v>181</v>
      </c>
      <c r="F146" s="220" t="s">
        <v>655</v>
      </c>
    </row>
    <row r="147" spans="1:6" x14ac:dyDescent="0.2">
      <c r="A147" s="215" t="s">
        <v>236</v>
      </c>
      <c r="B147" s="215" t="s">
        <v>648</v>
      </c>
      <c r="C147" s="216" t="s">
        <v>657</v>
      </c>
      <c r="D147" s="217" t="s">
        <v>654</v>
      </c>
      <c r="E147" s="218">
        <v>251</v>
      </c>
      <c r="F147" s="219" t="s">
        <v>655</v>
      </c>
    </row>
    <row r="148" spans="1:6" x14ac:dyDescent="0.2">
      <c r="A148" s="215" t="s">
        <v>236</v>
      </c>
      <c r="B148" s="215" t="s">
        <v>648</v>
      </c>
      <c r="C148" s="216" t="s">
        <v>658</v>
      </c>
      <c r="D148" s="217" t="s">
        <v>654</v>
      </c>
      <c r="E148" s="218">
        <v>230</v>
      </c>
      <c r="F148" s="220" t="s">
        <v>655</v>
      </c>
    </row>
    <row r="149" spans="1:6" x14ac:dyDescent="0.2">
      <c r="A149" s="215" t="s">
        <v>236</v>
      </c>
      <c r="B149" s="215" t="s">
        <v>648</v>
      </c>
      <c r="C149" s="216" t="s">
        <v>659</v>
      </c>
      <c r="D149" s="217" t="s">
        <v>654</v>
      </c>
      <c r="E149" s="218">
        <v>110</v>
      </c>
      <c r="F149" s="219" t="s">
        <v>655</v>
      </c>
    </row>
    <row r="150" spans="1:6" x14ac:dyDescent="0.2">
      <c r="A150" s="174" t="s">
        <v>223</v>
      </c>
      <c r="B150" s="174" t="s">
        <v>660</v>
      </c>
      <c r="C150" s="175" t="s">
        <v>661</v>
      </c>
      <c r="D150" s="176" t="s">
        <v>662</v>
      </c>
      <c r="E150" s="177">
        <v>28.32</v>
      </c>
      <c r="F150" s="214" t="s">
        <v>663</v>
      </c>
    </row>
    <row r="151" spans="1:6" ht="24" x14ac:dyDescent="0.2">
      <c r="A151" s="174" t="s">
        <v>223</v>
      </c>
      <c r="B151" s="174" t="s">
        <v>660</v>
      </c>
      <c r="C151" s="175" t="s">
        <v>664</v>
      </c>
      <c r="D151" s="176" t="s">
        <v>486</v>
      </c>
      <c r="E151" s="177">
        <v>8500</v>
      </c>
      <c r="F151" s="214" t="s">
        <v>663</v>
      </c>
    </row>
    <row r="152" spans="1:6" x14ac:dyDescent="0.2">
      <c r="A152" s="174" t="s">
        <v>223</v>
      </c>
      <c r="B152" s="174" t="s">
        <v>660</v>
      </c>
      <c r="C152" s="175" t="s">
        <v>665</v>
      </c>
      <c r="D152" s="176" t="s">
        <v>486</v>
      </c>
      <c r="E152" s="177">
        <v>81.171999999999997</v>
      </c>
      <c r="F152" s="214" t="s">
        <v>663</v>
      </c>
    </row>
    <row r="153" spans="1:6" x14ac:dyDescent="0.2">
      <c r="A153" s="174" t="s">
        <v>223</v>
      </c>
      <c r="B153" s="174" t="s">
        <v>660</v>
      </c>
      <c r="C153" s="175" t="s">
        <v>666</v>
      </c>
      <c r="D153" s="176" t="s">
        <v>486</v>
      </c>
      <c r="E153" s="177">
        <v>103.3567</v>
      </c>
      <c r="F153" s="214" t="s">
        <v>663</v>
      </c>
    </row>
    <row r="154" spans="1:6" x14ac:dyDescent="0.2">
      <c r="A154" s="174" t="s">
        <v>223</v>
      </c>
      <c r="B154" s="174" t="s">
        <v>660</v>
      </c>
      <c r="C154" s="175" t="s">
        <v>667</v>
      </c>
      <c r="D154" s="176" t="s">
        <v>486</v>
      </c>
      <c r="E154" s="177">
        <v>20.059999999999999</v>
      </c>
      <c r="F154" s="214" t="s">
        <v>663</v>
      </c>
    </row>
    <row r="155" spans="1:6" ht="12.95" customHeight="1" x14ac:dyDescent="0.2">
      <c r="A155" s="174" t="s">
        <v>223</v>
      </c>
      <c r="B155" s="174" t="s">
        <v>660</v>
      </c>
      <c r="C155" s="175" t="s">
        <v>668</v>
      </c>
      <c r="D155" s="176" t="s">
        <v>486</v>
      </c>
      <c r="E155" s="177">
        <v>208.86</v>
      </c>
      <c r="F155" s="214" t="s">
        <v>663</v>
      </c>
    </row>
    <row r="156" spans="1:6" ht="15" customHeight="1" x14ac:dyDescent="0.2">
      <c r="A156" s="174" t="s">
        <v>223</v>
      </c>
      <c r="B156" s="174" t="s">
        <v>660</v>
      </c>
      <c r="C156" s="175" t="s">
        <v>669</v>
      </c>
      <c r="D156" s="176" t="s">
        <v>486</v>
      </c>
      <c r="E156" s="177">
        <v>206.73500000000001</v>
      </c>
      <c r="F156" s="214" t="s">
        <v>663</v>
      </c>
    </row>
    <row r="157" spans="1:6" ht="15" customHeight="1" x14ac:dyDescent="0.2">
      <c r="A157" s="174" t="s">
        <v>223</v>
      </c>
      <c r="B157" s="174" t="s">
        <v>660</v>
      </c>
      <c r="C157" s="175" t="s">
        <v>670</v>
      </c>
      <c r="D157" s="176" t="s">
        <v>486</v>
      </c>
      <c r="E157" s="177">
        <v>43.293999999999997</v>
      </c>
      <c r="F157" s="214" t="s">
        <v>663</v>
      </c>
    </row>
    <row r="158" spans="1:6" ht="15" customHeight="1" x14ac:dyDescent="0.2">
      <c r="A158" s="174" t="s">
        <v>223</v>
      </c>
      <c r="B158" s="174" t="s">
        <v>660</v>
      </c>
      <c r="C158" s="175" t="s">
        <v>671</v>
      </c>
      <c r="D158" s="176" t="s">
        <v>486</v>
      </c>
      <c r="E158" s="177">
        <v>5.9</v>
      </c>
      <c r="F158" s="214" t="s">
        <v>663</v>
      </c>
    </row>
    <row r="159" spans="1:6" ht="15" customHeight="1" x14ac:dyDescent="0.2">
      <c r="A159" s="174" t="s">
        <v>223</v>
      </c>
      <c r="B159" s="174" t="s">
        <v>660</v>
      </c>
      <c r="C159" s="175" t="s">
        <v>672</v>
      </c>
      <c r="D159" s="176" t="s">
        <v>486</v>
      </c>
      <c r="E159" s="177">
        <v>944</v>
      </c>
      <c r="F159" s="214" t="s">
        <v>663</v>
      </c>
    </row>
    <row r="160" spans="1:6" ht="15" customHeight="1" x14ac:dyDescent="0.2">
      <c r="A160" s="174" t="s">
        <v>223</v>
      </c>
      <c r="B160" s="174" t="s">
        <v>660</v>
      </c>
      <c r="C160" s="175" t="s">
        <v>673</v>
      </c>
      <c r="D160" s="176" t="s">
        <v>486</v>
      </c>
      <c r="E160" s="177">
        <v>571.12</v>
      </c>
      <c r="F160" s="214" t="s">
        <v>663</v>
      </c>
    </row>
    <row r="161" spans="1:6" ht="15" customHeight="1" x14ac:dyDescent="0.2">
      <c r="A161" s="174" t="s">
        <v>223</v>
      </c>
      <c r="B161" s="174" t="s">
        <v>660</v>
      </c>
      <c r="C161" s="175" t="s">
        <v>674</v>
      </c>
      <c r="D161" s="176" t="s">
        <v>486</v>
      </c>
      <c r="E161" s="177">
        <v>619.5</v>
      </c>
      <c r="F161" s="214" t="s">
        <v>663</v>
      </c>
    </row>
    <row r="162" spans="1:6" ht="15" customHeight="1" x14ac:dyDescent="0.2">
      <c r="A162" s="174" t="s">
        <v>223</v>
      </c>
      <c r="B162" s="174" t="s">
        <v>660</v>
      </c>
      <c r="C162" s="175" t="s">
        <v>675</v>
      </c>
      <c r="D162" s="176" t="s">
        <v>486</v>
      </c>
      <c r="E162" s="177">
        <v>100.3</v>
      </c>
      <c r="F162" s="214" t="s">
        <v>663</v>
      </c>
    </row>
    <row r="163" spans="1:6" ht="14.1" customHeight="1" x14ac:dyDescent="0.2">
      <c r="A163" s="174" t="s">
        <v>223</v>
      </c>
      <c r="B163" s="174" t="s">
        <v>660</v>
      </c>
      <c r="C163" s="175" t="s">
        <v>676</v>
      </c>
      <c r="D163" s="176" t="s">
        <v>486</v>
      </c>
      <c r="E163" s="177">
        <v>33.630000000000003</v>
      </c>
      <c r="F163" s="214" t="s">
        <v>663</v>
      </c>
    </row>
    <row r="164" spans="1:6" x14ac:dyDescent="0.2">
      <c r="A164" s="174" t="s">
        <v>223</v>
      </c>
      <c r="B164" s="174" t="s">
        <v>660</v>
      </c>
      <c r="C164" s="175" t="s">
        <v>677</v>
      </c>
      <c r="D164" s="176" t="s">
        <v>486</v>
      </c>
      <c r="E164" s="177">
        <v>44.25</v>
      </c>
      <c r="F164" s="214" t="s">
        <v>663</v>
      </c>
    </row>
    <row r="165" spans="1:6" x14ac:dyDescent="0.2">
      <c r="A165" s="174" t="s">
        <v>223</v>
      </c>
      <c r="B165" s="174" t="s">
        <v>660</v>
      </c>
      <c r="C165" s="175" t="s">
        <v>678</v>
      </c>
      <c r="D165" s="176" t="s">
        <v>486</v>
      </c>
      <c r="E165" s="177">
        <v>855.5</v>
      </c>
      <c r="F165" s="214" t="s">
        <v>663</v>
      </c>
    </row>
    <row r="166" spans="1:6" x14ac:dyDescent="0.2">
      <c r="A166" s="174" t="s">
        <v>223</v>
      </c>
      <c r="B166" s="174" t="s">
        <v>660</v>
      </c>
      <c r="C166" s="175" t="s">
        <v>679</v>
      </c>
      <c r="D166" s="176" t="s">
        <v>486</v>
      </c>
      <c r="E166" s="177">
        <v>60.2273</v>
      </c>
      <c r="F166" s="214" t="s">
        <v>663</v>
      </c>
    </row>
    <row r="167" spans="1:6" x14ac:dyDescent="0.2">
      <c r="A167" s="174" t="s">
        <v>223</v>
      </c>
      <c r="B167" s="174" t="s">
        <v>660</v>
      </c>
      <c r="C167" s="175" t="s">
        <v>680</v>
      </c>
      <c r="D167" s="176" t="s">
        <v>486</v>
      </c>
      <c r="E167" s="177">
        <v>102.8133</v>
      </c>
      <c r="F167" s="214" t="s">
        <v>663</v>
      </c>
    </row>
    <row r="168" spans="1:6" x14ac:dyDescent="0.2">
      <c r="A168" s="174" t="s">
        <v>223</v>
      </c>
      <c r="B168" s="174" t="s">
        <v>660</v>
      </c>
      <c r="C168" s="175" t="s">
        <v>681</v>
      </c>
      <c r="D168" s="176" t="s">
        <v>486</v>
      </c>
      <c r="E168" s="177">
        <v>3030.43</v>
      </c>
      <c r="F168" s="214" t="s">
        <v>663</v>
      </c>
    </row>
    <row r="169" spans="1:6" x14ac:dyDescent="0.2">
      <c r="A169" s="174" t="s">
        <v>223</v>
      </c>
      <c r="B169" s="174" t="s">
        <v>660</v>
      </c>
      <c r="C169" s="175" t="s">
        <v>682</v>
      </c>
      <c r="D169" s="176" t="s">
        <v>486</v>
      </c>
      <c r="E169" s="177">
        <v>858.45</v>
      </c>
      <c r="F169" s="214" t="s">
        <v>663</v>
      </c>
    </row>
    <row r="170" spans="1:6" x14ac:dyDescent="0.2">
      <c r="A170" s="174" t="s">
        <v>223</v>
      </c>
      <c r="B170" s="174" t="s">
        <v>660</v>
      </c>
      <c r="C170" s="175" t="s">
        <v>683</v>
      </c>
      <c r="D170" s="176" t="s">
        <v>486</v>
      </c>
      <c r="E170" s="177">
        <v>206.72329999999999</v>
      </c>
      <c r="F170" s="214" t="s">
        <v>663</v>
      </c>
    </row>
    <row r="171" spans="1:6" ht="15.95" customHeight="1" x14ac:dyDescent="0.2">
      <c r="A171" s="174" t="s">
        <v>223</v>
      </c>
      <c r="B171" s="174" t="s">
        <v>660</v>
      </c>
      <c r="C171" s="175" t="s">
        <v>684</v>
      </c>
      <c r="D171" s="176" t="s">
        <v>486</v>
      </c>
      <c r="E171" s="177">
        <v>4425</v>
      </c>
      <c r="F171" s="214" t="s">
        <v>663</v>
      </c>
    </row>
    <row r="172" spans="1:6" ht="24" x14ac:dyDescent="0.2">
      <c r="A172" s="174" t="s">
        <v>223</v>
      </c>
      <c r="B172" s="174" t="s">
        <v>660</v>
      </c>
      <c r="C172" s="175" t="s">
        <v>685</v>
      </c>
      <c r="D172" s="176" t="s">
        <v>486</v>
      </c>
      <c r="E172" s="177">
        <v>13500.0026</v>
      </c>
      <c r="F172" s="214" t="s">
        <v>663</v>
      </c>
    </row>
    <row r="173" spans="1:6" ht="20.25" customHeight="1" x14ac:dyDescent="0.2">
      <c r="A173" s="174" t="s">
        <v>223</v>
      </c>
      <c r="B173" s="174" t="s">
        <v>660</v>
      </c>
      <c r="C173" s="175" t="s">
        <v>686</v>
      </c>
      <c r="D173" s="176" t="s">
        <v>486</v>
      </c>
      <c r="E173" s="177">
        <v>1416</v>
      </c>
      <c r="F173" s="214" t="s">
        <v>663</v>
      </c>
    </row>
    <row r="174" spans="1:6" ht="21" customHeight="1" x14ac:dyDescent="0.2">
      <c r="A174" s="174" t="s">
        <v>223</v>
      </c>
      <c r="B174" s="174" t="s">
        <v>660</v>
      </c>
      <c r="C174" s="175" t="s">
        <v>687</v>
      </c>
      <c r="D174" s="176" t="s">
        <v>486</v>
      </c>
      <c r="E174" s="177">
        <v>3.54</v>
      </c>
      <c r="F174" s="221" t="s">
        <v>663</v>
      </c>
    </row>
    <row r="175" spans="1:6" ht="18" customHeight="1" x14ac:dyDescent="0.2">
      <c r="A175" s="174" t="s">
        <v>223</v>
      </c>
      <c r="B175" s="174" t="s">
        <v>660</v>
      </c>
      <c r="C175" s="175" t="s">
        <v>688</v>
      </c>
      <c r="D175" s="176" t="s">
        <v>486</v>
      </c>
      <c r="E175" s="177">
        <v>73.16</v>
      </c>
      <c r="F175" s="214" t="s">
        <v>663</v>
      </c>
    </row>
    <row r="176" spans="1:6" ht="20.25" customHeight="1" x14ac:dyDescent="0.2">
      <c r="A176" s="174" t="s">
        <v>223</v>
      </c>
      <c r="B176" s="174" t="s">
        <v>660</v>
      </c>
      <c r="C176" s="175" t="s">
        <v>689</v>
      </c>
      <c r="D176" s="176" t="s">
        <v>486</v>
      </c>
      <c r="E176" s="177">
        <v>548.26499999999999</v>
      </c>
      <c r="F176" s="214" t="s">
        <v>663</v>
      </c>
    </row>
    <row r="177" spans="1:6" ht="25.5" customHeight="1" x14ac:dyDescent="0.2">
      <c r="A177" s="174" t="s">
        <v>223</v>
      </c>
      <c r="B177" s="174" t="s">
        <v>660</v>
      </c>
      <c r="C177" s="175" t="s">
        <v>690</v>
      </c>
      <c r="D177" s="176" t="s">
        <v>486</v>
      </c>
      <c r="E177" s="177">
        <v>526.32500000000005</v>
      </c>
      <c r="F177" s="214" t="s">
        <v>663</v>
      </c>
    </row>
    <row r="178" spans="1:6" ht="19.5" customHeight="1" x14ac:dyDescent="0.2">
      <c r="A178" s="174" t="s">
        <v>223</v>
      </c>
      <c r="B178" s="174" t="s">
        <v>660</v>
      </c>
      <c r="C178" s="175" t="s">
        <v>691</v>
      </c>
      <c r="D178" s="176" t="s">
        <v>486</v>
      </c>
      <c r="E178" s="177">
        <v>3.54</v>
      </c>
      <c r="F178" s="221" t="s">
        <v>663</v>
      </c>
    </row>
    <row r="179" spans="1:6" ht="27.75" customHeight="1" x14ac:dyDescent="0.2">
      <c r="A179" s="174" t="s">
        <v>223</v>
      </c>
      <c r="B179" s="174" t="s">
        <v>660</v>
      </c>
      <c r="C179" s="175" t="s">
        <v>692</v>
      </c>
      <c r="D179" s="176" t="s">
        <v>486</v>
      </c>
      <c r="E179" s="177">
        <v>265.5</v>
      </c>
      <c r="F179" s="214" t="s">
        <v>663</v>
      </c>
    </row>
    <row r="180" spans="1:6" ht="21.75" customHeight="1" x14ac:dyDescent="0.2">
      <c r="A180" s="222" t="s">
        <v>128</v>
      </c>
      <c r="B180" s="222" t="s">
        <v>693</v>
      </c>
      <c r="C180" s="223" t="s">
        <v>694</v>
      </c>
      <c r="D180" s="224" t="s">
        <v>486</v>
      </c>
      <c r="E180" s="225">
        <v>1.9823999999999999</v>
      </c>
      <c r="F180" s="226" t="s">
        <v>695</v>
      </c>
    </row>
    <row r="181" spans="1:6" ht="22.5" customHeight="1" x14ac:dyDescent="0.2">
      <c r="A181" s="174" t="s">
        <v>204</v>
      </c>
      <c r="B181" s="174" t="s">
        <v>696</v>
      </c>
      <c r="C181" s="175" t="s">
        <v>697</v>
      </c>
      <c r="D181" s="176" t="s">
        <v>486</v>
      </c>
      <c r="E181" s="177">
        <v>7773.84</v>
      </c>
      <c r="F181" s="214" t="s">
        <v>698</v>
      </c>
    </row>
    <row r="182" spans="1:6" ht="24" x14ac:dyDescent="0.2">
      <c r="A182" s="174" t="s">
        <v>204</v>
      </c>
      <c r="B182" s="174" t="s">
        <v>696</v>
      </c>
      <c r="C182" s="175" t="s">
        <v>699</v>
      </c>
      <c r="D182" s="176" t="s">
        <v>486</v>
      </c>
      <c r="E182" s="177">
        <v>9343.24</v>
      </c>
      <c r="F182" s="214" t="s">
        <v>698</v>
      </c>
    </row>
    <row r="183" spans="1:6" ht="23.25" customHeight="1" x14ac:dyDescent="0.2">
      <c r="A183" s="174" t="s">
        <v>204</v>
      </c>
      <c r="B183" s="174" t="s">
        <v>696</v>
      </c>
      <c r="C183" s="175" t="s">
        <v>700</v>
      </c>
      <c r="D183" s="176" t="s">
        <v>486</v>
      </c>
      <c r="E183" s="177">
        <v>10915</v>
      </c>
      <c r="F183" s="214" t="s">
        <v>698</v>
      </c>
    </row>
    <row r="184" spans="1:6" ht="20.25" customHeight="1" x14ac:dyDescent="0.2">
      <c r="A184" s="174" t="s">
        <v>204</v>
      </c>
      <c r="B184" s="174" t="s">
        <v>696</v>
      </c>
      <c r="C184" s="175" t="s">
        <v>701</v>
      </c>
      <c r="D184" s="176" t="s">
        <v>486</v>
      </c>
      <c r="E184" s="177">
        <v>3923.5</v>
      </c>
      <c r="F184" s="214" t="s">
        <v>698</v>
      </c>
    </row>
    <row r="185" spans="1:6" ht="14.1" customHeight="1" x14ac:dyDescent="0.2">
      <c r="A185" s="174" t="s">
        <v>204</v>
      </c>
      <c r="B185" s="174" t="s">
        <v>696</v>
      </c>
      <c r="C185" s="175" t="s">
        <v>702</v>
      </c>
      <c r="D185" s="176" t="s">
        <v>486</v>
      </c>
      <c r="E185" s="177">
        <v>4543</v>
      </c>
      <c r="F185" s="214" t="s">
        <v>698</v>
      </c>
    </row>
    <row r="186" spans="1:6" ht="17.100000000000001" customHeight="1" x14ac:dyDescent="0.2">
      <c r="A186" s="174" t="s">
        <v>204</v>
      </c>
      <c r="B186" s="174" t="s">
        <v>696</v>
      </c>
      <c r="C186" s="175" t="s">
        <v>703</v>
      </c>
      <c r="D186" s="176" t="s">
        <v>486</v>
      </c>
      <c r="E186" s="177">
        <v>9204</v>
      </c>
      <c r="F186" s="214" t="s">
        <v>698</v>
      </c>
    </row>
    <row r="187" spans="1:6" ht="15.95" customHeight="1" x14ac:dyDescent="0.2">
      <c r="A187" s="174" t="s">
        <v>204</v>
      </c>
      <c r="B187" s="174" t="s">
        <v>696</v>
      </c>
      <c r="C187" s="175" t="s">
        <v>704</v>
      </c>
      <c r="D187" s="176" t="s">
        <v>486</v>
      </c>
      <c r="E187" s="177">
        <v>1239</v>
      </c>
      <c r="F187" s="214" t="s">
        <v>698</v>
      </c>
    </row>
    <row r="188" spans="1:6" ht="15.95" customHeight="1" x14ac:dyDescent="0.2">
      <c r="A188" s="174" t="s">
        <v>204</v>
      </c>
      <c r="B188" s="174" t="s">
        <v>696</v>
      </c>
      <c r="C188" s="175" t="s">
        <v>705</v>
      </c>
      <c r="D188" s="176" t="s">
        <v>486</v>
      </c>
      <c r="E188" s="177">
        <v>1239</v>
      </c>
      <c r="F188" s="214" t="s">
        <v>698</v>
      </c>
    </row>
    <row r="189" spans="1:6" ht="32.25" customHeight="1" x14ac:dyDescent="0.2">
      <c r="A189" s="227" t="s">
        <v>158</v>
      </c>
      <c r="B189" s="227" t="s">
        <v>706</v>
      </c>
      <c r="C189" s="227" t="s">
        <v>707</v>
      </c>
      <c r="D189" s="228" t="s">
        <v>486</v>
      </c>
      <c r="E189" s="229">
        <v>54999.99</v>
      </c>
      <c r="F189" s="230" t="s">
        <v>708</v>
      </c>
    </row>
    <row r="190" spans="1:6" ht="30.75" customHeight="1" x14ac:dyDescent="0.2">
      <c r="A190" s="227" t="s">
        <v>158</v>
      </c>
      <c r="B190" s="227" t="s">
        <v>706</v>
      </c>
      <c r="C190" s="227" t="s">
        <v>709</v>
      </c>
      <c r="D190" s="228" t="s">
        <v>486</v>
      </c>
      <c r="E190" s="229">
        <v>17023.8</v>
      </c>
      <c r="F190" s="230" t="s">
        <v>708</v>
      </c>
    </row>
    <row r="191" spans="1:6" ht="25.5" customHeight="1" x14ac:dyDescent="0.2">
      <c r="A191" s="231" t="s">
        <v>710</v>
      </c>
      <c r="B191" s="227" t="s">
        <v>706</v>
      </c>
      <c r="C191" s="232" t="s">
        <v>711</v>
      </c>
      <c r="D191" s="233" t="s">
        <v>486</v>
      </c>
      <c r="E191" s="234">
        <v>4130</v>
      </c>
      <c r="F191" s="235" t="s">
        <v>712</v>
      </c>
    </row>
    <row r="192" spans="1:6" ht="15.95" customHeight="1" x14ac:dyDescent="0.2">
      <c r="A192" s="231" t="s">
        <v>710</v>
      </c>
      <c r="B192" s="227" t="s">
        <v>706</v>
      </c>
      <c r="C192" s="232" t="s">
        <v>713</v>
      </c>
      <c r="D192" s="233" t="s">
        <v>486</v>
      </c>
      <c r="E192" s="234">
        <v>16048</v>
      </c>
      <c r="F192" s="235" t="s">
        <v>712</v>
      </c>
    </row>
    <row r="193" spans="1:6" ht="27.75" customHeight="1" x14ac:dyDescent="0.2">
      <c r="A193" s="231" t="s">
        <v>710</v>
      </c>
      <c r="B193" s="227" t="s">
        <v>706</v>
      </c>
      <c r="C193" s="232" t="s">
        <v>714</v>
      </c>
      <c r="D193" s="236" t="s">
        <v>486</v>
      </c>
      <c r="E193" s="234">
        <v>24502.7</v>
      </c>
      <c r="F193" s="235" t="s">
        <v>712</v>
      </c>
    </row>
    <row r="194" spans="1:6" ht="34.5" customHeight="1" x14ac:dyDescent="0.2">
      <c r="A194" s="227" t="s">
        <v>157</v>
      </c>
      <c r="B194" s="227" t="s">
        <v>706</v>
      </c>
      <c r="C194" s="227" t="s">
        <v>715</v>
      </c>
      <c r="D194" s="228" t="s">
        <v>486</v>
      </c>
      <c r="E194" s="229">
        <v>715000</v>
      </c>
      <c r="F194" s="230" t="s">
        <v>716</v>
      </c>
    </row>
    <row r="195" spans="1:6" ht="23.25" customHeight="1" x14ac:dyDescent="0.2">
      <c r="A195" s="227" t="s">
        <v>717</v>
      </c>
      <c r="B195" s="227" t="s">
        <v>706</v>
      </c>
      <c r="C195" s="227" t="s">
        <v>718</v>
      </c>
      <c r="D195" s="228" t="s">
        <v>486</v>
      </c>
      <c r="E195" s="229">
        <v>60742.81</v>
      </c>
      <c r="F195" s="230" t="s">
        <v>708</v>
      </c>
    </row>
    <row r="196" spans="1:6" ht="25.5" customHeight="1" x14ac:dyDescent="0.2">
      <c r="A196" s="199" t="s">
        <v>717</v>
      </c>
      <c r="B196" s="227" t="s">
        <v>706</v>
      </c>
      <c r="C196" s="227" t="s">
        <v>719</v>
      </c>
      <c r="D196" s="228" t="s">
        <v>486</v>
      </c>
      <c r="E196" s="229">
        <v>30385</v>
      </c>
      <c r="F196" s="230" t="s">
        <v>708</v>
      </c>
    </row>
    <row r="197" spans="1:6" ht="24" x14ac:dyDescent="0.2">
      <c r="A197" s="227" t="s">
        <v>717</v>
      </c>
      <c r="B197" s="227" t="s">
        <v>706</v>
      </c>
      <c r="C197" s="227" t="s">
        <v>720</v>
      </c>
      <c r="D197" s="228" t="s">
        <v>486</v>
      </c>
      <c r="E197" s="229">
        <v>79818.740000000005</v>
      </c>
      <c r="F197" s="230" t="s">
        <v>708</v>
      </c>
    </row>
    <row r="198" spans="1:6" ht="24" x14ac:dyDescent="0.2">
      <c r="A198" s="199" t="s">
        <v>717</v>
      </c>
      <c r="B198" s="227" t="s">
        <v>706</v>
      </c>
      <c r="C198" s="227" t="s">
        <v>721</v>
      </c>
      <c r="D198" s="228" t="s">
        <v>486</v>
      </c>
      <c r="E198" s="229">
        <v>4500</v>
      </c>
      <c r="F198" s="230" t="s">
        <v>722</v>
      </c>
    </row>
    <row r="199" spans="1:6" ht="24" x14ac:dyDescent="0.2">
      <c r="A199" s="199" t="s">
        <v>717</v>
      </c>
      <c r="B199" s="227" t="s">
        <v>706</v>
      </c>
      <c r="C199" s="200" t="s">
        <v>723</v>
      </c>
      <c r="D199" s="201" t="s">
        <v>486</v>
      </c>
      <c r="E199" s="202">
        <v>44840</v>
      </c>
      <c r="F199" s="203" t="s">
        <v>724</v>
      </c>
    </row>
    <row r="200" spans="1:6" ht="14.1" customHeight="1" x14ac:dyDescent="0.2">
      <c r="A200" s="227" t="s">
        <v>717</v>
      </c>
      <c r="B200" s="227" t="s">
        <v>706</v>
      </c>
      <c r="C200" s="227" t="s">
        <v>725</v>
      </c>
      <c r="D200" s="228" t="s">
        <v>486</v>
      </c>
      <c r="E200" s="229">
        <v>8850</v>
      </c>
      <c r="F200" s="230" t="s">
        <v>708</v>
      </c>
    </row>
    <row r="201" spans="1:6" ht="14.1" customHeight="1" x14ac:dyDescent="0.2">
      <c r="A201" s="199" t="s">
        <v>726</v>
      </c>
      <c r="B201" s="227" t="s">
        <v>706</v>
      </c>
      <c r="C201" s="237" t="s">
        <v>727</v>
      </c>
      <c r="D201" s="238" t="s">
        <v>486</v>
      </c>
      <c r="E201" s="239">
        <v>45459.5</v>
      </c>
      <c r="F201" s="240" t="s">
        <v>728</v>
      </c>
    </row>
    <row r="202" spans="1:6" ht="15.95" customHeight="1" x14ac:dyDescent="0.2">
      <c r="A202" s="199" t="s">
        <v>726</v>
      </c>
      <c r="B202" s="227" t="s">
        <v>706</v>
      </c>
      <c r="C202" s="237" t="s">
        <v>729</v>
      </c>
      <c r="D202" s="238" t="s">
        <v>486</v>
      </c>
      <c r="E202" s="239">
        <v>7500</v>
      </c>
      <c r="F202" s="240" t="s">
        <v>730</v>
      </c>
    </row>
    <row r="203" spans="1:6" ht="15" customHeight="1" x14ac:dyDescent="0.2">
      <c r="A203" s="241" t="s">
        <v>247</v>
      </c>
      <c r="B203" s="241" t="s">
        <v>731</v>
      </c>
      <c r="C203" s="242" t="s">
        <v>732</v>
      </c>
      <c r="D203" s="243" t="s">
        <v>486</v>
      </c>
      <c r="E203" s="244">
        <v>68.44</v>
      </c>
      <c r="F203" s="245" t="s">
        <v>733</v>
      </c>
    </row>
    <row r="204" spans="1:6" ht="15" customHeight="1" x14ac:dyDescent="0.2">
      <c r="A204" s="241" t="s">
        <v>247</v>
      </c>
      <c r="B204" s="241" t="s">
        <v>731</v>
      </c>
      <c r="C204" s="242" t="s">
        <v>734</v>
      </c>
      <c r="D204" s="243" t="s">
        <v>486</v>
      </c>
      <c r="E204" s="244">
        <v>3935.3</v>
      </c>
      <c r="F204" s="245" t="s">
        <v>733</v>
      </c>
    </row>
    <row r="205" spans="1:6" ht="14.1" customHeight="1" x14ac:dyDescent="0.2">
      <c r="A205" s="241" t="s">
        <v>247</v>
      </c>
      <c r="B205" s="241" t="s">
        <v>731</v>
      </c>
      <c r="C205" s="242" t="s">
        <v>735</v>
      </c>
      <c r="D205" s="243" t="s">
        <v>486</v>
      </c>
      <c r="E205" s="244">
        <v>1548</v>
      </c>
      <c r="F205" s="245" t="s">
        <v>733</v>
      </c>
    </row>
    <row r="206" spans="1:6" ht="12.95" customHeight="1" x14ac:dyDescent="0.2">
      <c r="A206" s="241" t="s">
        <v>247</v>
      </c>
      <c r="B206" s="241" t="s">
        <v>731</v>
      </c>
      <c r="C206" s="242" t="s">
        <v>736</v>
      </c>
      <c r="D206" s="243" t="s">
        <v>486</v>
      </c>
      <c r="E206" s="244">
        <v>130</v>
      </c>
      <c r="F206" s="245" t="s">
        <v>733</v>
      </c>
    </row>
    <row r="207" spans="1:6" x14ac:dyDescent="0.2">
      <c r="A207" s="241" t="s">
        <v>247</v>
      </c>
      <c r="B207" s="241" t="s">
        <v>731</v>
      </c>
      <c r="C207" s="242" t="s">
        <v>737</v>
      </c>
      <c r="D207" s="243" t="s">
        <v>486</v>
      </c>
      <c r="E207" s="244">
        <v>341.02</v>
      </c>
      <c r="F207" s="245" t="s">
        <v>733</v>
      </c>
    </row>
    <row r="208" spans="1:6" x14ac:dyDescent="0.2">
      <c r="A208" s="241" t="s">
        <v>247</v>
      </c>
      <c r="B208" s="241" t="s">
        <v>731</v>
      </c>
      <c r="C208" s="242" t="s">
        <v>738</v>
      </c>
      <c r="D208" s="243" t="s">
        <v>486</v>
      </c>
      <c r="E208" s="244">
        <v>120</v>
      </c>
      <c r="F208" s="245" t="s">
        <v>733</v>
      </c>
    </row>
    <row r="209" spans="1:6" x14ac:dyDescent="0.2">
      <c r="A209" s="241" t="s">
        <v>247</v>
      </c>
      <c r="B209" s="241" t="s">
        <v>731</v>
      </c>
      <c r="C209" s="242" t="s">
        <v>739</v>
      </c>
      <c r="D209" s="243" t="s">
        <v>654</v>
      </c>
      <c r="E209" s="244">
        <v>57.784999999999997</v>
      </c>
      <c r="F209" s="245" t="s">
        <v>733</v>
      </c>
    </row>
    <row r="210" spans="1:6" x14ac:dyDescent="0.2">
      <c r="A210" s="241" t="s">
        <v>247</v>
      </c>
      <c r="B210" s="241" t="s">
        <v>731</v>
      </c>
      <c r="C210" s="242" t="s">
        <v>740</v>
      </c>
      <c r="D210" s="243" t="s">
        <v>654</v>
      </c>
      <c r="E210" s="244">
        <v>118</v>
      </c>
      <c r="F210" s="245" t="s">
        <v>733</v>
      </c>
    </row>
    <row r="211" spans="1:6" x14ac:dyDescent="0.2">
      <c r="A211" s="241" t="s">
        <v>247</v>
      </c>
      <c r="B211" s="241" t="s">
        <v>731</v>
      </c>
      <c r="C211" s="242" t="s">
        <v>741</v>
      </c>
      <c r="D211" s="243" t="s">
        <v>654</v>
      </c>
      <c r="E211" s="244">
        <v>138.06</v>
      </c>
      <c r="F211" s="245" t="s">
        <v>733</v>
      </c>
    </row>
    <row r="212" spans="1:6" x14ac:dyDescent="0.2">
      <c r="A212" s="241" t="s">
        <v>247</v>
      </c>
      <c r="B212" s="241" t="s">
        <v>731</v>
      </c>
      <c r="C212" s="242" t="s">
        <v>742</v>
      </c>
      <c r="D212" s="243" t="s">
        <v>654</v>
      </c>
      <c r="E212" s="244">
        <v>136.88</v>
      </c>
      <c r="F212" s="245" t="s">
        <v>733</v>
      </c>
    </row>
    <row r="213" spans="1:6" ht="14.1" customHeight="1" x14ac:dyDescent="0.2">
      <c r="A213" s="241" t="s">
        <v>247</v>
      </c>
      <c r="B213" s="241" t="s">
        <v>731</v>
      </c>
      <c r="C213" s="242" t="s">
        <v>743</v>
      </c>
      <c r="D213" s="243" t="s">
        <v>486</v>
      </c>
      <c r="E213" s="244">
        <v>270</v>
      </c>
      <c r="F213" s="245" t="s">
        <v>733</v>
      </c>
    </row>
    <row r="214" spans="1:6" ht="15" customHeight="1" x14ac:dyDescent="0.2">
      <c r="A214" s="241" t="s">
        <v>247</v>
      </c>
      <c r="B214" s="241" t="s">
        <v>731</v>
      </c>
      <c r="C214" s="242" t="s">
        <v>744</v>
      </c>
      <c r="D214" s="243" t="s">
        <v>486</v>
      </c>
      <c r="E214" s="244">
        <v>300</v>
      </c>
      <c r="F214" s="245" t="s">
        <v>733</v>
      </c>
    </row>
    <row r="215" spans="1:6" x14ac:dyDescent="0.2">
      <c r="A215" s="241" t="s">
        <v>247</v>
      </c>
      <c r="B215" s="241" t="s">
        <v>731</v>
      </c>
      <c r="C215" s="242" t="s">
        <v>745</v>
      </c>
      <c r="D215" s="243" t="s">
        <v>486</v>
      </c>
      <c r="E215" s="244">
        <v>160</v>
      </c>
      <c r="F215" s="245" t="s">
        <v>733</v>
      </c>
    </row>
    <row r="216" spans="1:6" x14ac:dyDescent="0.2">
      <c r="A216" s="241" t="s">
        <v>247</v>
      </c>
      <c r="B216" s="241" t="s">
        <v>731</v>
      </c>
      <c r="C216" s="242" t="s">
        <v>746</v>
      </c>
      <c r="D216" s="243" t="s">
        <v>486</v>
      </c>
      <c r="E216" s="244">
        <v>728.06</v>
      </c>
      <c r="F216" s="245" t="s">
        <v>733</v>
      </c>
    </row>
    <row r="217" spans="1:6" x14ac:dyDescent="0.2">
      <c r="A217" s="241" t="s">
        <v>247</v>
      </c>
      <c r="B217" s="241" t="s">
        <v>731</v>
      </c>
      <c r="C217" s="242" t="s">
        <v>747</v>
      </c>
      <c r="D217" s="243" t="s">
        <v>486</v>
      </c>
      <c r="E217" s="244">
        <v>125</v>
      </c>
      <c r="F217" s="245" t="s">
        <v>733</v>
      </c>
    </row>
    <row r="218" spans="1:6" x14ac:dyDescent="0.2">
      <c r="A218" s="246" t="s">
        <v>748</v>
      </c>
      <c r="B218" s="246" t="s">
        <v>749</v>
      </c>
      <c r="C218" s="247" t="s">
        <v>750</v>
      </c>
      <c r="D218" s="248" t="s">
        <v>486</v>
      </c>
      <c r="E218" s="249">
        <v>7123.8959999999997</v>
      </c>
      <c r="F218" s="250" t="s">
        <v>751</v>
      </c>
    </row>
    <row r="219" spans="1:6" x14ac:dyDescent="0.2">
      <c r="A219" s="246" t="s">
        <v>748</v>
      </c>
      <c r="B219" s="246" t="s">
        <v>749</v>
      </c>
      <c r="C219" s="247" t="s">
        <v>752</v>
      </c>
      <c r="D219" s="251" t="s">
        <v>486</v>
      </c>
      <c r="E219" s="252">
        <v>13570</v>
      </c>
      <c r="F219" s="253" t="s">
        <v>751</v>
      </c>
    </row>
    <row r="220" spans="1:6" ht="19.5" customHeight="1" x14ac:dyDescent="0.2">
      <c r="A220" s="254" t="s">
        <v>257</v>
      </c>
      <c r="B220" s="254" t="s">
        <v>753</v>
      </c>
      <c r="C220" s="255" t="s">
        <v>754</v>
      </c>
      <c r="D220" s="256" t="s">
        <v>486</v>
      </c>
      <c r="E220" s="257">
        <v>6938.4</v>
      </c>
      <c r="F220" s="258" t="s">
        <v>755</v>
      </c>
    </row>
    <row r="221" spans="1:6" ht="15.95" customHeight="1" x14ac:dyDescent="0.2">
      <c r="A221" s="259" t="s">
        <v>257</v>
      </c>
      <c r="B221" s="254" t="s">
        <v>753</v>
      </c>
      <c r="C221" s="260" t="s">
        <v>756</v>
      </c>
      <c r="D221" s="261" t="s">
        <v>486</v>
      </c>
      <c r="E221" s="262">
        <v>11800</v>
      </c>
      <c r="F221" s="263" t="s">
        <v>757</v>
      </c>
    </row>
    <row r="222" spans="1:6" ht="15.95" customHeight="1" x14ac:dyDescent="0.2">
      <c r="A222" s="259" t="s">
        <v>257</v>
      </c>
      <c r="B222" s="254" t="s">
        <v>753</v>
      </c>
      <c r="C222" s="260" t="s">
        <v>758</v>
      </c>
      <c r="D222" s="261" t="s">
        <v>486</v>
      </c>
      <c r="E222" s="262">
        <v>10620</v>
      </c>
      <c r="F222" s="263" t="s">
        <v>757</v>
      </c>
    </row>
    <row r="223" spans="1:6" x14ac:dyDescent="0.2">
      <c r="A223" s="254" t="s">
        <v>257</v>
      </c>
      <c r="B223" s="254" t="s">
        <v>753</v>
      </c>
      <c r="C223" s="255" t="s">
        <v>759</v>
      </c>
      <c r="D223" s="256" t="s">
        <v>486</v>
      </c>
      <c r="E223" s="257">
        <v>8142</v>
      </c>
      <c r="F223" s="258" t="s">
        <v>755</v>
      </c>
    </row>
    <row r="224" spans="1:6" x14ac:dyDescent="0.2">
      <c r="A224" s="259" t="s">
        <v>257</v>
      </c>
      <c r="B224" s="254" t="s">
        <v>753</v>
      </c>
      <c r="C224" s="260" t="s">
        <v>760</v>
      </c>
      <c r="D224" s="261" t="s">
        <v>486</v>
      </c>
      <c r="E224" s="262">
        <v>11227.8771</v>
      </c>
      <c r="F224" s="264" t="s">
        <v>757</v>
      </c>
    </row>
    <row r="225" spans="1:6" ht="21.75" customHeight="1" x14ac:dyDescent="0.2">
      <c r="A225" s="254" t="s">
        <v>257</v>
      </c>
      <c r="B225" s="254" t="s">
        <v>753</v>
      </c>
      <c r="C225" s="255" t="s">
        <v>761</v>
      </c>
      <c r="D225" s="256" t="s">
        <v>486</v>
      </c>
      <c r="E225" s="257">
        <v>8496</v>
      </c>
      <c r="F225" s="258" t="s">
        <v>755</v>
      </c>
    </row>
    <row r="226" spans="1:6" ht="23.25" customHeight="1" x14ac:dyDescent="0.2">
      <c r="A226" s="254" t="s">
        <v>257</v>
      </c>
      <c r="B226" s="254" t="s">
        <v>753</v>
      </c>
      <c r="C226" s="255" t="s">
        <v>762</v>
      </c>
      <c r="D226" s="265" t="s">
        <v>486</v>
      </c>
      <c r="E226" s="266">
        <v>5605</v>
      </c>
      <c r="F226" s="267" t="s">
        <v>755</v>
      </c>
    </row>
    <row r="227" spans="1:6" ht="23.25" customHeight="1" x14ac:dyDescent="0.2">
      <c r="A227" s="259" t="s">
        <v>257</v>
      </c>
      <c r="B227" s="254" t="s">
        <v>753</v>
      </c>
      <c r="C227" s="260" t="s">
        <v>763</v>
      </c>
      <c r="D227" s="261" t="s">
        <v>486</v>
      </c>
      <c r="E227" s="262">
        <v>14160</v>
      </c>
      <c r="F227" s="264" t="s">
        <v>757</v>
      </c>
    </row>
    <row r="228" spans="1:6" ht="24" x14ac:dyDescent="0.2">
      <c r="A228" s="254" t="s">
        <v>257</v>
      </c>
      <c r="B228" s="254" t="s">
        <v>753</v>
      </c>
      <c r="C228" s="255" t="s">
        <v>764</v>
      </c>
      <c r="D228" s="256" t="s">
        <v>486</v>
      </c>
      <c r="E228" s="257">
        <v>1121</v>
      </c>
      <c r="F228" s="258" t="s">
        <v>755</v>
      </c>
    </row>
    <row r="229" spans="1:6" ht="24" x14ac:dyDescent="0.2">
      <c r="A229" s="259" t="s">
        <v>257</v>
      </c>
      <c r="B229" s="254" t="s">
        <v>753</v>
      </c>
      <c r="C229" s="260" t="s">
        <v>765</v>
      </c>
      <c r="D229" s="261" t="s">
        <v>486</v>
      </c>
      <c r="E229" s="262">
        <v>450</v>
      </c>
      <c r="F229" s="264" t="s">
        <v>757</v>
      </c>
    </row>
    <row r="230" spans="1:6" ht="24" x14ac:dyDescent="0.2">
      <c r="A230" s="254" t="s">
        <v>257</v>
      </c>
      <c r="B230" s="254" t="s">
        <v>753</v>
      </c>
      <c r="C230" s="255" t="s">
        <v>766</v>
      </c>
      <c r="D230" s="256" t="s">
        <v>486</v>
      </c>
      <c r="E230" s="257">
        <v>5900</v>
      </c>
      <c r="F230" s="258" t="s">
        <v>755</v>
      </c>
    </row>
    <row r="231" spans="1:6" ht="24" x14ac:dyDescent="0.2">
      <c r="A231" s="259" t="s">
        <v>257</v>
      </c>
      <c r="B231" s="254" t="s">
        <v>753</v>
      </c>
      <c r="C231" s="260" t="s">
        <v>767</v>
      </c>
      <c r="D231" s="261" t="s">
        <v>486</v>
      </c>
      <c r="E231" s="262">
        <v>14160</v>
      </c>
      <c r="F231" s="264" t="s">
        <v>757</v>
      </c>
    </row>
    <row r="232" spans="1:6" x14ac:dyDescent="0.2">
      <c r="A232" s="254" t="s">
        <v>257</v>
      </c>
      <c r="B232" s="254" t="s">
        <v>753</v>
      </c>
      <c r="C232" s="255" t="s">
        <v>768</v>
      </c>
      <c r="D232" s="256" t="s">
        <v>486</v>
      </c>
      <c r="E232" s="257">
        <v>18880</v>
      </c>
      <c r="F232" s="267" t="s">
        <v>755</v>
      </c>
    </row>
    <row r="233" spans="1:6" ht="24" x14ac:dyDescent="0.2">
      <c r="A233" s="254" t="s">
        <v>257</v>
      </c>
      <c r="B233" s="254" t="s">
        <v>753</v>
      </c>
      <c r="C233" s="255" t="s">
        <v>769</v>
      </c>
      <c r="D233" s="256" t="s">
        <v>486</v>
      </c>
      <c r="E233" s="257">
        <v>4130</v>
      </c>
      <c r="F233" s="267" t="s">
        <v>755</v>
      </c>
    </row>
    <row r="234" spans="1:6" x14ac:dyDescent="0.2">
      <c r="A234" s="254" t="s">
        <v>257</v>
      </c>
      <c r="B234" s="254" t="s">
        <v>753</v>
      </c>
      <c r="C234" s="255" t="s">
        <v>770</v>
      </c>
      <c r="D234" s="256" t="s">
        <v>486</v>
      </c>
      <c r="E234" s="257">
        <v>2950</v>
      </c>
      <c r="F234" s="267" t="s">
        <v>755</v>
      </c>
    </row>
    <row r="235" spans="1:6" ht="24" x14ac:dyDescent="0.2">
      <c r="A235" s="259" t="s">
        <v>257</v>
      </c>
      <c r="B235" s="254" t="s">
        <v>753</v>
      </c>
      <c r="C235" s="260" t="s">
        <v>771</v>
      </c>
      <c r="D235" s="261" t="s">
        <v>486</v>
      </c>
      <c r="E235" s="262">
        <v>7949.66</v>
      </c>
      <c r="F235" s="264" t="s">
        <v>757</v>
      </c>
    </row>
    <row r="236" spans="1:6" x14ac:dyDescent="0.2">
      <c r="A236" s="259" t="s">
        <v>257</v>
      </c>
      <c r="B236" s="254" t="s">
        <v>753</v>
      </c>
      <c r="C236" s="260" t="s">
        <v>772</v>
      </c>
      <c r="D236" s="261" t="s">
        <v>486</v>
      </c>
      <c r="E236" s="262">
        <v>1303.9000000000001</v>
      </c>
      <c r="F236" s="264" t="s">
        <v>757</v>
      </c>
    </row>
    <row r="237" spans="1:6" ht="24" x14ac:dyDescent="0.2">
      <c r="A237" s="259" t="s">
        <v>257</v>
      </c>
      <c r="B237" s="254" t="s">
        <v>753</v>
      </c>
      <c r="C237" s="260" t="s">
        <v>773</v>
      </c>
      <c r="D237" s="261" t="s">
        <v>486</v>
      </c>
      <c r="E237" s="262">
        <v>7949.66</v>
      </c>
      <c r="F237" s="264" t="s">
        <v>757</v>
      </c>
    </row>
    <row r="238" spans="1:6" ht="24" x14ac:dyDescent="0.2">
      <c r="A238" s="259" t="s">
        <v>257</v>
      </c>
      <c r="B238" s="254" t="s">
        <v>753</v>
      </c>
      <c r="C238" s="260" t="s">
        <v>774</v>
      </c>
      <c r="D238" s="261" t="s">
        <v>486</v>
      </c>
      <c r="E238" s="262">
        <v>9912</v>
      </c>
      <c r="F238" s="264" t="s">
        <v>757</v>
      </c>
    </row>
    <row r="239" spans="1:6" ht="19.5" customHeight="1" x14ac:dyDescent="0.2">
      <c r="A239" s="254" t="s">
        <v>257</v>
      </c>
      <c r="B239" s="254" t="s">
        <v>753</v>
      </c>
      <c r="C239" s="268" t="s">
        <v>775</v>
      </c>
      <c r="D239" s="265" t="s">
        <v>486</v>
      </c>
      <c r="E239" s="266">
        <v>14004.83</v>
      </c>
      <c r="F239" s="267" t="s">
        <v>755</v>
      </c>
    </row>
    <row r="240" spans="1:6" ht="20.25" customHeight="1" x14ac:dyDescent="0.2">
      <c r="A240" s="254" t="s">
        <v>257</v>
      </c>
      <c r="B240" s="254" t="s">
        <v>753</v>
      </c>
      <c r="C240" s="255" t="s">
        <v>776</v>
      </c>
      <c r="D240" s="256" t="s">
        <v>486</v>
      </c>
      <c r="E240" s="257">
        <v>12019.008</v>
      </c>
      <c r="F240" s="267" t="s">
        <v>755</v>
      </c>
    </row>
    <row r="241" spans="1:6" ht="24" x14ac:dyDescent="0.2">
      <c r="A241" s="254" t="s">
        <v>257</v>
      </c>
      <c r="B241" s="254" t="s">
        <v>753</v>
      </c>
      <c r="C241" s="255" t="s">
        <v>777</v>
      </c>
      <c r="D241" s="265" t="s">
        <v>486</v>
      </c>
      <c r="E241" s="266">
        <v>4378.9799999999996</v>
      </c>
      <c r="F241" s="267" t="s">
        <v>757</v>
      </c>
    </row>
    <row r="242" spans="1:6" ht="24" x14ac:dyDescent="0.2">
      <c r="A242" s="254" t="s">
        <v>257</v>
      </c>
      <c r="B242" s="254" t="s">
        <v>753</v>
      </c>
      <c r="C242" s="255" t="s">
        <v>778</v>
      </c>
      <c r="D242" s="256" t="s">
        <v>486</v>
      </c>
      <c r="E242" s="257">
        <v>3482.18</v>
      </c>
      <c r="F242" s="258" t="s">
        <v>755</v>
      </c>
    </row>
    <row r="243" spans="1:6" ht="24" x14ac:dyDescent="0.2">
      <c r="A243" s="254" t="s">
        <v>257</v>
      </c>
      <c r="B243" s="254" t="s">
        <v>753</v>
      </c>
      <c r="C243" s="255" t="s">
        <v>779</v>
      </c>
      <c r="D243" s="256" t="s">
        <v>486</v>
      </c>
      <c r="E243" s="257">
        <v>6755.7359999999999</v>
      </c>
      <c r="F243" s="267" t="s">
        <v>755</v>
      </c>
    </row>
    <row r="244" spans="1:6" ht="12.95" customHeight="1" x14ac:dyDescent="0.2">
      <c r="A244" s="269" t="s">
        <v>149</v>
      </c>
      <c r="B244" s="269" t="s">
        <v>780</v>
      </c>
      <c r="C244" s="270" t="s">
        <v>781</v>
      </c>
      <c r="D244" s="271" t="s">
        <v>486</v>
      </c>
      <c r="E244" s="272"/>
      <c r="F244" s="273" t="s">
        <v>782</v>
      </c>
    </row>
    <row r="245" spans="1:6" ht="24" x14ac:dyDescent="0.2">
      <c r="A245" s="274" t="s">
        <v>279</v>
      </c>
      <c r="B245" s="274" t="s">
        <v>783</v>
      </c>
      <c r="C245" s="275" t="s">
        <v>784</v>
      </c>
      <c r="D245" s="276" t="s">
        <v>486</v>
      </c>
      <c r="E245" s="277">
        <v>36028.94</v>
      </c>
      <c r="F245" s="278" t="s">
        <v>785</v>
      </c>
    </row>
    <row r="246" spans="1:6" x14ac:dyDescent="0.2">
      <c r="A246" s="274" t="s">
        <v>279</v>
      </c>
      <c r="B246" s="274" t="s">
        <v>783</v>
      </c>
      <c r="C246" s="275" t="s">
        <v>786</v>
      </c>
      <c r="D246" s="276" t="s">
        <v>486</v>
      </c>
      <c r="E246" s="277">
        <v>30591.5</v>
      </c>
      <c r="F246" s="278" t="s">
        <v>785</v>
      </c>
    </row>
    <row r="247" spans="1:6" x14ac:dyDescent="0.2">
      <c r="A247" s="274" t="s">
        <v>279</v>
      </c>
      <c r="B247" s="274" t="s">
        <v>783</v>
      </c>
      <c r="C247" s="275" t="s">
        <v>787</v>
      </c>
      <c r="D247" s="276" t="s">
        <v>486</v>
      </c>
      <c r="E247" s="277">
        <v>626.58000000000004</v>
      </c>
      <c r="F247" s="278" t="s">
        <v>785</v>
      </c>
    </row>
    <row r="248" spans="1:6" ht="24" x14ac:dyDescent="0.2">
      <c r="A248" s="274" t="s">
        <v>279</v>
      </c>
      <c r="B248" s="274" t="s">
        <v>783</v>
      </c>
      <c r="C248" s="275" t="s">
        <v>788</v>
      </c>
      <c r="D248" s="276" t="s">
        <v>486</v>
      </c>
      <c r="E248" s="277">
        <v>62031.42</v>
      </c>
      <c r="F248" s="278" t="s">
        <v>785</v>
      </c>
    </row>
    <row r="249" spans="1:6" x14ac:dyDescent="0.2">
      <c r="A249" s="174" t="s">
        <v>132</v>
      </c>
      <c r="B249" s="174" t="s">
        <v>789</v>
      </c>
      <c r="C249" s="175" t="s">
        <v>790</v>
      </c>
      <c r="D249" s="176" t="s">
        <v>486</v>
      </c>
      <c r="E249" s="177">
        <v>60</v>
      </c>
      <c r="F249" s="214" t="s">
        <v>791</v>
      </c>
    </row>
    <row r="250" spans="1:6" x14ac:dyDescent="0.2">
      <c r="A250" s="279" t="s">
        <v>792</v>
      </c>
      <c r="B250" s="279" t="s">
        <v>793</v>
      </c>
      <c r="C250" s="280" t="s">
        <v>794</v>
      </c>
      <c r="D250" s="281" t="s">
        <v>486</v>
      </c>
      <c r="E250" s="282">
        <v>487.34</v>
      </c>
      <c r="F250" s="283" t="s">
        <v>795</v>
      </c>
    </row>
    <row r="251" spans="1:6" x14ac:dyDescent="0.2">
      <c r="A251" s="279" t="s">
        <v>792</v>
      </c>
      <c r="B251" s="279" t="s">
        <v>793</v>
      </c>
      <c r="C251" s="280" t="s">
        <v>796</v>
      </c>
      <c r="D251" s="281" t="s">
        <v>486</v>
      </c>
      <c r="E251" s="282">
        <v>88.5</v>
      </c>
      <c r="F251" s="283" t="s">
        <v>795</v>
      </c>
    </row>
    <row r="252" spans="1:6" x14ac:dyDescent="0.2">
      <c r="A252" s="284" t="s">
        <v>196</v>
      </c>
      <c r="B252" s="284" t="s">
        <v>797</v>
      </c>
      <c r="C252" s="285" t="s">
        <v>798</v>
      </c>
      <c r="D252" s="286" t="s">
        <v>486</v>
      </c>
      <c r="E252" s="287">
        <v>177</v>
      </c>
      <c r="F252" s="288" t="s">
        <v>799</v>
      </c>
    </row>
    <row r="253" spans="1:6" ht="36" x14ac:dyDescent="0.2">
      <c r="A253" s="284" t="s">
        <v>196</v>
      </c>
      <c r="B253" s="284" t="s">
        <v>797</v>
      </c>
      <c r="C253" s="285" t="s">
        <v>800</v>
      </c>
      <c r="D253" s="286" t="s">
        <v>486</v>
      </c>
      <c r="E253" s="287">
        <v>5959</v>
      </c>
      <c r="F253" s="288" t="s">
        <v>799</v>
      </c>
    </row>
    <row r="254" spans="1:6" x14ac:dyDescent="0.2">
      <c r="A254" s="174" t="s">
        <v>210</v>
      </c>
      <c r="B254" s="174" t="s">
        <v>801</v>
      </c>
      <c r="C254" s="175" t="s">
        <v>802</v>
      </c>
      <c r="D254" s="176" t="s">
        <v>803</v>
      </c>
      <c r="E254" s="177">
        <v>18.88</v>
      </c>
      <c r="F254" s="178" t="s">
        <v>804</v>
      </c>
    </row>
    <row r="255" spans="1:6" x14ac:dyDescent="0.2">
      <c r="A255" s="174" t="s">
        <v>217</v>
      </c>
      <c r="B255" s="174" t="s">
        <v>805</v>
      </c>
      <c r="C255" s="175" t="s">
        <v>806</v>
      </c>
      <c r="D255" s="176" t="s">
        <v>486</v>
      </c>
      <c r="E255" s="177">
        <v>4124.1000000000004</v>
      </c>
      <c r="F255" s="178" t="s">
        <v>807</v>
      </c>
    </row>
    <row r="256" spans="1:6" ht="19.5" customHeight="1" x14ac:dyDescent="0.2">
      <c r="A256" s="174" t="s">
        <v>217</v>
      </c>
      <c r="B256" s="174" t="s">
        <v>805</v>
      </c>
      <c r="C256" s="175" t="s">
        <v>808</v>
      </c>
      <c r="D256" s="176" t="s">
        <v>486</v>
      </c>
      <c r="E256" s="177">
        <v>4737.7</v>
      </c>
      <c r="F256" s="178" t="s">
        <v>807</v>
      </c>
    </row>
    <row r="257" spans="1:6" x14ac:dyDescent="0.2">
      <c r="A257" s="174" t="s">
        <v>217</v>
      </c>
      <c r="B257" s="174" t="s">
        <v>805</v>
      </c>
      <c r="C257" s="175" t="s">
        <v>809</v>
      </c>
      <c r="D257" s="176" t="s">
        <v>486</v>
      </c>
      <c r="E257" s="177">
        <v>1239</v>
      </c>
      <c r="F257" s="178" t="s">
        <v>807</v>
      </c>
    </row>
    <row r="258" spans="1:6" ht="24" x14ac:dyDescent="0.2">
      <c r="A258" s="284" t="s">
        <v>383</v>
      </c>
      <c r="B258" s="284" t="s">
        <v>810</v>
      </c>
      <c r="C258" s="285" t="s">
        <v>811</v>
      </c>
      <c r="D258" s="286" t="s">
        <v>486</v>
      </c>
      <c r="E258" s="287">
        <v>711.54</v>
      </c>
      <c r="F258" s="288" t="s">
        <v>799</v>
      </c>
    </row>
    <row r="259" spans="1:6" ht="23.25" customHeight="1" x14ac:dyDescent="0.2">
      <c r="A259" s="284" t="s">
        <v>383</v>
      </c>
      <c r="B259" s="284" t="s">
        <v>810</v>
      </c>
      <c r="C259" s="285" t="s">
        <v>812</v>
      </c>
      <c r="D259" s="286" t="s">
        <v>486</v>
      </c>
      <c r="E259" s="287">
        <v>30.68</v>
      </c>
      <c r="F259" s="288" t="s">
        <v>799</v>
      </c>
    </row>
    <row r="260" spans="1:6" ht="17.25" customHeight="1" x14ac:dyDescent="0.2">
      <c r="A260" s="284" t="s">
        <v>383</v>
      </c>
      <c r="B260" s="284" t="s">
        <v>810</v>
      </c>
      <c r="C260" s="285" t="s">
        <v>813</v>
      </c>
      <c r="D260" s="286" t="s">
        <v>486</v>
      </c>
      <c r="E260" s="287">
        <v>93.22</v>
      </c>
      <c r="F260" s="288" t="s">
        <v>814</v>
      </c>
    </row>
    <row r="261" spans="1:6" ht="15" customHeight="1" x14ac:dyDescent="0.2">
      <c r="A261" s="284" t="s">
        <v>383</v>
      </c>
      <c r="B261" s="284" t="s">
        <v>810</v>
      </c>
      <c r="C261" s="285" t="s">
        <v>815</v>
      </c>
      <c r="D261" s="286" t="s">
        <v>486</v>
      </c>
      <c r="E261" s="287">
        <v>140.125</v>
      </c>
      <c r="F261" s="288" t="s">
        <v>814</v>
      </c>
    </row>
    <row r="262" spans="1:6" x14ac:dyDescent="0.2">
      <c r="A262" s="284" t="s">
        <v>383</v>
      </c>
      <c r="B262" s="284" t="s">
        <v>810</v>
      </c>
      <c r="C262" s="285" t="s">
        <v>816</v>
      </c>
      <c r="D262" s="286" t="s">
        <v>486</v>
      </c>
      <c r="E262" s="287">
        <v>194.7</v>
      </c>
      <c r="F262" s="288" t="s">
        <v>814</v>
      </c>
    </row>
    <row r="263" spans="1:6" x14ac:dyDescent="0.2">
      <c r="A263" s="284" t="s">
        <v>383</v>
      </c>
      <c r="B263" s="284" t="s">
        <v>810</v>
      </c>
      <c r="C263" s="285" t="s">
        <v>817</v>
      </c>
      <c r="D263" s="286" t="s">
        <v>486</v>
      </c>
      <c r="E263" s="287">
        <v>334.82499999999999</v>
      </c>
      <c r="F263" s="288" t="s">
        <v>814</v>
      </c>
    </row>
    <row r="264" spans="1:6" x14ac:dyDescent="0.2">
      <c r="A264" s="284" t="s">
        <v>383</v>
      </c>
      <c r="B264" s="284" t="s">
        <v>810</v>
      </c>
      <c r="C264" s="285" t="s">
        <v>818</v>
      </c>
      <c r="D264" s="286" t="s">
        <v>486</v>
      </c>
      <c r="E264" s="287">
        <v>474.36</v>
      </c>
      <c r="F264" s="288" t="s">
        <v>814</v>
      </c>
    </row>
    <row r="265" spans="1:6" x14ac:dyDescent="0.2">
      <c r="A265" s="284" t="s">
        <v>383</v>
      </c>
      <c r="B265" s="284" t="s">
        <v>810</v>
      </c>
      <c r="C265" s="285" t="s">
        <v>819</v>
      </c>
      <c r="D265" s="286" t="s">
        <v>486</v>
      </c>
      <c r="E265" s="287">
        <v>548.70000000000005</v>
      </c>
      <c r="F265" s="288" t="s">
        <v>814</v>
      </c>
    </row>
    <row r="266" spans="1:6" x14ac:dyDescent="0.2">
      <c r="A266" s="284" t="s">
        <v>383</v>
      </c>
      <c r="B266" s="284" t="s">
        <v>810</v>
      </c>
      <c r="C266" s="285" t="s">
        <v>820</v>
      </c>
      <c r="D266" s="286" t="s">
        <v>486</v>
      </c>
      <c r="E266" s="287">
        <v>628.94000000000005</v>
      </c>
      <c r="F266" s="288" t="s">
        <v>814</v>
      </c>
    </row>
    <row r="267" spans="1:6" x14ac:dyDescent="0.2">
      <c r="A267" s="284" t="s">
        <v>383</v>
      </c>
      <c r="B267" s="284" t="s">
        <v>810</v>
      </c>
      <c r="C267" s="285" t="s">
        <v>821</v>
      </c>
      <c r="D267" s="286" t="s">
        <v>486</v>
      </c>
      <c r="E267" s="287">
        <v>401.2</v>
      </c>
      <c r="F267" s="288" t="s">
        <v>814</v>
      </c>
    </row>
    <row r="268" spans="1:6" x14ac:dyDescent="0.2">
      <c r="A268" s="284" t="s">
        <v>383</v>
      </c>
      <c r="B268" s="284" t="s">
        <v>810</v>
      </c>
      <c r="C268" s="285" t="s">
        <v>822</v>
      </c>
      <c r="D268" s="286" t="s">
        <v>486</v>
      </c>
      <c r="E268" s="287">
        <v>526.57500000000005</v>
      </c>
      <c r="F268" s="288" t="s">
        <v>814</v>
      </c>
    </row>
    <row r="269" spans="1:6" x14ac:dyDescent="0.2">
      <c r="A269" s="284" t="s">
        <v>383</v>
      </c>
      <c r="B269" s="284" t="s">
        <v>810</v>
      </c>
      <c r="C269" s="285" t="s">
        <v>823</v>
      </c>
      <c r="D269" s="286" t="s">
        <v>513</v>
      </c>
      <c r="E269" s="287">
        <v>175.82</v>
      </c>
      <c r="F269" s="288" t="s">
        <v>814</v>
      </c>
    </row>
    <row r="270" spans="1:6" x14ac:dyDescent="0.2">
      <c r="A270" s="284" t="s">
        <v>383</v>
      </c>
      <c r="B270" s="284" t="s">
        <v>810</v>
      </c>
      <c r="C270" s="285" t="s">
        <v>824</v>
      </c>
      <c r="D270" s="286" t="s">
        <v>513</v>
      </c>
      <c r="E270" s="287">
        <v>531</v>
      </c>
      <c r="F270" s="288" t="s">
        <v>814</v>
      </c>
    </row>
    <row r="271" spans="1:6" x14ac:dyDescent="0.2">
      <c r="A271" s="284" t="s">
        <v>383</v>
      </c>
      <c r="B271" s="284" t="s">
        <v>810</v>
      </c>
      <c r="C271" s="285" t="s">
        <v>825</v>
      </c>
      <c r="D271" s="286" t="s">
        <v>513</v>
      </c>
      <c r="E271" s="287">
        <v>233.64</v>
      </c>
      <c r="F271" s="288" t="s">
        <v>814</v>
      </c>
    </row>
    <row r="272" spans="1:6" x14ac:dyDescent="0.2">
      <c r="A272" s="284" t="s">
        <v>383</v>
      </c>
      <c r="B272" s="284" t="s">
        <v>810</v>
      </c>
      <c r="C272" s="285" t="s">
        <v>826</v>
      </c>
      <c r="D272" s="286" t="s">
        <v>513</v>
      </c>
      <c r="E272" s="287">
        <v>260.00110000000001</v>
      </c>
      <c r="F272" s="288" t="s">
        <v>814</v>
      </c>
    </row>
    <row r="273" spans="1:6" ht="36" x14ac:dyDescent="0.2">
      <c r="A273" s="284" t="s">
        <v>383</v>
      </c>
      <c r="B273" s="284" t="s">
        <v>810</v>
      </c>
      <c r="C273" s="285" t="s">
        <v>827</v>
      </c>
      <c r="D273" s="286" t="s">
        <v>486</v>
      </c>
      <c r="E273" s="287">
        <v>283.2</v>
      </c>
      <c r="F273" s="288" t="s">
        <v>799</v>
      </c>
    </row>
    <row r="274" spans="1:6" x14ac:dyDescent="0.2">
      <c r="A274" s="284" t="s">
        <v>383</v>
      </c>
      <c r="B274" s="284" t="s">
        <v>810</v>
      </c>
      <c r="C274" s="285" t="s">
        <v>828</v>
      </c>
      <c r="D274" s="286" t="s">
        <v>486</v>
      </c>
      <c r="E274" s="287">
        <v>132.75</v>
      </c>
      <c r="F274" s="288" t="s">
        <v>814</v>
      </c>
    </row>
    <row r="275" spans="1:6" x14ac:dyDescent="0.2">
      <c r="A275" s="284" t="s">
        <v>383</v>
      </c>
      <c r="B275" s="284" t="s">
        <v>810</v>
      </c>
      <c r="C275" s="285" t="s">
        <v>829</v>
      </c>
      <c r="D275" s="286" t="s">
        <v>486</v>
      </c>
      <c r="E275" s="287">
        <v>368.75</v>
      </c>
      <c r="F275" s="288" t="s">
        <v>814</v>
      </c>
    </row>
    <row r="276" spans="1:6" x14ac:dyDescent="0.2">
      <c r="A276" s="284" t="s">
        <v>383</v>
      </c>
      <c r="B276" s="284" t="s">
        <v>810</v>
      </c>
      <c r="C276" s="285" t="s">
        <v>830</v>
      </c>
      <c r="D276" s="286" t="s">
        <v>486</v>
      </c>
      <c r="E276" s="287">
        <v>5546</v>
      </c>
      <c r="F276" s="288" t="s">
        <v>799</v>
      </c>
    </row>
    <row r="277" spans="1:6" ht="24" x14ac:dyDescent="0.2">
      <c r="A277" s="284" t="s">
        <v>383</v>
      </c>
      <c r="B277" s="284" t="s">
        <v>810</v>
      </c>
      <c r="C277" s="285" t="s">
        <v>831</v>
      </c>
      <c r="D277" s="286" t="s">
        <v>486</v>
      </c>
      <c r="E277" s="287">
        <v>1215.4000000000001</v>
      </c>
      <c r="F277" s="288" t="s">
        <v>799</v>
      </c>
    </row>
    <row r="278" spans="1:6" x14ac:dyDescent="0.2">
      <c r="A278" s="284" t="s">
        <v>383</v>
      </c>
      <c r="B278" s="284" t="s">
        <v>810</v>
      </c>
      <c r="C278" s="285" t="s">
        <v>832</v>
      </c>
      <c r="D278" s="286" t="s">
        <v>833</v>
      </c>
      <c r="E278" s="287">
        <v>139.24</v>
      </c>
      <c r="F278" s="288" t="s">
        <v>834</v>
      </c>
    </row>
    <row r="279" spans="1:6" x14ac:dyDescent="0.2">
      <c r="A279" s="284" t="s">
        <v>383</v>
      </c>
      <c r="B279" s="284" t="s">
        <v>810</v>
      </c>
      <c r="C279" s="285" t="s">
        <v>835</v>
      </c>
      <c r="D279" s="286" t="s">
        <v>833</v>
      </c>
      <c r="E279" s="287">
        <v>194.7</v>
      </c>
      <c r="F279" s="288" t="s">
        <v>834</v>
      </c>
    </row>
    <row r="280" spans="1:6" ht="24" x14ac:dyDescent="0.2">
      <c r="A280" s="284" t="s">
        <v>383</v>
      </c>
      <c r="B280" s="284" t="s">
        <v>810</v>
      </c>
      <c r="C280" s="285" t="s">
        <v>836</v>
      </c>
      <c r="D280" s="286" t="s">
        <v>486</v>
      </c>
      <c r="E280" s="287">
        <v>12.803000000000001</v>
      </c>
      <c r="F280" s="288" t="s">
        <v>814</v>
      </c>
    </row>
    <row r="281" spans="1:6" x14ac:dyDescent="0.2">
      <c r="A281" s="284" t="s">
        <v>383</v>
      </c>
      <c r="B281" s="284" t="s">
        <v>810</v>
      </c>
      <c r="C281" s="285" t="s">
        <v>837</v>
      </c>
      <c r="D281" s="286" t="s">
        <v>486</v>
      </c>
      <c r="E281" s="287">
        <v>663.75</v>
      </c>
      <c r="F281" s="288" t="s">
        <v>814</v>
      </c>
    </row>
    <row r="282" spans="1:6" x14ac:dyDescent="0.2">
      <c r="A282" s="284" t="s">
        <v>383</v>
      </c>
      <c r="B282" s="284" t="s">
        <v>810</v>
      </c>
      <c r="C282" s="285" t="s">
        <v>838</v>
      </c>
      <c r="D282" s="286" t="s">
        <v>486</v>
      </c>
      <c r="E282" s="287">
        <v>6149.9943000000003</v>
      </c>
      <c r="F282" s="288" t="s">
        <v>799</v>
      </c>
    </row>
    <row r="283" spans="1:6" x14ac:dyDescent="0.2">
      <c r="A283" s="174" t="s">
        <v>216</v>
      </c>
      <c r="B283" s="174" t="s">
        <v>839</v>
      </c>
      <c r="C283" s="175" t="s">
        <v>840</v>
      </c>
      <c r="D283" s="176" t="s">
        <v>486</v>
      </c>
      <c r="E283" s="177">
        <v>6490</v>
      </c>
      <c r="F283" s="214" t="s">
        <v>841</v>
      </c>
    </row>
    <row r="284" spans="1:6" x14ac:dyDescent="0.2">
      <c r="A284" s="174" t="s">
        <v>216</v>
      </c>
      <c r="B284" s="174" t="s">
        <v>839</v>
      </c>
      <c r="C284" s="175" t="s">
        <v>842</v>
      </c>
      <c r="D284" s="176" t="s">
        <v>486</v>
      </c>
      <c r="E284" s="177">
        <v>6490</v>
      </c>
      <c r="F284" s="214" t="s">
        <v>841</v>
      </c>
    </row>
    <row r="285" spans="1:6" x14ac:dyDescent="0.2">
      <c r="A285" s="174" t="s">
        <v>216</v>
      </c>
      <c r="B285" s="174" t="s">
        <v>839</v>
      </c>
      <c r="C285" s="175" t="s">
        <v>843</v>
      </c>
      <c r="D285" s="176" t="s">
        <v>486</v>
      </c>
      <c r="E285" s="177">
        <v>6490</v>
      </c>
      <c r="F285" s="214" t="s">
        <v>841</v>
      </c>
    </row>
    <row r="286" spans="1:6" ht="14.1" customHeight="1" x14ac:dyDescent="0.2">
      <c r="A286" s="174" t="s">
        <v>216</v>
      </c>
      <c r="B286" s="174" t="s">
        <v>839</v>
      </c>
      <c r="C286" s="175" t="s">
        <v>844</v>
      </c>
      <c r="D286" s="176" t="s">
        <v>486</v>
      </c>
      <c r="E286" s="177">
        <v>6490</v>
      </c>
      <c r="F286" s="214" t="s">
        <v>841</v>
      </c>
    </row>
    <row r="287" spans="1:6" ht="15" customHeight="1" x14ac:dyDescent="0.2">
      <c r="A287" s="174" t="s">
        <v>216</v>
      </c>
      <c r="B287" s="174" t="s">
        <v>839</v>
      </c>
      <c r="C287" s="175" t="s">
        <v>845</v>
      </c>
      <c r="D287" s="176" t="s">
        <v>486</v>
      </c>
      <c r="E287" s="177">
        <v>6490</v>
      </c>
      <c r="F287" s="214" t="s">
        <v>841</v>
      </c>
    </row>
    <row r="288" spans="1:6" ht="21.75" customHeight="1" x14ac:dyDescent="0.2">
      <c r="A288" s="289" t="s">
        <v>251</v>
      </c>
      <c r="B288" s="289" t="s">
        <v>846</v>
      </c>
      <c r="C288" s="290" t="s">
        <v>847</v>
      </c>
      <c r="D288" s="291" t="s">
        <v>486</v>
      </c>
      <c r="E288" s="292">
        <v>2205.7732999999998</v>
      </c>
      <c r="F288" s="293" t="s">
        <v>848</v>
      </c>
    </row>
    <row r="289" spans="1:6" ht="15.95" customHeight="1" x14ac:dyDescent="0.2">
      <c r="A289" s="289" t="s">
        <v>251</v>
      </c>
      <c r="B289" s="289" t="s">
        <v>846</v>
      </c>
      <c r="C289" s="290" t="s">
        <v>849</v>
      </c>
      <c r="D289" s="291" t="s">
        <v>486</v>
      </c>
      <c r="E289" s="292">
        <v>501.5</v>
      </c>
      <c r="F289" s="293" t="s">
        <v>848</v>
      </c>
    </row>
    <row r="290" spans="1:6" x14ac:dyDescent="0.2">
      <c r="A290" s="289" t="s">
        <v>251</v>
      </c>
      <c r="B290" s="289" t="s">
        <v>846</v>
      </c>
      <c r="C290" s="290" t="s">
        <v>850</v>
      </c>
      <c r="D290" s="291" t="s">
        <v>486</v>
      </c>
      <c r="E290" s="292">
        <v>442.5</v>
      </c>
      <c r="F290" s="293" t="s">
        <v>848</v>
      </c>
    </row>
    <row r="291" spans="1:6" ht="14.1" customHeight="1" x14ac:dyDescent="0.2">
      <c r="A291" s="289" t="s">
        <v>251</v>
      </c>
      <c r="B291" s="289" t="s">
        <v>846</v>
      </c>
      <c r="C291" s="290" t="s">
        <v>851</v>
      </c>
      <c r="D291" s="291" t="s">
        <v>486</v>
      </c>
      <c r="E291" s="292">
        <v>531</v>
      </c>
      <c r="F291" s="293" t="s">
        <v>848</v>
      </c>
    </row>
    <row r="292" spans="1:6" x14ac:dyDescent="0.2">
      <c r="A292" s="289" t="s">
        <v>251</v>
      </c>
      <c r="B292" s="289" t="s">
        <v>846</v>
      </c>
      <c r="C292" s="290" t="s">
        <v>852</v>
      </c>
      <c r="D292" s="291" t="s">
        <v>486</v>
      </c>
      <c r="E292" s="292">
        <v>796.5</v>
      </c>
      <c r="F292" s="293" t="s">
        <v>848</v>
      </c>
    </row>
    <row r="293" spans="1:6" ht="17.25" customHeight="1" x14ac:dyDescent="0.2">
      <c r="A293" s="289" t="s">
        <v>251</v>
      </c>
      <c r="B293" s="289" t="s">
        <v>846</v>
      </c>
      <c r="C293" s="290" t="s">
        <v>853</v>
      </c>
      <c r="D293" s="291" t="s">
        <v>486</v>
      </c>
      <c r="E293" s="292">
        <v>5640.4</v>
      </c>
      <c r="F293" s="293" t="s">
        <v>848</v>
      </c>
    </row>
    <row r="294" spans="1:6" ht="30.75" customHeight="1" x14ac:dyDescent="0.2">
      <c r="A294" s="289" t="s">
        <v>251</v>
      </c>
      <c r="B294" s="289" t="s">
        <v>846</v>
      </c>
      <c r="C294" s="290" t="s">
        <v>854</v>
      </c>
      <c r="D294" s="291" t="s">
        <v>486</v>
      </c>
      <c r="E294" s="292">
        <v>5640.4</v>
      </c>
      <c r="F294" s="293" t="s">
        <v>848</v>
      </c>
    </row>
    <row r="295" spans="1:6" ht="24" x14ac:dyDescent="0.2">
      <c r="A295" s="289" t="s">
        <v>251</v>
      </c>
      <c r="B295" s="289" t="s">
        <v>846</v>
      </c>
      <c r="C295" s="290" t="s">
        <v>855</v>
      </c>
      <c r="D295" s="291" t="s">
        <v>486</v>
      </c>
      <c r="E295" s="292">
        <v>5640.4</v>
      </c>
      <c r="F295" s="293" t="s">
        <v>848</v>
      </c>
    </row>
    <row r="296" spans="1:6" ht="29.25" customHeight="1" x14ac:dyDescent="0.2">
      <c r="A296" s="289" t="s">
        <v>251</v>
      </c>
      <c r="B296" s="289" t="s">
        <v>846</v>
      </c>
      <c r="C296" s="290" t="s">
        <v>856</v>
      </c>
      <c r="D296" s="291" t="s">
        <v>486</v>
      </c>
      <c r="E296" s="292">
        <v>4366</v>
      </c>
      <c r="F296" s="293" t="s">
        <v>848</v>
      </c>
    </row>
    <row r="297" spans="1:6" ht="28.5" customHeight="1" x14ac:dyDescent="0.2">
      <c r="A297" s="289" t="s">
        <v>251</v>
      </c>
      <c r="B297" s="289" t="s">
        <v>846</v>
      </c>
      <c r="C297" s="290" t="s">
        <v>857</v>
      </c>
      <c r="D297" s="291" t="s">
        <v>486</v>
      </c>
      <c r="E297" s="292">
        <v>15611.4</v>
      </c>
      <c r="F297" s="293" t="s">
        <v>848</v>
      </c>
    </row>
    <row r="298" spans="1:6" ht="28.5" customHeight="1" x14ac:dyDescent="0.2">
      <c r="A298" s="289" t="s">
        <v>251</v>
      </c>
      <c r="B298" s="289" t="s">
        <v>846</v>
      </c>
      <c r="C298" s="290" t="s">
        <v>858</v>
      </c>
      <c r="D298" s="291" t="s">
        <v>486</v>
      </c>
      <c r="E298" s="292">
        <v>179.15</v>
      </c>
      <c r="F298" s="293" t="s">
        <v>848</v>
      </c>
    </row>
    <row r="299" spans="1:6" ht="22.5" customHeight="1" x14ac:dyDescent="0.2">
      <c r="A299" s="289" t="s">
        <v>251</v>
      </c>
      <c r="B299" s="289" t="s">
        <v>846</v>
      </c>
      <c r="C299" s="290" t="s">
        <v>859</v>
      </c>
      <c r="D299" s="291" t="s">
        <v>486</v>
      </c>
      <c r="E299" s="292">
        <v>194.7</v>
      </c>
      <c r="F299" s="293" t="s">
        <v>848</v>
      </c>
    </row>
    <row r="300" spans="1:6" x14ac:dyDescent="0.2">
      <c r="A300" s="289" t="s">
        <v>251</v>
      </c>
      <c r="B300" s="289" t="s">
        <v>846</v>
      </c>
      <c r="C300" s="290" t="s">
        <v>860</v>
      </c>
      <c r="D300" s="291" t="s">
        <v>486</v>
      </c>
      <c r="E300" s="292">
        <v>672.6</v>
      </c>
      <c r="F300" s="293" t="s">
        <v>848</v>
      </c>
    </row>
    <row r="301" spans="1:6" x14ac:dyDescent="0.2">
      <c r="A301" s="289" t="s">
        <v>251</v>
      </c>
      <c r="B301" s="289" t="s">
        <v>846</v>
      </c>
      <c r="C301" s="290" t="s">
        <v>861</v>
      </c>
      <c r="D301" s="291" t="s">
        <v>486</v>
      </c>
      <c r="E301" s="292">
        <v>20650</v>
      </c>
      <c r="F301" s="293" t="s">
        <v>848</v>
      </c>
    </row>
    <row r="302" spans="1:6" x14ac:dyDescent="0.2">
      <c r="A302" s="289" t="s">
        <v>251</v>
      </c>
      <c r="B302" s="289" t="s">
        <v>846</v>
      </c>
      <c r="C302" s="290" t="s">
        <v>862</v>
      </c>
      <c r="D302" s="291" t="s">
        <v>486</v>
      </c>
      <c r="E302" s="292">
        <v>4661</v>
      </c>
      <c r="F302" s="293" t="s">
        <v>848</v>
      </c>
    </row>
    <row r="303" spans="1:6" x14ac:dyDescent="0.2">
      <c r="A303" s="289" t="s">
        <v>251</v>
      </c>
      <c r="B303" s="289" t="s">
        <v>846</v>
      </c>
      <c r="C303" s="290" t="s">
        <v>863</v>
      </c>
      <c r="D303" s="291" t="s">
        <v>486</v>
      </c>
      <c r="E303" s="292">
        <v>525.1</v>
      </c>
      <c r="F303" s="293" t="s">
        <v>848</v>
      </c>
    </row>
    <row r="304" spans="1:6" x14ac:dyDescent="0.2">
      <c r="A304" s="289" t="s">
        <v>251</v>
      </c>
      <c r="B304" s="289" t="s">
        <v>846</v>
      </c>
      <c r="C304" s="290" t="s">
        <v>864</v>
      </c>
      <c r="D304" s="291" t="s">
        <v>486</v>
      </c>
      <c r="E304" s="292">
        <v>6384.19</v>
      </c>
      <c r="F304" s="293" t="s">
        <v>848</v>
      </c>
    </row>
    <row r="305" spans="1:6" ht="21" customHeight="1" x14ac:dyDescent="0.2">
      <c r="A305" s="289" t="s">
        <v>251</v>
      </c>
      <c r="B305" s="289" t="s">
        <v>846</v>
      </c>
      <c r="C305" s="290" t="s">
        <v>865</v>
      </c>
      <c r="D305" s="291" t="s">
        <v>486</v>
      </c>
      <c r="E305" s="292">
        <v>899.04330000000004</v>
      </c>
      <c r="F305" s="293" t="s">
        <v>848</v>
      </c>
    </row>
    <row r="306" spans="1:6" ht="29.25" customHeight="1" x14ac:dyDescent="0.2">
      <c r="A306" s="289" t="s">
        <v>251</v>
      </c>
      <c r="B306" s="289" t="s">
        <v>846</v>
      </c>
      <c r="C306" s="290" t="s">
        <v>866</v>
      </c>
      <c r="D306" s="291" t="s">
        <v>486</v>
      </c>
      <c r="E306" s="292">
        <v>348.1</v>
      </c>
      <c r="F306" s="293" t="s">
        <v>848</v>
      </c>
    </row>
    <row r="307" spans="1:6" ht="28.5" customHeight="1" x14ac:dyDescent="0.2">
      <c r="A307" s="289" t="s">
        <v>251</v>
      </c>
      <c r="B307" s="289" t="s">
        <v>846</v>
      </c>
      <c r="C307" s="290" t="s">
        <v>867</v>
      </c>
      <c r="D307" s="291" t="s">
        <v>486</v>
      </c>
      <c r="E307" s="292">
        <v>147.5</v>
      </c>
      <c r="F307" s="293" t="s">
        <v>848</v>
      </c>
    </row>
    <row r="308" spans="1:6" ht="32.25" customHeight="1" x14ac:dyDescent="0.2">
      <c r="A308" s="289" t="s">
        <v>251</v>
      </c>
      <c r="B308" s="289" t="s">
        <v>846</v>
      </c>
      <c r="C308" s="290" t="s">
        <v>868</v>
      </c>
      <c r="D308" s="291" t="s">
        <v>486</v>
      </c>
      <c r="E308" s="292">
        <v>11210</v>
      </c>
      <c r="F308" s="293" t="s">
        <v>848</v>
      </c>
    </row>
    <row r="309" spans="1:6" ht="24" x14ac:dyDescent="0.2">
      <c r="A309" s="289" t="s">
        <v>251</v>
      </c>
      <c r="B309" s="289" t="s">
        <v>846</v>
      </c>
      <c r="C309" s="290" t="s">
        <v>869</v>
      </c>
      <c r="D309" s="291" t="s">
        <v>486</v>
      </c>
      <c r="E309" s="292">
        <v>1333.4</v>
      </c>
      <c r="F309" s="293" t="s">
        <v>848</v>
      </c>
    </row>
    <row r="310" spans="1:6" x14ac:dyDescent="0.2">
      <c r="A310" s="294" t="s">
        <v>200</v>
      </c>
      <c r="B310" s="294" t="s">
        <v>870</v>
      </c>
      <c r="C310" s="295" t="s">
        <v>871</v>
      </c>
      <c r="D310" s="296" t="s">
        <v>486</v>
      </c>
      <c r="E310" s="297">
        <v>939.75</v>
      </c>
      <c r="F310" s="298" t="s">
        <v>872</v>
      </c>
    </row>
    <row r="311" spans="1:6" ht="22.5" customHeight="1" x14ac:dyDescent="0.2">
      <c r="A311" s="294" t="s">
        <v>200</v>
      </c>
      <c r="B311" s="294" t="s">
        <v>870</v>
      </c>
      <c r="C311" s="295" t="s">
        <v>873</v>
      </c>
      <c r="D311" s="296" t="s">
        <v>486</v>
      </c>
      <c r="E311" s="297">
        <v>590</v>
      </c>
      <c r="F311" s="298" t="s">
        <v>872</v>
      </c>
    </row>
    <row r="312" spans="1:6" x14ac:dyDescent="0.2">
      <c r="A312" s="294" t="s">
        <v>200</v>
      </c>
      <c r="B312" s="294" t="s">
        <v>870</v>
      </c>
      <c r="C312" s="295" t="s">
        <v>874</v>
      </c>
      <c r="D312" s="296" t="s">
        <v>486</v>
      </c>
      <c r="E312" s="297">
        <v>761.25</v>
      </c>
      <c r="F312" s="298" t="s">
        <v>872</v>
      </c>
    </row>
    <row r="313" spans="1:6" x14ac:dyDescent="0.2">
      <c r="A313" s="294" t="s">
        <v>200</v>
      </c>
      <c r="B313" s="294" t="s">
        <v>870</v>
      </c>
      <c r="C313" s="299" t="s">
        <v>874</v>
      </c>
      <c r="D313" s="300" t="s">
        <v>486</v>
      </c>
      <c r="E313" s="301">
        <v>761.25</v>
      </c>
      <c r="F313" s="302" t="s">
        <v>875</v>
      </c>
    </row>
    <row r="314" spans="1:6" ht="26.25" customHeight="1" x14ac:dyDescent="0.2">
      <c r="A314" s="294" t="s">
        <v>200</v>
      </c>
      <c r="B314" s="294" t="s">
        <v>870</v>
      </c>
      <c r="C314" s="299" t="s">
        <v>876</v>
      </c>
      <c r="D314" s="300" t="s">
        <v>486</v>
      </c>
      <c r="E314" s="301">
        <v>309.75</v>
      </c>
      <c r="F314" s="302" t="s">
        <v>875</v>
      </c>
    </row>
    <row r="315" spans="1:6" ht="18" customHeight="1" x14ac:dyDescent="0.2">
      <c r="A315" s="294" t="s">
        <v>200</v>
      </c>
      <c r="B315" s="294" t="s">
        <v>870</v>
      </c>
      <c r="C315" s="295" t="s">
        <v>877</v>
      </c>
      <c r="D315" s="296" t="s">
        <v>486</v>
      </c>
      <c r="E315" s="297">
        <v>270.48</v>
      </c>
      <c r="F315" s="302" t="s">
        <v>875</v>
      </c>
    </row>
    <row r="316" spans="1:6" x14ac:dyDescent="0.2">
      <c r="A316" s="294" t="s">
        <v>200</v>
      </c>
      <c r="B316" s="294" t="s">
        <v>870</v>
      </c>
      <c r="C316" s="295" t="s">
        <v>878</v>
      </c>
      <c r="D316" s="296" t="s">
        <v>486</v>
      </c>
      <c r="E316" s="297">
        <v>229.21530000000001</v>
      </c>
      <c r="F316" s="298" t="s">
        <v>872</v>
      </c>
    </row>
    <row r="317" spans="1:6" x14ac:dyDescent="0.2">
      <c r="A317" s="294" t="s">
        <v>200</v>
      </c>
      <c r="B317" s="294" t="s">
        <v>870</v>
      </c>
      <c r="C317" s="295" t="s">
        <v>879</v>
      </c>
      <c r="D317" s="296" t="s">
        <v>486</v>
      </c>
      <c r="E317" s="297">
        <v>194.25</v>
      </c>
      <c r="F317" s="302" t="s">
        <v>875</v>
      </c>
    </row>
    <row r="318" spans="1:6" x14ac:dyDescent="0.2">
      <c r="A318" s="294" t="s">
        <v>200</v>
      </c>
      <c r="B318" s="294" t="s">
        <v>870</v>
      </c>
      <c r="C318" s="295" t="s">
        <v>880</v>
      </c>
      <c r="D318" s="296" t="s">
        <v>486</v>
      </c>
      <c r="E318" s="297">
        <v>414.75</v>
      </c>
      <c r="F318" s="298" t="s">
        <v>872</v>
      </c>
    </row>
    <row r="319" spans="1:6" x14ac:dyDescent="0.2">
      <c r="A319" s="294" t="s">
        <v>200</v>
      </c>
      <c r="B319" s="294" t="s">
        <v>870</v>
      </c>
      <c r="C319" s="295" t="s">
        <v>881</v>
      </c>
      <c r="D319" s="296" t="s">
        <v>486</v>
      </c>
      <c r="E319" s="297">
        <v>414.75</v>
      </c>
      <c r="F319" s="302" t="s">
        <v>875</v>
      </c>
    </row>
    <row r="320" spans="1:6" x14ac:dyDescent="0.2">
      <c r="A320" s="294" t="s">
        <v>200</v>
      </c>
      <c r="B320" s="294" t="s">
        <v>870</v>
      </c>
      <c r="C320" s="299" t="s">
        <v>882</v>
      </c>
      <c r="D320" s="300" t="s">
        <v>486</v>
      </c>
      <c r="E320" s="301">
        <v>3669.75</v>
      </c>
      <c r="F320" s="302" t="s">
        <v>875</v>
      </c>
    </row>
    <row r="321" spans="1:6" x14ac:dyDescent="0.2">
      <c r="A321" s="294" t="s">
        <v>200</v>
      </c>
      <c r="B321" s="294" t="s">
        <v>870</v>
      </c>
      <c r="C321" s="295" t="s">
        <v>883</v>
      </c>
      <c r="D321" s="296" t="s">
        <v>884</v>
      </c>
      <c r="E321" s="297">
        <v>866.25</v>
      </c>
      <c r="F321" s="302" t="s">
        <v>875</v>
      </c>
    </row>
    <row r="322" spans="1:6" ht="24" x14ac:dyDescent="0.2">
      <c r="A322" s="294" t="s">
        <v>200</v>
      </c>
      <c r="B322" s="294" t="s">
        <v>870</v>
      </c>
      <c r="C322" s="295" t="s">
        <v>885</v>
      </c>
      <c r="D322" s="296" t="s">
        <v>486</v>
      </c>
      <c r="E322" s="297">
        <v>8096</v>
      </c>
      <c r="F322" s="302" t="s">
        <v>875</v>
      </c>
    </row>
    <row r="323" spans="1:6" ht="24" x14ac:dyDescent="0.2">
      <c r="A323" s="294" t="s">
        <v>200</v>
      </c>
      <c r="B323" s="294" t="s">
        <v>870</v>
      </c>
      <c r="C323" s="295" t="s">
        <v>886</v>
      </c>
      <c r="D323" s="296" t="s">
        <v>486</v>
      </c>
      <c r="E323" s="297">
        <v>8000</v>
      </c>
      <c r="F323" s="302" t="s">
        <v>875</v>
      </c>
    </row>
    <row r="324" spans="1:6" x14ac:dyDescent="0.2">
      <c r="A324" s="294" t="s">
        <v>200</v>
      </c>
      <c r="B324" s="294" t="s">
        <v>870</v>
      </c>
      <c r="C324" s="299" t="s">
        <v>887</v>
      </c>
      <c r="D324" s="300" t="s">
        <v>486</v>
      </c>
      <c r="E324" s="301">
        <v>167.27</v>
      </c>
      <c r="F324" s="302" t="s">
        <v>875</v>
      </c>
    </row>
    <row r="325" spans="1:6" ht="30.75" customHeight="1" x14ac:dyDescent="0.2">
      <c r="A325" s="294" t="s">
        <v>200</v>
      </c>
      <c r="B325" s="294" t="s">
        <v>870</v>
      </c>
      <c r="C325" s="295" t="s">
        <v>888</v>
      </c>
      <c r="D325" s="296" t="s">
        <v>486</v>
      </c>
      <c r="E325" s="297">
        <v>402.67669999999998</v>
      </c>
      <c r="F325" s="298" t="s">
        <v>872</v>
      </c>
    </row>
    <row r="326" spans="1:6" x14ac:dyDescent="0.2">
      <c r="A326" s="294" t="s">
        <v>200</v>
      </c>
      <c r="B326" s="294" t="s">
        <v>870</v>
      </c>
      <c r="C326" s="295" t="s">
        <v>889</v>
      </c>
      <c r="D326" s="296" t="s">
        <v>486</v>
      </c>
      <c r="E326" s="297">
        <v>600.9153</v>
      </c>
      <c r="F326" s="298" t="s">
        <v>872</v>
      </c>
    </row>
    <row r="327" spans="1:6" x14ac:dyDescent="0.2">
      <c r="A327" s="294" t="s">
        <v>200</v>
      </c>
      <c r="B327" s="294" t="s">
        <v>870</v>
      </c>
      <c r="C327" s="295" t="s">
        <v>890</v>
      </c>
      <c r="D327" s="296" t="s">
        <v>884</v>
      </c>
      <c r="E327" s="297">
        <v>489.40600000000001</v>
      </c>
      <c r="F327" s="302" t="s">
        <v>875</v>
      </c>
    </row>
    <row r="328" spans="1:6" ht="24.75" customHeight="1" x14ac:dyDescent="0.2">
      <c r="A328" s="294" t="s">
        <v>200</v>
      </c>
      <c r="B328" s="294" t="s">
        <v>870</v>
      </c>
      <c r="C328" s="295" t="s">
        <v>891</v>
      </c>
      <c r="D328" s="296" t="s">
        <v>486</v>
      </c>
      <c r="E328" s="297">
        <v>455.48</v>
      </c>
      <c r="F328" s="298" t="s">
        <v>872</v>
      </c>
    </row>
    <row r="329" spans="1:6" ht="24" x14ac:dyDescent="0.2">
      <c r="A329" s="174" t="s">
        <v>219</v>
      </c>
      <c r="B329" s="174" t="s">
        <v>892</v>
      </c>
      <c r="C329" s="175" t="s">
        <v>893</v>
      </c>
      <c r="D329" s="176" t="s">
        <v>486</v>
      </c>
      <c r="E329" s="177">
        <v>6490</v>
      </c>
      <c r="F329" s="214" t="s">
        <v>894</v>
      </c>
    </row>
    <row r="330" spans="1:6" ht="24" x14ac:dyDescent="0.2">
      <c r="A330" s="174" t="s">
        <v>895</v>
      </c>
      <c r="B330" s="174" t="s">
        <v>896</v>
      </c>
      <c r="C330" s="175" t="s">
        <v>897</v>
      </c>
      <c r="D330" s="176" t="s">
        <v>654</v>
      </c>
      <c r="E330" s="177">
        <v>460.2</v>
      </c>
      <c r="F330" s="214" t="s">
        <v>898</v>
      </c>
    </row>
    <row r="331" spans="1:6" ht="36" x14ac:dyDescent="0.2">
      <c r="A331" s="174" t="s">
        <v>127</v>
      </c>
      <c r="B331" s="174" t="s">
        <v>899</v>
      </c>
      <c r="C331" s="175" t="s">
        <v>900</v>
      </c>
      <c r="D331" s="176" t="s">
        <v>901</v>
      </c>
      <c r="E331" s="177">
        <v>44877.760000000002</v>
      </c>
      <c r="F331" s="214" t="s">
        <v>902</v>
      </c>
    </row>
    <row r="332" spans="1:6" x14ac:dyDescent="0.2">
      <c r="A332" s="178" t="s">
        <v>903</v>
      </c>
      <c r="B332" s="178" t="s">
        <v>904</v>
      </c>
      <c r="C332" s="175" t="s">
        <v>905</v>
      </c>
      <c r="D332" s="176" t="s">
        <v>906</v>
      </c>
      <c r="E332" s="177">
        <v>3000</v>
      </c>
      <c r="F332" s="214" t="s">
        <v>907</v>
      </c>
    </row>
    <row r="333" spans="1:6" ht="24" x14ac:dyDescent="0.2">
      <c r="A333" s="303" t="s">
        <v>908</v>
      </c>
      <c r="B333" s="303" t="s">
        <v>909</v>
      </c>
      <c r="C333" s="304" t="s">
        <v>910</v>
      </c>
      <c r="D333" s="305" t="s">
        <v>486</v>
      </c>
      <c r="E333" s="306">
        <v>23562.5</v>
      </c>
      <c r="F333" s="307" t="s">
        <v>911</v>
      </c>
    </row>
    <row r="334" spans="1:6" ht="24" x14ac:dyDescent="0.2">
      <c r="A334" s="303" t="s">
        <v>908</v>
      </c>
      <c r="B334" s="303" t="s">
        <v>909</v>
      </c>
      <c r="C334" s="304" t="s">
        <v>912</v>
      </c>
      <c r="D334" s="305" t="s">
        <v>486</v>
      </c>
      <c r="E334" s="306">
        <v>102660</v>
      </c>
      <c r="F334" s="307" t="s">
        <v>911</v>
      </c>
    </row>
    <row r="335" spans="1:6" ht="20.25" customHeight="1" x14ac:dyDescent="0.2">
      <c r="A335" s="308" t="s">
        <v>913</v>
      </c>
      <c r="B335" s="308" t="s">
        <v>914</v>
      </c>
      <c r="C335" s="309" t="s">
        <v>915</v>
      </c>
      <c r="D335" s="310" t="s">
        <v>486</v>
      </c>
      <c r="E335" s="311">
        <v>590</v>
      </c>
      <c r="F335" s="312" t="s">
        <v>916</v>
      </c>
    </row>
    <row r="336" spans="1:6" ht="15" customHeight="1" x14ac:dyDescent="0.2">
      <c r="A336" s="308" t="s">
        <v>913</v>
      </c>
      <c r="B336" s="308" t="s">
        <v>914</v>
      </c>
      <c r="C336" s="309" t="s">
        <v>917</v>
      </c>
      <c r="D336" s="310" t="s">
        <v>486</v>
      </c>
      <c r="E336" s="311">
        <v>2124</v>
      </c>
      <c r="F336" s="312" t="s">
        <v>916</v>
      </c>
    </row>
    <row r="337" spans="1:6" ht="14.1" customHeight="1" x14ac:dyDescent="0.2">
      <c r="A337" s="308" t="s">
        <v>913</v>
      </c>
      <c r="B337" s="308" t="s">
        <v>914</v>
      </c>
      <c r="C337" s="309" t="s">
        <v>918</v>
      </c>
      <c r="D337" s="310" t="s">
        <v>919</v>
      </c>
      <c r="E337" s="311">
        <v>2832</v>
      </c>
      <c r="F337" s="312" t="s">
        <v>916</v>
      </c>
    </row>
    <row r="338" spans="1:6" x14ac:dyDescent="0.2">
      <c r="A338" s="308" t="s">
        <v>913</v>
      </c>
      <c r="B338" s="308" t="s">
        <v>914</v>
      </c>
      <c r="C338" s="309" t="s">
        <v>920</v>
      </c>
      <c r="D338" s="310" t="s">
        <v>919</v>
      </c>
      <c r="E338" s="311">
        <v>2548.8000000000002</v>
      </c>
      <c r="F338" s="312" t="s">
        <v>916</v>
      </c>
    </row>
    <row r="339" spans="1:6" ht="15" customHeight="1" x14ac:dyDescent="0.2">
      <c r="A339" s="308" t="s">
        <v>913</v>
      </c>
      <c r="B339" s="308" t="s">
        <v>914</v>
      </c>
      <c r="C339" s="309" t="s">
        <v>921</v>
      </c>
      <c r="D339" s="310" t="s">
        <v>919</v>
      </c>
      <c r="E339" s="311">
        <v>2360</v>
      </c>
      <c r="F339" s="312" t="s">
        <v>916</v>
      </c>
    </row>
    <row r="340" spans="1:6" ht="24" x14ac:dyDescent="0.2">
      <c r="A340" s="308" t="s">
        <v>913</v>
      </c>
      <c r="B340" s="308" t="s">
        <v>914</v>
      </c>
      <c r="C340" s="309" t="s">
        <v>922</v>
      </c>
      <c r="D340" s="310" t="s">
        <v>919</v>
      </c>
      <c r="E340" s="311">
        <v>2360</v>
      </c>
      <c r="F340" s="312" t="s">
        <v>916</v>
      </c>
    </row>
    <row r="341" spans="1:6" x14ac:dyDescent="0.2">
      <c r="A341" s="308" t="s">
        <v>913</v>
      </c>
      <c r="B341" s="308" t="s">
        <v>914</v>
      </c>
      <c r="C341" s="309" t="s">
        <v>923</v>
      </c>
      <c r="D341" s="310" t="s">
        <v>919</v>
      </c>
      <c r="E341" s="311">
        <v>708</v>
      </c>
      <c r="F341" s="312" t="s">
        <v>916</v>
      </c>
    </row>
    <row r="342" spans="1:6" x14ac:dyDescent="0.2">
      <c r="A342" s="308" t="s">
        <v>913</v>
      </c>
      <c r="B342" s="308" t="s">
        <v>914</v>
      </c>
      <c r="C342" s="309" t="s">
        <v>924</v>
      </c>
      <c r="D342" s="310" t="s">
        <v>486</v>
      </c>
      <c r="E342" s="311">
        <v>7670</v>
      </c>
      <c r="F342" s="312" t="s">
        <v>916</v>
      </c>
    </row>
    <row r="343" spans="1:6" ht="24" x14ac:dyDescent="0.2">
      <c r="A343" s="308" t="s">
        <v>913</v>
      </c>
      <c r="B343" s="308" t="s">
        <v>914</v>
      </c>
      <c r="C343" s="309" t="s">
        <v>925</v>
      </c>
      <c r="D343" s="310" t="s">
        <v>919</v>
      </c>
      <c r="E343" s="311">
        <v>2548.8000000000002</v>
      </c>
      <c r="F343" s="312" t="s">
        <v>916</v>
      </c>
    </row>
    <row r="344" spans="1:6" ht="24" x14ac:dyDescent="0.2">
      <c r="A344" s="308" t="s">
        <v>913</v>
      </c>
      <c r="B344" s="308" t="s">
        <v>914</v>
      </c>
      <c r="C344" s="309" t="s">
        <v>926</v>
      </c>
      <c r="D344" s="310" t="s">
        <v>486</v>
      </c>
      <c r="E344" s="311">
        <v>2360</v>
      </c>
      <c r="F344" s="312" t="s">
        <v>916</v>
      </c>
    </row>
    <row r="345" spans="1:6" ht="24" x14ac:dyDescent="0.2">
      <c r="A345" s="308" t="s">
        <v>913</v>
      </c>
      <c r="B345" s="308" t="s">
        <v>914</v>
      </c>
      <c r="C345" s="309" t="s">
        <v>927</v>
      </c>
      <c r="D345" s="310" t="s">
        <v>486</v>
      </c>
      <c r="E345" s="311">
        <v>1770</v>
      </c>
      <c r="F345" s="312" t="s">
        <v>916</v>
      </c>
    </row>
    <row r="346" spans="1:6" x14ac:dyDescent="0.2">
      <c r="A346" s="308" t="s">
        <v>913</v>
      </c>
      <c r="B346" s="308" t="s">
        <v>914</v>
      </c>
      <c r="C346" s="309" t="s">
        <v>928</v>
      </c>
      <c r="D346" s="310" t="s">
        <v>486</v>
      </c>
      <c r="E346" s="311">
        <v>1121</v>
      </c>
      <c r="F346" s="312" t="s">
        <v>916</v>
      </c>
    </row>
    <row r="347" spans="1:6" x14ac:dyDescent="0.2">
      <c r="A347" s="313" t="s">
        <v>929</v>
      </c>
      <c r="B347" s="313" t="s">
        <v>930</v>
      </c>
      <c r="C347" s="314" t="s">
        <v>931</v>
      </c>
      <c r="D347" s="315" t="s">
        <v>486</v>
      </c>
      <c r="E347" s="316">
        <v>1770</v>
      </c>
      <c r="F347" s="317" t="s">
        <v>932</v>
      </c>
    </row>
    <row r="348" spans="1:6" ht="24" x14ac:dyDescent="0.2">
      <c r="A348" s="313" t="s">
        <v>929</v>
      </c>
      <c r="B348" s="313" t="s">
        <v>930</v>
      </c>
      <c r="C348" s="314" t="s">
        <v>933</v>
      </c>
      <c r="D348" s="315" t="s">
        <v>486</v>
      </c>
      <c r="E348" s="316">
        <v>1062</v>
      </c>
      <c r="F348" s="317" t="s">
        <v>932</v>
      </c>
    </row>
    <row r="349" spans="1:6" x14ac:dyDescent="0.2">
      <c r="A349" s="313" t="s">
        <v>929</v>
      </c>
      <c r="B349" s="313" t="s">
        <v>930</v>
      </c>
      <c r="C349" s="314" t="s">
        <v>934</v>
      </c>
      <c r="D349" s="315" t="s">
        <v>486</v>
      </c>
      <c r="E349" s="316">
        <v>420.55200000000002</v>
      </c>
      <c r="F349" s="317" t="s">
        <v>932</v>
      </c>
    </row>
    <row r="350" spans="1:6" ht="24" x14ac:dyDescent="0.2">
      <c r="A350" s="313" t="s">
        <v>929</v>
      </c>
      <c r="B350" s="313" t="s">
        <v>930</v>
      </c>
      <c r="C350" s="314" t="s">
        <v>935</v>
      </c>
      <c r="D350" s="315" t="s">
        <v>486</v>
      </c>
      <c r="E350" s="316">
        <v>420.73</v>
      </c>
      <c r="F350" s="317" t="s">
        <v>932</v>
      </c>
    </row>
    <row r="351" spans="1:6" ht="24" x14ac:dyDescent="0.2">
      <c r="A351" s="313" t="s">
        <v>929</v>
      </c>
      <c r="B351" s="313" t="s">
        <v>930</v>
      </c>
      <c r="C351" s="314" t="s">
        <v>936</v>
      </c>
      <c r="D351" s="315" t="s">
        <v>486</v>
      </c>
      <c r="E351" s="316">
        <v>1379.48</v>
      </c>
      <c r="F351" s="317" t="s">
        <v>932</v>
      </c>
    </row>
    <row r="352" spans="1:6" ht="24" x14ac:dyDescent="0.2">
      <c r="A352" s="313" t="s">
        <v>929</v>
      </c>
      <c r="B352" s="313" t="s">
        <v>930</v>
      </c>
      <c r="C352" s="314" t="s">
        <v>936</v>
      </c>
      <c r="D352" s="315" t="s">
        <v>486</v>
      </c>
      <c r="E352" s="316">
        <v>486.69200000000001</v>
      </c>
      <c r="F352" s="317" t="s">
        <v>932</v>
      </c>
    </row>
    <row r="353" spans="1:6" ht="24" x14ac:dyDescent="0.2">
      <c r="A353" s="313" t="s">
        <v>929</v>
      </c>
      <c r="B353" s="313" t="s">
        <v>930</v>
      </c>
      <c r="C353" s="314" t="s">
        <v>937</v>
      </c>
      <c r="D353" s="315" t="s">
        <v>486</v>
      </c>
      <c r="E353" s="316">
        <v>420.09199999999998</v>
      </c>
      <c r="F353" s="317" t="s">
        <v>932</v>
      </c>
    </row>
    <row r="354" spans="1:6" ht="24" x14ac:dyDescent="0.2">
      <c r="A354" s="313" t="s">
        <v>929</v>
      </c>
      <c r="B354" s="313" t="s">
        <v>930</v>
      </c>
      <c r="C354" s="314" t="s">
        <v>938</v>
      </c>
      <c r="D354" s="315" t="s">
        <v>486</v>
      </c>
      <c r="E354" s="316">
        <v>422.358</v>
      </c>
      <c r="F354" s="317" t="s">
        <v>932</v>
      </c>
    </row>
    <row r="355" spans="1:6" ht="15" customHeight="1" x14ac:dyDescent="0.2">
      <c r="A355" s="313" t="s">
        <v>929</v>
      </c>
      <c r="B355" s="313" t="s">
        <v>930</v>
      </c>
      <c r="C355" s="314" t="s">
        <v>939</v>
      </c>
      <c r="D355" s="315" t="s">
        <v>486</v>
      </c>
      <c r="E355" s="316">
        <v>422.44</v>
      </c>
      <c r="F355" s="317" t="s">
        <v>932</v>
      </c>
    </row>
    <row r="356" spans="1:6" ht="24" x14ac:dyDescent="0.2">
      <c r="A356" s="313" t="s">
        <v>929</v>
      </c>
      <c r="B356" s="313" t="s">
        <v>930</v>
      </c>
      <c r="C356" s="314" t="s">
        <v>940</v>
      </c>
      <c r="D356" s="315" t="s">
        <v>486</v>
      </c>
      <c r="E356" s="316">
        <v>422.62799999999999</v>
      </c>
      <c r="F356" s="317" t="s">
        <v>932</v>
      </c>
    </row>
    <row r="357" spans="1:6" ht="14.1" customHeight="1" x14ac:dyDescent="0.2">
      <c r="A357" s="313" t="s">
        <v>929</v>
      </c>
      <c r="B357" s="313" t="s">
        <v>930</v>
      </c>
      <c r="C357" s="314" t="s">
        <v>941</v>
      </c>
      <c r="D357" s="315" t="s">
        <v>486</v>
      </c>
      <c r="E357" s="316">
        <v>810.41200000000003</v>
      </c>
      <c r="F357" s="317" t="s">
        <v>932</v>
      </c>
    </row>
    <row r="358" spans="1:6" x14ac:dyDescent="0.2">
      <c r="A358" s="313" t="s">
        <v>929</v>
      </c>
      <c r="B358" s="313" t="s">
        <v>930</v>
      </c>
      <c r="C358" s="314" t="s">
        <v>942</v>
      </c>
      <c r="D358" s="315" t="s">
        <v>486</v>
      </c>
      <c r="E358" s="316">
        <v>1069.47</v>
      </c>
      <c r="F358" s="317" t="s">
        <v>932</v>
      </c>
    </row>
    <row r="359" spans="1:6" ht="18" customHeight="1" x14ac:dyDescent="0.2">
      <c r="A359" s="313" t="s">
        <v>929</v>
      </c>
      <c r="B359" s="313" t="s">
        <v>930</v>
      </c>
      <c r="C359" s="314" t="s">
        <v>943</v>
      </c>
      <c r="D359" s="315" t="s">
        <v>486</v>
      </c>
      <c r="E359" s="316">
        <v>3499.9967000000001</v>
      </c>
      <c r="F359" s="317" t="s">
        <v>932</v>
      </c>
    </row>
    <row r="360" spans="1:6" ht="18.95" customHeight="1" x14ac:dyDescent="0.2">
      <c r="A360" s="313" t="s">
        <v>929</v>
      </c>
      <c r="B360" s="313" t="s">
        <v>930</v>
      </c>
      <c r="C360" s="314" t="s">
        <v>944</v>
      </c>
      <c r="D360" s="315" t="s">
        <v>486</v>
      </c>
      <c r="E360" s="316">
        <v>200.6</v>
      </c>
      <c r="F360" s="317" t="s">
        <v>932</v>
      </c>
    </row>
    <row r="361" spans="1:6" ht="15.95" customHeight="1" x14ac:dyDescent="0.2">
      <c r="A361" s="313" t="s">
        <v>929</v>
      </c>
      <c r="B361" s="313" t="s">
        <v>930</v>
      </c>
      <c r="C361" s="314" t="s">
        <v>945</v>
      </c>
      <c r="D361" s="315" t="s">
        <v>486</v>
      </c>
      <c r="E361" s="316">
        <v>17.405000000000001</v>
      </c>
      <c r="F361" s="317" t="s">
        <v>932</v>
      </c>
    </row>
    <row r="362" spans="1:6" ht="21" customHeight="1" x14ac:dyDescent="0.2">
      <c r="A362" s="313" t="s">
        <v>929</v>
      </c>
      <c r="B362" s="313" t="s">
        <v>930</v>
      </c>
      <c r="C362" s="314" t="s">
        <v>946</v>
      </c>
      <c r="D362" s="315" t="s">
        <v>486</v>
      </c>
      <c r="E362" s="316">
        <v>101.48</v>
      </c>
      <c r="F362" s="317" t="s">
        <v>932</v>
      </c>
    </row>
    <row r="363" spans="1:6" x14ac:dyDescent="0.2">
      <c r="A363" s="313" t="s">
        <v>929</v>
      </c>
      <c r="B363" s="313" t="s">
        <v>930</v>
      </c>
      <c r="C363" s="314" t="s">
        <v>947</v>
      </c>
      <c r="D363" s="315" t="s">
        <v>486</v>
      </c>
      <c r="E363" s="316">
        <v>15.281000000000001</v>
      </c>
      <c r="F363" s="317" t="s">
        <v>932</v>
      </c>
    </row>
    <row r="364" spans="1:6" x14ac:dyDescent="0.2">
      <c r="A364" s="313" t="s">
        <v>929</v>
      </c>
      <c r="B364" s="313" t="s">
        <v>930</v>
      </c>
      <c r="C364" s="314" t="s">
        <v>948</v>
      </c>
      <c r="D364" s="315" t="s">
        <v>486</v>
      </c>
      <c r="E364" s="316">
        <v>34.81</v>
      </c>
      <c r="F364" s="317" t="s">
        <v>932</v>
      </c>
    </row>
    <row r="365" spans="1:6" x14ac:dyDescent="0.2">
      <c r="A365" s="313" t="s">
        <v>929</v>
      </c>
      <c r="B365" s="313" t="s">
        <v>930</v>
      </c>
      <c r="C365" s="314" t="s">
        <v>949</v>
      </c>
      <c r="D365" s="315" t="s">
        <v>486</v>
      </c>
      <c r="E365" s="316">
        <v>77.88</v>
      </c>
      <c r="F365" s="317" t="s">
        <v>932</v>
      </c>
    </row>
    <row r="366" spans="1:6" x14ac:dyDescent="0.2">
      <c r="A366" s="313" t="s">
        <v>929</v>
      </c>
      <c r="B366" s="313" t="s">
        <v>930</v>
      </c>
      <c r="C366" s="314" t="s">
        <v>950</v>
      </c>
      <c r="D366" s="315" t="s">
        <v>513</v>
      </c>
      <c r="E366" s="316">
        <v>403.79669999999999</v>
      </c>
      <c r="F366" s="317" t="s">
        <v>932</v>
      </c>
    </row>
    <row r="367" spans="1:6" x14ac:dyDescent="0.2">
      <c r="A367" s="313" t="s">
        <v>929</v>
      </c>
      <c r="B367" s="313" t="s">
        <v>930</v>
      </c>
      <c r="C367" s="314" t="s">
        <v>951</v>
      </c>
      <c r="D367" s="315" t="s">
        <v>513</v>
      </c>
      <c r="E367" s="316">
        <v>36</v>
      </c>
      <c r="F367" s="317" t="s">
        <v>932</v>
      </c>
    </row>
    <row r="368" spans="1:6" x14ac:dyDescent="0.2">
      <c r="A368" s="313" t="s">
        <v>929</v>
      </c>
      <c r="B368" s="313" t="s">
        <v>930</v>
      </c>
      <c r="C368" s="314" t="s">
        <v>952</v>
      </c>
      <c r="D368" s="315" t="s">
        <v>513</v>
      </c>
      <c r="E368" s="316">
        <v>154.875</v>
      </c>
      <c r="F368" s="317" t="s">
        <v>932</v>
      </c>
    </row>
    <row r="369" spans="1:6" x14ac:dyDescent="0.2">
      <c r="A369" s="313" t="s">
        <v>929</v>
      </c>
      <c r="B369" s="313" t="s">
        <v>930</v>
      </c>
      <c r="C369" s="313" t="s">
        <v>953</v>
      </c>
      <c r="D369" s="315" t="s">
        <v>486</v>
      </c>
      <c r="E369" s="318">
        <v>121.54</v>
      </c>
      <c r="F369" s="319" t="s">
        <v>932</v>
      </c>
    </row>
    <row r="370" spans="1:6" ht="18" customHeight="1" x14ac:dyDescent="0.2">
      <c r="A370" s="313" t="s">
        <v>929</v>
      </c>
      <c r="B370" s="313" t="s">
        <v>930</v>
      </c>
      <c r="C370" s="314" t="s">
        <v>954</v>
      </c>
      <c r="D370" s="315" t="s">
        <v>486</v>
      </c>
      <c r="E370" s="316">
        <v>510.04250000000002</v>
      </c>
      <c r="F370" s="317" t="s">
        <v>932</v>
      </c>
    </row>
    <row r="371" spans="1:6" ht="24" x14ac:dyDescent="0.2">
      <c r="A371" s="313" t="s">
        <v>929</v>
      </c>
      <c r="B371" s="313" t="s">
        <v>930</v>
      </c>
      <c r="C371" s="314" t="s">
        <v>955</v>
      </c>
      <c r="D371" s="315" t="s">
        <v>486</v>
      </c>
      <c r="E371" s="316">
        <v>510.04250000000002</v>
      </c>
      <c r="F371" s="317" t="s">
        <v>932</v>
      </c>
    </row>
    <row r="372" spans="1:6" ht="24" x14ac:dyDescent="0.2">
      <c r="A372" s="313" t="s">
        <v>929</v>
      </c>
      <c r="B372" s="313" t="s">
        <v>930</v>
      </c>
      <c r="C372" s="314" t="s">
        <v>956</v>
      </c>
      <c r="D372" s="315" t="s">
        <v>486</v>
      </c>
      <c r="E372" s="316">
        <v>445.214</v>
      </c>
      <c r="F372" s="317" t="s">
        <v>932</v>
      </c>
    </row>
    <row r="373" spans="1:6" ht="24" x14ac:dyDescent="0.2">
      <c r="A373" s="313" t="s">
        <v>929</v>
      </c>
      <c r="B373" s="313" t="s">
        <v>930</v>
      </c>
      <c r="C373" s="314" t="s">
        <v>957</v>
      </c>
      <c r="D373" s="315" t="s">
        <v>486</v>
      </c>
      <c r="E373" s="316">
        <v>445.21409999999997</v>
      </c>
      <c r="F373" s="317" t="s">
        <v>932</v>
      </c>
    </row>
    <row r="374" spans="1:6" ht="21.75" customHeight="1" x14ac:dyDescent="0.2">
      <c r="A374" s="313" t="s">
        <v>929</v>
      </c>
      <c r="B374" s="313" t="s">
        <v>930</v>
      </c>
      <c r="C374" s="314" t="s">
        <v>957</v>
      </c>
      <c r="D374" s="315" t="s">
        <v>486</v>
      </c>
      <c r="E374" s="316">
        <v>437.91</v>
      </c>
      <c r="F374" s="317" t="s">
        <v>932</v>
      </c>
    </row>
    <row r="375" spans="1:6" ht="24" x14ac:dyDescent="0.2">
      <c r="A375" s="313" t="s">
        <v>929</v>
      </c>
      <c r="B375" s="313" t="s">
        <v>930</v>
      </c>
      <c r="C375" s="314" t="s">
        <v>958</v>
      </c>
      <c r="D375" s="315" t="s">
        <v>486</v>
      </c>
      <c r="E375" s="316">
        <v>440.16329999999999</v>
      </c>
      <c r="F375" s="317" t="s">
        <v>932</v>
      </c>
    </row>
    <row r="376" spans="1:6" ht="24" x14ac:dyDescent="0.2">
      <c r="A376" s="313" t="s">
        <v>929</v>
      </c>
      <c r="B376" s="313" t="s">
        <v>930</v>
      </c>
      <c r="C376" s="314" t="s">
        <v>959</v>
      </c>
      <c r="D376" s="315" t="s">
        <v>486</v>
      </c>
      <c r="E376" s="316">
        <v>439.49</v>
      </c>
      <c r="F376" s="317" t="s">
        <v>932</v>
      </c>
    </row>
    <row r="377" spans="1:6" ht="24" x14ac:dyDescent="0.2">
      <c r="A377" s="313" t="s">
        <v>929</v>
      </c>
      <c r="B377" s="313" t="s">
        <v>930</v>
      </c>
      <c r="C377" s="314" t="s">
        <v>960</v>
      </c>
      <c r="D377" s="315" t="s">
        <v>486</v>
      </c>
      <c r="E377" s="316">
        <v>442.005</v>
      </c>
      <c r="F377" s="317" t="s">
        <v>932</v>
      </c>
    </row>
    <row r="378" spans="1:6" ht="24" x14ac:dyDescent="0.2">
      <c r="A378" s="313" t="s">
        <v>929</v>
      </c>
      <c r="B378" s="313" t="s">
        <v>930</v>
      </c>
      <c r="C378" s="314" t="s">
        <v>961</v>
      </c>
      <c r="D378" s="315" t="s">
        <v>486</v>
      </c>
      <c r="E378" s="316">
        <v>439.49</v>
      </c>
      <c r="F378" s="317" t="s">
        <v>932</v>
      </c>
    </row>
    <row r="379" spans="1:6" ht="24" x14ac:dyDescent="0.2">
      <c r="A379" s="313" t="s">
        <v>929</v>
      </c>
      <c r="B379" s="313" t="s">
        <v>930</v>
      </c>
      <c r="C379" s="314" t="s">
        <v>962</v>
      </c>
      <c r="D379" s="315" t="s">
        <v>486</v>
      </c>
      <c r="E379" s="316">
        <v>835.00300000000004</v>
      </c>
      <c r="F379" s="317" t="s">
        <v>932</v>
      </c>
    </row>
    <row r="380" spans="1:6" ht="24" x14ac:dyDescent="0.2">
      <c r="A380" s="313" t="s">
        <v>929</v>
      </c>
      <c r="B380" s="313" t="s">
        <v>930</v>
      </c>
      <c r="C380" s="314" t="s">
        <v>963</v>
      </c>
      <c r="D380" s="315" t="s">
        <v>486</v>
      </c>
      <c r="E380" s="316">
        <v>1110</v>
      </c>
      <c r="F380" s="317" t="s">
        <v>932</v>
      </c>
    </row>
    <row r="381" spans="1:6" ht="24" x14ac:dyDescent="0.2">
      <c r="A381" s="313" t="s">
        <v>929</v>
      </c>
      <c r="B381" s="313" t="s">
        <v>930</v>
      </c>
      <c r="C381" s="314" t="s">
        <v>964</v>
      </c>
      <c r="D381" s="315" t="s">
        <v>486</v>
      </c>
      <c r="E381" s="316">
        <v>932.61249999999995</v>
      </c>
      <c r="F381" s="317" t="s">
        <v>932</v>
      </c>
    </row>
    <row r="382" spans="1:6" ht="24" x14ac:dyDescent="0.2">
      <c r="A382" s="313" t="s">
        <v>929</v>
      </c>
      <c r="B382" s="313" t="s">
        <v>930</v>
      </c>
      <c r="C382" s="314" t="s">
        <v>965</v>
      </c>
      <c r="D382" s="315" t="s">
        <v>486</v>
      </c>
      <c r="E382" s="316">
        <v>932.39</v>
      </c>
      <c r="F382" s="317" t="s">
        <v>932</v>
      </c>
    </row>
    <row r="383" spans="1:6" ht="24" x14ac:dyDescent="0.2">
      <c r="A383" s="313" t="s">
        <v>929</v>
      </c>
      <c r="B383" s="313" t="s">
        <v>930</v>
      </c>
      <c r="C383" s="314" t="s">
        <v>966</v>
      </c>
      <c r="D383" s="315" t="s">
        <v>486</v>
      </c>
      <c r="E383" s="316">
        <v>932.39</v>
      </c>
      <c r="F383" s="317" t="s">
        <v>932</v>
      </c>
    </row>
    <row r="384" spans="1:6" ht="24" x14ac:dyDescent="0.2">
      <c r="A384" s="313" t="s">
        <v>929</v>
      </c>
      <c r="B384" s="313" t="s">
        <v>930</v>
      </c>
      <c r="C384" s="314" t="s">
        <v>967</v>
      </c>
      <c r="D384" s="315" t="s">
        <v>486</v>
      </c>
      <c r="E384" s="316">
        <v>1015</v>
      </c>
      <c r="F384" s="317" t="s">
        <v>932</v>
      </c>
    </row>
    <row r="385" spans="1:6" ht="24" x14ac:dyDescent="0.2">
      <c r="A385" s="313" t="s">
        <v>929</v>
      </c>
      <c r="B385" s="313" t="s">
        <v>930</v>
      </c>
      <c r="C385" s="314" t="s">
        <v>968</v>
      </c>
      <c r="D385" s="315" t="s">
        <v>486</v>
      </c>
      <c r="E385" s="316">
        <v>927.75</v>
      </c>
      <c r="F385" s="317" t="s">
        <v>932</v>
      </c>
    </row>
    <row r="386" spans="1:6" ht="24" x14ac:dyDescent="0.2">
      <c r="A386" s="313" t="s">
        <v>929</v>
      </c>
      <c r="B386" s="313" t="s">
        <v>930</v>
      </c>
      <c r="C386" s="314" t="s">
        <v>969</v>
      </c>
      <c r="D386" s="315" t="s">
        <v>486</v>
      </c>
      <c r="E386" s="316">
        <v>922.77329999999995</v>
      </c>
      <c r="F386" s="317" t="s">
        <v>932</v>
      </c>
    </row>
    <row r="387" spans="1:6" ht="24" x14ac:dyDescent="0.2">
      <c r="A387" s="313" t="s">
        <v>929</v>
      </c>
      <c r="B387" s="313" t="s">
        <v>930</v>
      </c>
      <c r="C387" s="314" t="s">
        <v>970</v>
      </c>
      <c r="D387" s="315" t="s">
        <v>486</v>
      </c>
      <c r="E387" s="316">
        <v>929.53330000000005</v>
      </c>
      <c r="F387" s="317" t="s">
        <v>932</v>
      </c>
    </row>
    <row r="388" spans="1:6" ht="24" x14ac:dyDescent="0.2">
      <c r="A388" s="313" t="s">
        <v>929</v>
      </c>
      <c r="B388" s="313" t="s">
        <v>930</v>
      </c>
      <c r="C388" s="314" t="s">
        <v>971</v>
      </c>
      <c r="D388" s="315" t="s">
        <v>486</v>
      </c>
      <c r="E388" s="316">
        <v>885</v>
      </c>
      <c r="F388" s="317" t="s">
        <v>932</v>
      </c>
    </row>
    <row r="389" spans="1:6" ht="24" x14ac:dyDescent="0.2">
      <c r="A389" s="313" t="s">
        <v>929</v>
      </c>
      <c r="B389" s="313" t="s">
        <v>930</v>
      </c>
      <c r="C389" s="314" t="s">
        <v>972</v>
      </c>
      <c r="D389" s="315" t="s">
        <v>486</v>
      </c>
      <c r="E389" s="316">
        <v>1017.5025000000001</v>
      </c>
      <c r="F389" s="317" t="s">
        <v>932</v>
      </c>
    </row>
    <row r="390" spans="1:6" ht="24" x14ac:dyDescent="0.2">
      <c r="A390" s="313" t="s">
        <v>929</v>
      </c>
      <c r="B390" s="313" t="s">
        <v>930</v>
      </c>
      <c r="C390" s="314" t="s">
        <v>973</v>
      </c>
      <c r="D390" s="315" t="s">
        <v>486</v>
      </c>
      <c r="E390" s="316">
        <v>2700.0052000000001</v>
      </c>
      <c r="F390" s="317" t="s">
        <v>932</v>
      </c>
    </row>
    <row r="391" spans="1:6" ht="24" x14ac:dyDescent="0.2">
      <c r="A391" s="313" t="s">
        <v>929</v>
      </c>
      <c r="B391" s="313" t="s">
        <v>930</v>
      </c>
      <c r="C391" s="314" t="s">
        <v>974</v>
      </c>
      <c r="D391" s="315" t="s">
        <v>486</v>
      </c>
      <c r="E391" s="316">
        <v>2799.9985000000001</v>
      </c>
      <c r="F391" s="317" t="s">
        <v>932</v>
      </c>
    </row>
    <row r="392" spans="1:6" ht="24" x14ac:dyDescent="0.2">
      <c r="A392" s="313" t="s">
        <v>929</v>
      </c>
      <c r="B392" s="313" t="s">
        <v>930</v>
      </c>
      <c r="C392" s="314" t="s">
        <v>975</v>
      </c>
      <c r="D392" s="315" t="s">
        <v>486</v>
      </c>
      <c r="E392" s="316">
        <v>2149.9960000000001</v>
      </c>
      <c r="F392" s="317" t="s">
        <v>932</v>
      </c>
    </row>
    <row r="393" spans="1:6" ht="24" x14ac:dyDescent="0.2">
      <c r="A393" s="313" t="s">
        <v>929</v>
      </c>
      <c r="B393" s="313" t="s">
        <v>930</v>
      </c>
      <c r="C393" s="314" t="s">
        <v>976</v>
      </c>
      <c r="D393" s="315" t="s">
        <v>486</v>
      </c>
      <c r="E393" s="316">
        <v>3650</v>
      </c>
      <c r="F393" s="317" t="s">
        <v>932</v>
      </c>
    </row>
    <row r="394" spans="1:6" ht="14.1" customHeight="1" x14ac:dyDescent="0.2">
      <c r="A394" s="313" t="s">
        <v>929</v>
      </c>
      <c r="B394" s="313" t="s">
        <v>930</v>
      </c>
      <c r="C394" s="314" t="s">
        <v>977</v>
      </c>
      <c r="D394" s="315" t="s">
        <v>486</v>
      </c>
      <c r="E394" s="316">
        <v>30.68</v>
      </c>
      <c r="F394" s="317" t="s">
        <v>932</v>
      </c>
    </row>
    <row r="395" spans="1:6" ht="24" x14ac:dyDescent="0.2">
      <c r="A395" s="313" t="s">
        <v>929</v>
      </c>
      <c r="B395" s="313" t="s">
        <v>930</v>
      </c>
      <c r="C395" s="314" t="s">
        <v>978</v>
      </c>
      <c r="D395" s="315" t="s">
        <v>486</v>
      </c>
      <c r="E395" s="316">
        <v>5039.8509999999997</v>
      </c>
      <c r="F395" s="317" t="s">
        <v>932</v>
      </c>
    </row>
    <row r="396" spans="1:6" ht="24" x14ac:dyDescent="0.2">
      <c r="A396" s="313" t="s">
        <v>929</v>
      </c>
      <c r="B396" s="313" t="s">
        <v>930</v>
      </c>
      <c r="C396" s="314" t="s">
        <v>979</v>
      </c>
      <c r="D396" s="315" t="s">
        <v>486</v>
      </c>
      <c r="E396" s="316">
        <v>2700.0050000000001</v>
      </c>
      <c r="F396" s="317" t="s">
        <v>932</v>
      </c>
    </row>
    <row r="397" spans="1:6" x14ac:dyDescent="0.2">
      <c r="A397" s="313" t="s">
        <v>929</v>
      </c>
      <c r="B397" s="313" t="s">
        <v>930</v>
      </c>
      <c r="C397" s="314" t="s">
        <v>980</v>
      </c>
      <c r="D397" s="315" t="s">
        <v>486</v>
      </c>
      <c r="E397" s="316">
        <v>9.9946000000000002</v>
      </c>
      <c r="F397" s="317" t="s">
        <v>932</v>
      </c>
    </row>
    <row r="398" spans="1:6" ht="24.75" customHeight="1" x14ac:dyDescent="0.2">
      <c r="A398" s="313" t="s">
        <v>929</v>
      </c>
      <c r="B398" s="313" t="s">
        <v>930</v>
      </c>
      <c r="C398" s="314" t="s">
        <v>981</v>
      </c>
      <c r="D398" s="315" t="s">
        <v>486</v>
      </c>
      <c r="E398" s="316">
        <v>35.4</v>
      </c>
      <c r="F398" s="317" t="s">
        <v>932</v>
      </c>
    </row>
    <row r="399" spans="1:6" ht="24" x14ac:dyDescent="0.2">
      <c r="A399" s="313" t="s">
        <v>929</v>
      </c>
      <c r="B399" s="313" t="s">
        <v>930</v>
      </c>
      <c r="C399" s="314" t="s">
        <v>982</v>
      </c>
      <c r="D399" s="315" t="s">
        <v>486</v>
      </c>
      <c r="E399" s="316">
        <v>1184.72</v>
      </c>
      <c r="F399" s="317" t="s">
        <v>932</v>
      </c>
    </row>
    <row r="400" spans="1:6" ht="24" x14ac:dyDescent="0.2">
      <c r="A400" s="313" t="s">
        <v>929</v>
      </c>
      <c r="B400" s="313" t="s">
        <v>930</v>
      </c>
      <c r="C400" s="314" t="s">
        <v>983</v>
      </c>
      <c r="D400" s="315" t="s">
        <v>486</v>
      </c>
      <c r="E400" s="316">
        <v>2265.6</v>
      </c>
      <c r="F400" s="317" t="s">
        <v>932</v>
      </c>
    </row>
    <row r="401" spans="1:6" x14ac:dyDescent="0.2">
      <c r="A401" s="313" t="s">
        <v>929</v>
      </c>
      <c r="B401" s="313" t="s">
        <v>930</v>
      </c>
      <c r="C401" s="314" t="s">
        <v>984</v>
      </c>
      <c r="D401" s="315" t="s">
        <v>486</v>
      </c>
      <c r="E401" s="316">
        <v>13.3222</v>
      </c>
      <c r="F401" s="317" t="s">
        <v>932</v>
      </c>
    </row>
    <row r="402" spans="1:6" x14ac:dyDescent="0.2">
      <c r="A402" s="313" t="s">
        <v>929</v>
      </c>
      <c r="B402" s="313" t="s">
        <v>930</v>
      </c>
      <c r="C402" s="314" t="s">
        <v>985</v>
      </c>
      <c r="D402" s="315" t="s">
        <v>486</v>
      </c>
      <c r="E402" s="316">
        <v>107.675</v>
      </c>
      <c r="F402" s="317" t="s">
        <v>932</v>
      </c>
    </row>
    <row r="403" spans="1:6" ht="21.75" customHeight="1" x14ac:dyDescent="0.2">
      <c r="A403" s="313" t="s">
        <v>929</v>
      </c>
      <c r="B403" s="313" t="s">
        <v>930</v>
      </c>
      <c r="C403" s="314" t="s">
        <v>986</v>
      </c>
      <c r="D403" s="315" t="s">
        <v>486</v>
      </c>
      <c r="E403" s="316">
        <v>21.771000000000001</v>
      </c>
      <c r="F403" s="317" t="s">
        <v>932</v>
      </c>
    </row>
    <row r="404" spans="1:6" x14ac:dyDescent="0.2">
      <c r="A404" s="313" t="s">
        <v>929</v>
      </c>
      <c r="B404" s="313" t="s">
        <v>930</v>
      </c>
      <c r="C404" s="314" t="s">
        <v>987</v>
      </c>
      <c r="D404" s="315" t="s">
        <v>486</v>
      </c>
      <c r="E404" s="316">
        <v>7.8470000000000004</v>
      </c>
      <c r="F404" s="317" t="s">
        <v>932</v>
      </c>
    </row>
    <row r="405" spans="1:6" ht="24" x14ac:dyDescent="0.2">
      <c r="A405" s="313" t="s">
        <v>929</v>
      </c>
      <c r="B405" s="313" t="s">
        <v>930</v>
      </c>
      <c r="C405" s="314" t="s">
        <v>988</v>
      </c>
      <c r="D405" s="315" t="s">
        <v>486</v>
      </c>
      <c r="E405" s="316">
        <v>885.4</v>
      </c>
      <c r="F405" s="317" t="s">
        <v>932</v>
      </c>
    </row>
    <row r="406" spans="1:6" ht="24" x14ac:dyDescent="0.2">
      <c r="A406" s="313" t="s">
        <v>929</v>
      </c>
      <c r="B406" s="313" t="s">
        <v>930</v>
      </c>
      <c r="C406" s="314" t="s">
        <v>989</v>
      </c>
      <c r="D406" s="315" t="s">
        <v>486</v>
      </c>
      <c r="E406" s="316">
        <v>880.95249999999999</v>
      </c>
      <c r="F406" s="317" t="s">
        <v>932</v>
      </c>
    </row>
    <row r="407" spans="1:6" ht="24" x14ac:dyDescent="0.2">
      <c r="A407" s="313" t="s">
        <v>929</v>
      </c>
      <c r="B407" s="313" t="s">
        <v>930</v>
      </c>
      <c r="C407" s="314" t="s">
        <v>990</v>
      </c>
      <c r="D407" s="315" t="s">
        <v>486</v>
      </c>
      <c r="E407" s="316">
        <v>889.42600000000004</v>
      </c>
      <c r="F407" s="317" t="s">
        <v>932</v>
      </c>
    </row>
    <row r="408" spans="1:6" x14ac:dyDescent="0.2">
      <c r="A408" s="313" t="s">
        <v>929</v>
      </c>
      <c r="B408" s="313" t="s">
        <v>930</v>
      </c>
      <c r="C408" s="314" t="s">
        <v>991</v>
      </c>
      <c r="D408" s="315" t="s">
        <v>486</v>
      </c>
      <c r="E408" s="316">
        <v>20.001000000000001</v>
      </c>
      <c r="F408" s="317" t="s">
        <v>932</v>
      </c>
    </row>
    <row r="409" spans="1:6" ht="15.95" customHeight="1" x14ac:dyDescent="0.2">
      <c r="A409" s="313" t="s">
        <v>929</v>
      </c>
      <c r="B409" s="313" t="s">
        <v>930</v>
      </c>
      <c r="C409" s="317" t="s">
        <v>992</v>
      </c>
      <c r="D409" s="315" t="s">
        <v>486</v>
      </c>
      <c r="E409" s="320">
        <v>5750.01</v>
      </c>
      <c r="F409" s="317" t="s">
        <v>932</v>
      </c>
    </row>
    <row r="410" spans="1:6" ht="24" x14ac:dyDescent="0.2">
      <c r="A410" s="313" t="s">
        <v>929</v>
      </c>
      <c r="B410" s="313" t="s">
        <v>930</v>
      </c>
      <c r="C410" s="314" t="s">
        <v>993</v>
      </c>
      <c r="D410" s="315" t="s">
        <v>486</v>
      </c>
      <c r="E410" s="316">
        <v>4500.0006000000003</v>
      </c>
      <c r="F410" s="317" t="s">
        <v>932</v>
      </c>
    </row>
    <row r="411" spans="1:6" x14ac:dyDescent="0.2">
      <c r="A411" s="313" t="s">
        <v>929</v>
      </c>
      <c r="B411" s="313" t="s">
        <v>930</v>
      </c>
      <c r="C411" s="314" t="s">
        <v>994</v>
      </c>
      <c r="D411" s="315" t="s">
        <v>884</v>
      </c>
      <c r="E411" s="316">
        <v>206.5</v>
      </c>
      <c r="F411" s="317" t="s">
        <v>932</v>
      </c>
    </row>
    <row r="412" spans="1:6" x14ac:dyDescent="0.2">
      <c r="A412" s="313" t="s">
        <v>929</v>
      </c>
      <c r="B412" s="313" t="s">
        <v>930</v>
      </c>
      <c r="C412" s="314" t="s">
        <v>995</v>
      </c>
      <c r="D412" s="315" t="s">
        <v>486</v>
      </c>
      <c r="E412" s="316">
        <v>144.9984</v>
      </c>
      <c r="F412" s="317" t="s">
        <v>932</v>
      </c>
    </row>
    <row r="413" spans="1:6" x14ac:dyDescent="0.2">
      <c r="A413" s="313" t="s">
        <v>929</v>
      </c>
      <c r="B413" s="313" t="s">
        <v>930</v>
      </c>
      <c r="C413" s="314" t="s">
        <v>996</v>
      </c>
      <c r="D413" s="315" t="s">
        <v>486</v>
      </c>
      <c r="E413" s="316">
        <v>1407.74</v>
      </c>
      <c r="F413" s="317" t="s">
        <v>932</v>
      </c>
    </row>
    <row r="414" spans="1:6" x14ac:dyDescent="0.2">
      <c r="A414" s="313" t="s">
        <v>929</v>
      </c>
      <c r="B414" s="313" t="s">
        <v>930</v>
      </c>
      <c r="C414" s="314" t="s">
        <v>997</v>
      </c>
      <c r="D414" s="315" t="s">
        <v>513</v>
      </c>
      <c r="E414" s="316">
        <v>71.98</v>
      </c>
      <c r="F414" s="317" t="s">
        <v>932</v>
      </c>
    </row>
    <row r="415" spans="1:6" x14ac:dyDescent="0.2">
      <c r="A415" s="313" t="s">
        <v>929</v>
      </c>
      <c r="B415" s="313" t="s">
        <v>930</v>
      </c>
      <c r="C415" s="314" t="s">
        <v>998</v>
      </c>
      <c r="D415" s="315" t="s">
        <v>486</v>
      </c>
      <c r="E415" s="316">
        <v>55</v>
      </c>
      <c r="F415" s="317" t="s">
        <v>932</v>
      </c>
    </row>
    <row r="416" spans="1:6" x14ac:dyDescent="0.2">
      <c r="A416" s="313" t="s">
        <v>929</v>
      </c>
      <c r="B416" s="313" t="s">
        <v>930</v>
      </c>
      <c r="C416" s="314" t="s">
        <v>999</v>
      </c>
      <c r="D416" s="315" t="s">
        <v>486</v>
      </c>
      <c r="E416" s="316">
        <v>55</v>
      </c>
      <c r="F416" s="317" t="s">
        <v>932</v>
      </c>
    </row>
    <row r="417" spans="1:6" x14ac:dyDescent="0.2">
      <c r="A417" s="313" t="s">
        <v>929</v>
      </c>
      <c r="B417" s="313" t="s">
        <v>930</v>
      </c>
      <c r="C417" s="314" t="s">
        <v>1000</v>
      </c>
      <c r="D417" s="315" t="s">
        <v>884</v>
      </c>
      <c r="E417" s="316">
        <v>72.5</v>
      </c>
      <c r="F417" s="317" t="s">
        <v>932</v>
      </c>
    </row>
    <row r="418" spans="1:6" x14ac:dyDescent="0.2">
      <c r="A418" s="313" t="s">
        <v>929</v>
      </c>
      <c r="B418" s="313" t="s">
        <v>930</v>
      </c>
      <c r="C418" s="314" t="s">
        <v>1001</v>
      </c>
      <c r="D418" s="315" t="s">
        <v>486</v>
      </c>
      <c r="E418" s="316">
        <v>50</v>
      </c>
      <c r="F418" s="317" t="s">
        <v>932</v>
      </c>
    </row>
    <row r="419" spans="1:6" x14ac:dyDescent="0.2">
      <c r="A419" s="313" t="s">
        <v>929</v>
      </c>
      <c r="B419" s="313" t="s">
        <v>930</v>
      </c>
      <c r="C419" s="314" t="s">
        <v>1002</v>
      </c>
      <c r="D419" s="315" t="s">
        <v>486</v>
      </c>
      <c r="E419" s="316">
        <v>1121</v>
      </c>
      <c r="F419" s="317" t="s">
        <v>932</v>
      </c>
    </row>
    <row r="420" spans="1:6" x14ac:dyDescent="0.2">
      <c r="A420" s="313" t="s">
        <v>929</v>
      </c>
      <c r="B420" s="313" t="s">
        <v>930</v>
      </c>
      <c r="C420" s="314" t="s">
        <v>1003</v>
      </c>
      <c r="D420" s="315" t="s">
        <v>486</v>
      </c>
      <c r="E420" s="316">
        <v>254.99799999999999</v>
      </c>
      <c r="F420" s="317" t="s">
        <v>932</v>
      </c>
    </row>
    <row r="421" spans="1:6" x14ac:dyDescent="0.2">
      <c r="A421" s="313" t="s">
        <v>929</v>
      </c>
      <c r="B421" s="313" t="s">
        <v>930</v>
      </c>
      <c r="C421" s="314" t="s">
        <v>1003</v>
      </c>
      <c r="D421" s="315" t="s">
        <v>486</v>
      </c>
      <c r="E421" s="316">
        <v>365.8</v>
      </c>
      <c r="F421" s="317" t="s">
        <v>932</v>
      </c>
    </row>
    <row r="422" spans="1:6" x14ac:dyDescent="0.2">
      <c r="A422" s="313" t="s">
        <v>929</v>
      </c>
      <c r="B422" s="313" t="s">
        <v>930</v>
      </c>
      <c r="C422" s="317" t="s">
        <v>1004</v>
      </c>
      <c r="D422" s="315" t="s">
        <v>486</v>
      </c>
      <c r="E422" s="320">
        <v>498.99799999999999</v>
      </c>
      <c r="F422" s="317" t="s">
        <v>932</v>
      </c>
    </row>
    <row r="423" spans="1:6" ht="24" x14ac:dyDescent="0.2">
      <c r="A423" s="313" t="s">
        <v>929</v>
      </c>
      <c r="B423" s="313" t="s">
        <v>930</v>
      </c>
      <c r="C423" s="314" t="s">
        <v>1005</v>
      </c>
      <c r="D423" s="315" t="s">
        <v>486</v>
      </c>
      <c r="E423" s="316">
        <v>10.9976</v>
      </c>
      <c r="F423" s="317" t="s">
        <v>932</v>
      </c>
    </row>
    <row r="424" spans="1:6" ht="24" x14ac:dyDescent="0.2">
      <c r="A424" s="313" t="s">
        <v>929</v>
      </c>
      <c r="B424" s="313" t="s">
        <v>930</v>
      </c>
      <c r="C424" s="314" t="s">
        <v>1006</v>
      </c>
      <c r="D424" s="315" t="s">
        <v>486</v>
      </c>
      <c r="E424" s="316">
        <v>53.1</v>
      </c>
      <c r="F424" s="317" t="s">
        <v>932</v>
      </c>
    </row>
    <row r="425" spans="1:6" ht="24" x14ac:dyDescent="0.2">
      <c r="A425" s="313" t="s">
        <v>929</v>
      </c>
      <c r="B425" s="313" t="s">
        <v>930</v>
      </c>
      <c r="C425" s="314" t="s">
        <v>1007</v>
      </c>
      <c r="D425" s="315" t="s">
        <v>486</v>
      </c>
      <c r="E425" s="316">
        <v>916.505</v>
      </c>
      <c r="F425" s="317" t="s">
        <v>932</v>
      </c>
    </row>
    <row r="426" spans="1:6" ht="24" x14ac:dyDescent="0.2">
      <c r="A426" s="313" t="s">
        <v>929</v>
      </c>
      <c r="B426" s="313" t="s">
        <v>930</v>
      </c>
      <c r="C426" s="314" t="s">
        <v>1008</v>
      </c>
      <c r="D426" s="315" t="s">
        <v>486</v>
      </c>
      <c r="E426" s="316">
        <v>5015</v>
      </c>
      <c r="F426" s="317" t="s">
        <v>932</v>
      </c>
    </row>
    <row r="427" spans="1:6" ht="24" x14ac:dyDescent="0.2">
      <c r="A427" s="313" t="s">
        <v>929</v>
      </c>
      <c r="B427" s="313" t="s">
        <v>930</v>
      </c>
      <c r="C427" s="314" t="s">
        <v>1009</v>
      </c>
      <c r="D427" s="315" t="s">
        <v>486</v>
      </c>
      <c r="E427" s="316">
        <v>10584.6</v>
      </c>
      <c r="F427" s="317" t="s">
        <v>932</v>
      </c>
    </row>
    <row r="428" spans="1:6" x14ac:dyDescent="0.2">
      <c r="A428" s="313" t="s">
        <v>929</v>
      </c>
      <c r="B428" s="313" t="s">
        <v>930</v>
      </c>
      <c r="C428" s="314" t="s">
        <v>1010</v>
      </c>
      <c r="D428" s="315" t="s">
        <v>486</v>
      </c>
      <c r="E428" s="316">
        <v>8.85</v>
      </c>
      <c r="F428" s="317" t="s">
        <v>932</v>
      </c>
    </row>
    <row r="429" spans="1:6" x14ac:dyDescent="0.2">
      <c r="A429" s="313" t="s">
        <v>929</v>
      </c>
      <c r="B429" s="313" t="s">
        <v>930</v>
      </c>
      <c r="C429" s="314" t="s">
        <v>1011</v>
      </c>
      <c r="D429" s="315" t="s">
        <v>486</v>
      </c>
      <c r="E429" s="316">
        <v>26.55</v>
      </c>
      <c r="F429" s="317" t="s">
        <v>932</v>
      </c>
    </row>
    <row r="430" spans="1:6" x14ac:dyDescent="0.2">
      <c r="A430" s="313" t="s">
        <v>929</v>
      </c>
      <c r="B430" s="313" t="s">
        <v>930</v>
      </c>
      <c r="C430" s="314" t="s">
        <v>1012</v>
      </c>
      <c r="D430" s="315" t="s">
        <v>486</v>
      </c>
      <c r="E430" s="316">
        <v>71.98</v>
      </c>
      <c r="F430" s="317" t="s">
        <v>932</v>
      </c>
    </row>
    <row r="431" spans="1:6" x14ac:dyDescent="0.2">
      <c r="A431" s="313" t="s">
        <v>929</v>
      </c>
      <c r="B431" s="313" t="s">
        <v>930</v>
      </c>
      <c r="C431" s="314" t="s">
        <v>1013</v>
      </c>
      <c r="D431" s="315" t="s">
        <v>486</v>
      </c>
      <c r="E431" s="316">
        <v>278.77499999999998</v>
      </c>
      <c r="F431" s="317" t="s">
        <v>932</v>
      </c>
    </row>
    <row r="432" spans="1:6" x14ac:dyDescent="0.2">
      <c r="A432" s="313" t="s">
        <v>929</v>
      </c>
      <c r="B432" s="313" t="s">
        <v>930</v>
      </c>
      <c r="C432" s="314" t="s">
        <v>1014</v>
      </c>
      <c r="D432" s="315" t="s">
        <v>486</v>
      </c>
      <c r="E432" s="316">
        <v>32.001600000000003</v>
      </c>
      <c r="F432" s="317" t="s">
        <v>932</v>
      </c>
    </row>
    <row r="433" spans="1:6" x14ac:dyDescent="0.2">
      <c r="A433" s="313" t="s">
        <v>929</v>
      </c>
      <c r="B433" s="313" t="s">
        <v>930</v>
      </c>
      <c r="C433" s="314" t="s">
        <v>1015</v>
      </c>
      <c r="D433" s="315" t="s">
        <v>486</v>
      </c>
      <c r="E433" s="316">
        <v>33.04</v>
      </c>
      <c r="F433" s="317" t="s">
        <v>932</v>
      </c>
    </row>
    <row r="434" spans="1:6" x14ac:dyDescent="0.2">
      <c r="A434" s="313" t="s">
        <v>929</v>
      </c>
      <c r="B434" s="313" t="s">
        <v>930</v>
      </c>
      <c r="C434" s="314" t="s">
        <v>1016</v>
      </c>
      <c r="D434" s="315" t="s">
        <v>486</v>
      </c>
      <c r="E434" s="316">
        <v>24.78</v>
      </c>
      <c r="F434" s="317" t="s">
        <v>932</v>
      </c>
    </row>
    <row r="435" spans="1:6" x14ac:dyDescent="0.2">
      <c r="A435" s="313" t="s">
        <v>929</v>
      </c>
      <c r="B435" s="313" t="s">
        <v>930</v>
      </c>
      <c r="C435" s="314" t="s">
        <v>1017</v>
      </c>
      <c r="D435" s="315" t="s">
        <v>486</v>
      </c>
      <c r="E435" s="316">
        <v>21.24</v>
      </c>
      <c r="F435" s="317" t="s">
        <v>932</v>
      </c>
    </row>
    <row r="436" spans="1:6" ht="24" x14ac:dyDescent="0.2">
      <c r="A436" s="313" t="s">
        <v>929</v>
      </c>
      <c r="B436" s="313" t="s">
        <v>930</v>
      </c>
      <c r="C436" s="314" t="s">
        <v>1018</v>
      </c>
      <c r="D436" s="315" t="s">
        <v>486</v>
      </c>
      <c r="E436" s="316">
        <v>8379.4282999999996</v>
      </c>
      <c r="F436" s="317" t="s">
        <v>932</v>
      </c>
    </row>
    <row r="437" spans="1:6" ht="24" x14ac:dyDescent="0.2">
      <c r="A437" s="313" t="s">
        <v>929</v>
      </c>
      <c r="B437" s="313" t="s">
        <v>930</v>
      </c>
      <c r="C437" s="314" t="s">
        <v>1019</v>
      </c>
      <c r="D437" s="315" t="s">
        <v>486</v>
      </c>
      <c r="E437" s="316">
        <v>3100.0016999999998</v>
      </c>
      <c r="F437" s="317" t="s">
        <v>932</v>
      </c>
    </row>
    <row r="438" spans="1:6" ht="24" x14ac:dyDescent="0.2">
      <c r="A438" s="313" t="s">
        <v>929</v>
      </c>
      <c r="B438" s="313" t="s">
        <v>930</v>
      </c>
      <c r="C438" s="314" t="s">
        <v>1020</v>
      </c>
      <c r="D438" s="315" t="s">
        <v>486</v>
      </c>
      <c r="E438" s="316">
        <v>7601.18</v>
      </c>
      <c r="F438" s="317" t="s">
        <v>932</v>
      </c>
    </row>
    <row r="439" spans="1:6" x14ac:dyDescent="0.2">
      <c r="A439" s="313" t="s">
        <v>929</v>
      </c>
      <c r="B439" s="313" t="s">
        <v>930</v>
      </c>
      <c r="C439" s="314" t="s">
        <v>1021</v>
      </c>
      <c r="D439" s="315" t="s">
        <v>486</v>
      </c>
      <c r="E439" s="316">
        <v>5.31</v>
      </c>
      <c r="F439" s="317" t="s">
        <v>932</v>
      </c>
    </row>
    <row r="440" spans="1:6" x14ac:dyDescent="0.2">
      <c r="A440" s="313" t="s">
        <v>929</v>
      </c>
      <c r="B440" s="313" t="s">
        <v>930</v>
      </c>
      <c r="C440" s="314" t="s">
        <v>1022</v>
      </c>
      <c r="D440" s="315" t="s">
        <v>486</v>
      </c>
      <c r="E440" s="316">
        <v>9.6760000000000002</v>
      </c>
      <c r="F440" s="317" t="s">
        <v>932</v>
      </c>
    </row>
    <row r="441" spans="1:6" x14ac:dyDescent="0.2">
      <c r="A441" s="313" t="s">
        <v>929</v>
      </c>
      <c r="B441" s="313" t="s">
        <v>930</v>
      </c>
      <c r="C441" s="314" t="s">
        <v>1023</v>
      </c>
      <c r="D441" s="315" t="s">
        <v>486</v>
      </c>
      <c r="E441" s="316">
        <v>25.924600000000002</v>
      </c>
      <c r="F441" s="317" t="s">
        <v>932</v>
      </c>
    </row>
    <row r="442" spans="1:6" x14ac:dyDescent="0.2">
      <c r="A442" s="313" t="s">
        <v>929</v>
      </c>
      <c r="B442" s="313" t="s">
        <v>930</v>
      </c>
      <c r="C442" s="314" t="s">
        <v>1024</v>
      </c>
      <c r="D442" s="315" t="s">
        <v>486</v>
      </c>
      <c r="E442" s="316">
        <v>4163.9250000000002</v>
      </c>
      <c r="F442" s="317" t="s">
        <v>932</v>
      </c>
    </row>
    <row r="443" spans="1:6" x14ac:dyDescent="0.2">
      <c r="A443" s="313" t="s">
        <v>929</v>
      </c>
      <c r="B443" s="313" t="s">
        <v>930</v>
      </c>
      <c r="C443" s="314" t="s">
        <v>1025</v>
      </c>
      <c r="D443" s="315" t="s">
        <v>486</v>
      </c>
      <c r="E443" s="316">
        <v>15.34</v>
      </c>
      <c r="F443" s="317" t="s">
        <v>932</v>
      </c>
    </row>
    <row r="444" spans="1:6" x14ac:dyDescent="0.2">
      <c r="A444" s="313" t="s">
        <v>929</v>
      </c>
      <c r="B444" s="313" t="s">
        <v>930</v>
      </c>
      <c r="C444" s="314" t="s">
        <v>1026</v>
      </c>
      <c r="D444" s="315" t="s">
        <v>486</v>
      </c>
      <c r="E444" s="316">
        <v>788.24</v>
      </c>
      <c r="F444" s="317" t="s">
        <v>932</v>
      </c>
    </row>
    <row r="445" spans="1:6" x14ac:dyDescent="0.2">
      <c r="A445" s="313" t="s">
        <v>929</v>
      </c>
      <c r="B445" s="313" t="s">
        <v>930</v>
      </c>
      <c r="C445" s="313" t="s">
        <v>1027</v>
      </c>
      <c r="D445" s="315" t="s">
        <v>486</v>
      </c>
      <c r="E445" s="318">
        <v>1888</v>
      </c>
      <c r="F445" s="319" t="s">
        <v>932</v>
      </c>
    </row>
    <row r="446" spans="1:6" x14ac:dyDescent="0.2">
      <c r="A446" s="313" t="s">
        <v>929</v>
      </c>
      <c r="B446" s="313" t="s">
        <v>930</v>
      </c>
      <c r="C446" s="313" t="s">
        <v>1028</v>
      </c>
      <c r="D446" s="315" t="s">
        <v>486</v>
      </c>
      <c r="E446" s="318">
        <v>1888</v>
      </c>
      <c r="F446" s="319" t="s">
        <v>932</v>
      </c>
    </row>
    <row r="447" spans="1:6" x14ac:dyDescent="0.2">
      <c r="A447" s="313" t="s">
        <v>929</v>
      </c>
      <c r="B447" s="313" t="s">
        <v>930</v>
      </c>
      <c r="C447" s="313" t="s">
        <v>1029</v>
      </c>
      <c r="D447" s="315" t="s">
        <v>486</v>
      </c>
      <c r="E447" s="318">
        <v>1858.5</v>
      </c>
      <c r="F447" s="319" t="s">
        <v>932</v>
      </c>
    </row>
    <row r="448" spans="1:6" x14ac:dyDescent="0.2">
      <c r="A448" s="313" t="s">
        <v>929</v>
      </c>
      <c r="B448" s="313" t="s">
        <v>930</v>
      </c>
      <c r="C448" s="314" t="s">
        <v>1030</v>
      </c>
      <c r="D448" s="315" t="s">
        <v>513</v>
      </c>
      <c r="E448" s="316">
        <v>27.14</v>
      </c>
      <c r="F448" s="317" t="s">
        <v>932</v>
      </c>
    </row>
    <row r="449" spans="1:6" x14ac:dyDescent="0.2">
      <c r="A449" s="313" t="s">
        <v>929</v>
      </c>
      <c r="B449" s="313" t="s">
        <v>930</v>
      </c>
      <c r="C449" s="314" t="s">
        <v>1031</v>
      </c>
      <c r="D449" s="315" t="s">
        <v>486</v>
      </c>
      <c r="E449" s="316">
        <v>33.4176</v>
      </c>
      <c r="F449" s="317" t="s">
        <v>932</v>
      </c>
    </row>
    <row r="450" spans="1:6" x14ac:dyDescent="0.2">
      <c r="A450" s="313" t="s">
        <v>929</v>
      </c>
      <c r="B450" s="313" t="s">
        <v>930</v>
      </c>
      <c r="C450" s="314" t="s">
        <v>1032</v>
      </c>
      <c r="D450" s="315" t="s">
        <v>486</v>
      </c>
      <c r="E450" s="316">
        <v>46.999499999999998</v>
      </c>
      <c r="F450" s="317" t="s">
        <v>932</v>
      </c>
    </row>
    <row r="451" spans="1:6" x14ac:dyDescent="0.2">
      <c r="A451" s="313" t="s">
        <v>929</v>
      </c>
      <c r="B451" s="313" t="s">
        <v>930</v>
      </c>
      <c r="C451" s="314" t="s">
        <v>1033</v>
      </c>
      <c r="D451" s="315" t="s">
        <v>486</v>
      </c>
      <c r="E451" s="316">
        <v>49.206000000000003</v>
      </c>
      <c r="F451" s="317" t="s">
        <v>932</v>
      </c>
    </row>
    <row r="452" spans="1:6" x14ac:dyDescent="0.2">
      <c r="A452" s="313" t="s">
        <v>929</v>
      </c>
      <c r="B452" s="313" t="s">
        <v>930</v>
      </c>
      <c r="C452" s="314" t="s">
        <v>1034</v>
      </c>
      <c r="D452" s="315" t="s">
        <v>486</v>
      </c>
      <c r="E452" s="316">
        <v>619.5</v>
      </c>
      <c r="F452" s="317" t="s">
        <v>932</v>
      </c>
    </row>
    <row r="453" spans="1:6" ht="18" customHeight="1" x14ac:dyDescent="0.2">
      <c r="A453" s="313" t="s">
        <v>929</v>
      </c>
      <c r="B453" s="313" t="s">
        <v>930</v>
      </c>
      <c r="C453" s="314" t="s">
        <v>1035</v>
      </c>
      <c r="D453" s="315" t="s">
        <v>486</v>
      </c>
      <c r="E453" s="316">
        <v>49.607300000000002</v>
      </c>
      <c r="F453" s="317" t="s">
        <v>932</v>
      </c>
    </row>
    <row r="454" spans="1:6" x14ac:dyDescent="0.2">
      <c r="A454" s="313" t="s">
        <v>929</v>
      </c>
      <c r="B454" s="313" t="s">
        <v>930</v>
      </c>
      <c r="C454" s="314" t="s">
        <v>1036</v>
      </c>
      <c r="D454" s="315" t="s">
        <v>486</v>
      </c>
      <c r="E454" s="316">
        <v>1362.9</v>
      </c>
      <c r="F454" s="317" t="s">
        <v>932</v>
      </c>
    </row>
    <row r="455" spans="1:6" x14ac:dyDescent="0.2">
      <c r="A455" s="313" t="s">
        <v>929</v>
      </c>
      <c r="B455" s="313" t="s">
        <v>930</v>
      </c>
      <c r="C455" s="314" t="s">
        <v>1037</v>
      </c>
      <c r="D455" s="315" t="s">
        <v>486</v>
      </c>
      <c r="E455" s="316">
        <v>114.46</v>
      </c>
      <c r="F455" s="317" t="s">
        <v>932</v>
      </c>
    </row>
    <row r="456" spans="1:6" ht="18.95" customHeight="1" x14ac:dyDescent="0.2">
      <c r="A456" s="313" t="s">
        <v>929</v>
      </c>
      <c r="B456" s="313" t="s">
        <v>930</v>
      </c>
      <c r="C456" s="314" t="s">
        <v>1038</v>
      </c>
      <c r="D456" s="315" t="s">
        <v>486</v>
      </c>
      <c r="E456" s="316">
        <v>4399.9949999999999</v>
      </c>
      <c r="F456" s="317" t="s">
        <v>932</v>
      </c>
    </row>
    <row r="457" spans="1:6" ht="18.95" customHeight="1" x14ac:dyDescent="0.2">
      <c r="A457" s="313" t="s">
        <v>929</v>
      </c>
      <c r="B457" s="313" t="s">
        <v>930</v>
      </c>
      <c r="C457" s="314" t="s">
        <v>1039</v>
      </c>
      <c r="D457" s="315" t="s">
        <v>486</v>
      </c>
      <c r="E457" s="316">
        <v>2242</v>
      </c>
      <c r="F457" s="317" t="s">
        <v>932</v>
      </c>
    </row>
    <row r="458" spans="1:6" ht="18.95" customHeight="1" x14ac:dyDescent="0.2">
      <c r="A458" s="313" t="s">
        <v>929</v>
      </c>
      <c r="B458" s="313" t="s">
        <v>930</v>
      </c>
      <c r="C458" s="314" t="s">
        <v>1040</v>
      </c>
      <c r="D458" s="315" t="s">
        <v>486</v>
      </c>
      <c r="E458" s="316">
        <v>1982.4</v>
      </c>
      <c r="F458" s="317" t="s">
        <v>932</v>
      </c>
    </row>
    <row r="459" spans="1:6" ht="24" x14ac:dyDescent="0.2">
      <c r="A459" s="313" t="s">
        <v>929</v>
      </c>
      <c r="B459" s="313" t="s">
        <v>930</v>
      </c>
      <c r="C459" s="314" t="s">
        <v>1041</v>
      </c>
      <c r="D459" s="315" t="s">
        <v>486</v>
      </c>
      <c r="E459" s="316">
        <v>2006</v>
      </c>
      <c r="F459" s="317" t="s">
        <v>932</v>
      </c>
    </row>
    <row r="460" spans="1:6" ht="15" customHeight="1" x14ac:dyDescent="0.2">
      <c r="A460" s="313" t="s">
        <v>929</v>
      </c>
      <c r="B460" s="313" t="s">
        <v>930</v>
      </c>
      <c r="C460" s="314" t="s">
        <v>1042</v>
      </c>
      <c r="D460" s="315" t="s">
        <v>486</v>
      </c>
      <c r="E460" s="316">
        <v>3186</v>
      </c>
      <c r="F460" s="317" t="s">
        <v>932</v>
      </c>
    </row>
    <row r="461" spans="1:6" ht="24" x14ac:dyDescent="0.2">
      <c r="A461" s="313" t="s">
        <v>929</v>
      </c>
      <c r="B461" s="313" t="s">
        <v>930</v>
      </c>
      <c r="C461" s="314" t="s">
        <v>1043</v>
      </c>
      <c r="D461" s="315" t="s">
        <v>486</v>
      </c>
      <c r="E461" s="316">
        <v>2908.2525000000001</v>
      </c>
      <c r="F461" s="317" t="s">
        <v>932</v>
      </c>
    </row>
    <row r="462" spans="1:6" ht="20.25" customHeight="1" x14ac:dyDescent="0.2">
      <c r="A462" s="313" t="s">
        <v>929</v>
      </c>
      <c r="B462" s="313" t="s">
        <v>930</v>
      </c>
      <c r="C462" s="314" t="s">
        <v>1044</v>
      </c>
      <c r="D462" s="315" t="s">
        <v>486</v>
      </c>
      <c r="E462" s="316">
        <v>4979.6000000000004</v>
      </c>
      <c r="F462" s="317" t="s">
        <v>932</v>
      </c>
    </row>
    <row r="463" spans="1:6" ht="21.75" customHeight="1" x14ac:dyDescent="0.2">
      <c r="A463" s="313" t="s">
        <v>929</v>
      </c>
      <c r="B463" s="313" t="s">
        <v>930</v>
      </c>
      <c r="C463" s="314" t="s">
        <v>1045</v>
      </c>
      <c r="D463" s="315" t="s">
        <v>486</v>
      </c>
      <c r="E463" s="316">
        <v>4248</v>
      </c>
      <c r="F463" s="317" t="s">
        <v>932</v>
      </c>
    </row>
    <row r="464" spans="1:6" ht="21.75" customHeight="1" x14ac:dyDescent="0.2">
      <c r="A464" s="313" t="s">
        <v>929</v>
      </c>
      <c r="B464" s="313" t="s">
        <v>930</v>
      </c>
      <c r="C464" s="314" t="s">
        <v>1046</v>
      </c>
      <c r="D464" s="315" t="s">
        <v>486</v>
      </c>
      <c r="E464" s="316">
        <v>2419</v>
      </c>
      <c r="F464" s="317" t="s">
        <v>932</v>
      </c>
    </row>
    <row r="465" spans="1:6" ht="15" customHeight="1" x14ac:dyDescent="0.2">
      <c r="A465" s="313" t="s">
        <v>929</v>
      </c>
      <c r="B465" s="313" t="s">
        <v>930</v>
      </c>
      <c r="C465" s="314" t="s">
        <v>1047</v>
      </c>
      <c r="D465" s="315" t="s">
        <v>486</v>
      </c>
      <c r="E465" s="316">
        <v>5015</v>
      </c>
      <c r="F465" s="317" t="s">
        <v>932</v>
      </c>
    </row>
    <row r="466" spans="1:6" ht="17.100000000000001" customHeight="1" x14ac:dyDescent="0.2">
      <c r="A466" s="313" t="s">
        <v>929</v>
      </c>
      <c r="B466" s="313" t="s">
        <v>930</v>
      </c>
      <c r="C466" s="314" t="s">
        <v>1048</v>
      </c>
      <c r="D466" s="315" t="s">
        <v>486</v>
      </c>
      <c r="E466" s="316">
        <v>4398.45</v>
      </c>
      <c r="F466" s="317" t="s">
        <v>932</v>
      </c>
    </row>
    <row r="467" spans="1:6" ht="14.1" customHeight="1" x14ac:dyDescent="0.2">
      <c r="A467" s="313" t="s">
        <v>929</v>
      </c>
      <c r="B467" s="313" t="s">
        <v>930</v>
      </c>
      <c r="C467" s="314" t="s">
        <v>1049</v>
      </c>
      <c r="D467" s="315" t="s">
        <v>486</v>
      </c>
      <c r="E467" s="316">
        <v>8142</v>
      </c>
      <c r="F467" s="317" t="s">
        <v>932</v>
      </c>
    </row>
    <row r="468" spans="1:6" ht="14.1" customHeight="1" x14ac:dyDescent="0.2">
      <c r="A468" s="313" t="s">
        <v>929</v>
      </c>
      <c r="B468" s="313" t="s">
        <v>930</v>
      </c>
      <c r="C468" s="314" t="s">
        <v>1050</v>
      </c>
      <c r="D468" s="315" t="s">
        <v>486</v>
      </c>
      <c r="E468" s="316">
        <v>6608</v>
      </c>
      <c r="F468" s="317" t="s">
        <v>932</v>
      </c>
    </row>
    <row r="469" spans="1:6" ht="15" customHeight="1" x14ac:dyDescent="0.2">
      <c r="A469" s="313" t="s">
        <v>929</v>
      </c>
      <c r="B469" s="313" t="s">
        <v>930</v>
      </c>
      <c r="C469" s="314" t="s">
        <v>1051</v>
      </c>
      <c r="D469" s="315" t="s">
        <v>486</v>
      </c>
      <c r="E469" s="316">
        <v>1899.8</v>
      </c>
      <c r="F469" s="317" t="s">
        <v>932</v>
      </c>
    </row>
    <row r="470" spans="1:6" ht="24" x14ac:dyDescent="0.2">
      <c r="A470" s="313" t="s">
        <v>929</v>
      </c>
      <c r="B470" s="313" t="s">
        <v>930</v>
      </c>
      <c r="C470" s="314" t="s">
        <v>1052</v>
      </c>
      <c r="D470" s="315" t="s">
        <v>486</v>
      </c>
      <c r="E470" s="316">
        <v>7788</v>
      </c>
      <c r="F470" s="317" t="s">
        <v>932</v>
      </c>
    </row>
    <row r="471" spans="1:6" ht="24" x14ac:dyDescent="0.2">
      <c r="A471" s="313" t="s">
        <v>929</v>
      </c>
      <c r="B471" s="313" t="s">
        <v>930</v>
      </c>
      <c r="C471" s="314" t="s">
        <v>1053</v>
      </c>
      <c r="D471" s="315" t="s">
        <v>486</v>
      </c>
      <c r="E471" s="316">
        <v>8732</v>
      </c>
      <c r="F471" s="317" t="s">
        <v>932</v>
      </c>
    </row>
    <row r="472" spans="1:6" ht="14.1" customHeight="1" x14ac:dyDescent="0.2">
      <c r="A472" s="313" t="s">
        <v>929</v>
      </c>
      <c r="B472" s="313" t="s">
        <v>930</v>
      </c>
      <c r="C472" s="314" t="s">
        <v>1054</v>
      </c>
      <c r="D472" s="315" t="s">
        <v>486</v>
      </c>
      <c r="E472" s="316">
        <v>1911.01</v>
      </c>
      <c r="F472" s="317" t="s">
        <v>932</v>
      </c>
    </row>
    <row r="473" spans="1:6" ht="14.1" customHeight="1" x14ac:dyDescent="0.2">
      <c r="A473" s="313" t="s">
        <v>929</v>
      </c>
      <c r="B473" s="313" t="s">
        <v>930</v>
      </c>
      <c r="C473" s="314" t="s">
        <v>1055</v>
      </c>
      <c r="D473" s="315" t="s">
        <v>486</v>
      </c>
      <c r="E473" s="316">
        <v>7670</v>
      </c>
      <c r="F473" s="317" t="s">
        <v>932</v>
      </c>
    </row>
    <row r="474" spans="1:6" ht="15.95" customHeight="1" x14ac:dyDescent="0.2">
      <c r="A474" s="313" t="s">
        <v>929</v>
      </c>
      <c r="B474" s="313" t="s">
        <v>930</v>
      </c>
      <c r="C474" s="314" t="s">
        <v>1056</v>
      </c>
      <c r="D474" s="315" t="s">
        <v>486</v>
      </c>
      <c r="E474" s="316">
        <v>14.75</v>
      </c>
      <c r="F474" s="317" t="s">
        <v>932</v>
      </c>
    </row>
    <row r="475" spans="1:6" ht="15.95" customHeight="1" x14ac:dyDescent="0.2">
      <c r="A475" s="313" t="s">
        <v>929</v>
      </c>
      <c r="B475" s="313" t="s">
        <v>930</v>
      </c>
      <c r="C475" s="314" t="s">
        <v>1057</v>
      </c>
      <c r="D475" s="315" t="s">
        <v>486</v>
      </c>
      <c r="E475" s="316">
        <v>233.64</v>
      </c>
      <c r="F475" s="317" t="s">
        <v>932</v>
      </c>
    </row>
    <row r="476" spans="1:6" ht="15" customHeight="1" x14ac:dyDescent="0.2">
      <c r="A476" s="321" t="s">
        <v>1058</v>
      </c>
      <c r="B476" s="321" t="s">
        <v>1059</v>
      </c>
      <c r="C476" s="322" t="s">
        <v>1060</v>
      </c>
      <c r="D476" s="323" t="s">
        <v>884</v>
      </c>
      <c r="E476" s="324">
        <v>250</v>
      </c>
      <c r="F476" s="325" t="s">
        <v>1061</v>
      </c>
    </row>
    <row r="477" spans="1:6" x14ac:dyDescent="0.2">
      <c r="A477" s="321" t="s">
        <v>1058</v>
      </c>
      <c r="B477" s="321" t="s">
        <v>1059</v>
      </c>
      <c r="C477" s="322" t="s">
        <v>1062</v>
      </c>
      <c r="D477" s="323" t="s">
        <v>486</v>
      </c>
      <c r="E477" s="324">
        <v>362.25</v>
      </c>
      <c r="F477" s="325" t="s">
        <v>1063</v>
      </c>
    </row>
    <row r="478" spans="1:6" ht="15" customHeight="1" x14ac:dyDescent="0.2">
      <c r="A478" s="321" t="s">
        <v>1058</v>
      </c>
      <c r="B478" s="321" t="s">
        <v>1059</v>
      </c>
      <c r="C478" s="322" t="s">
        <v>1064</v>
      </c>
      <c r="D478" s="323" t="s">
        <v>486</v>
      </c>
      <c r="E478" s="324">
        <v>402.67669999999998</v>
      </c>
      <c r="F478" s="325" t="s">
        <v>1061</v>
      </c>
    </row>
    <row r="479" spans="1:6" x14ac:dyDescent="0.2">
      <c r="A479" s="321" t="s">
        <v>1058</v>
      </c>
      <c r="B479" s="321" t="s">
        <v>1059</v>
      </c>
      <c r="C479" s="326" t="s">
        <v>1065</v>
      </c>
      <c r="D479" s="327" t="s">
        <v>486</v>
      </c>
      <c r="E479" s="328">
        <v>475.16</v>
      </c>
      <c r="F479" s="325" t="s">
        <v>1063</v>
      </c>
    </row>
    <row r="480" spans="1:6" ht="15.95" customHeight="1" x14ac:dyDescent="0.2">
      <c r="A480" s="321" t="s">
        <v>1058</v>
      </c>
      <c r="B480" s="321" t="s">
        <v>1059</v>
      </c>
      <c r="C480" s="322" t="s">
        <v>1066</v>
      </c>
      <c r="D480" s="323" t="s">
        <v>486</v>
      </c>
      <c r="E480" s="324">
        <v>466.1</v>
      </c>
      <c r="F480" s="325" t="s">
        <v>1061</v>
      </c>
    </row>
    <row r="481" spans="1:6" x14ac:dyDescent="0.2">
      <c r="A481" s="321" t="s">
        <v>1058</v>
      </c>
      <c r="B481" s="321" t="s">
        <v>1059</v>
      </c>
      <c r="C481" s="322" t="s">
        <v>1067</v>
      </c>
      <c r="D481" s="323" t="s">
        <v>486</v>
      </c>
      <c r="E481" s="324">
        <v>475.16</v>
      </c>
      <c r="F481" s="325" t="s">
        <v>1063</v>
      </c>
    </row>
    <row r="482" spans="1:6" ht="17.100000000000001" customHeight="1" x14ac:dyDescent="0.2">
      <c r="A482" s="321" t="s">
        <v>1058</v>
      </c>
      <c r="B482" s="321" t="s">
        <v>1059</v>
      </c>
      <c r="C482" s="322" t="s">
        <v>1068</v>
      </c>
      <c r="D482" s="323" t="s">
        <v>803</v>
      </c>
      <c r="E482" s="324">
        <v>148</v>
      </c>
      <c r="F482" s="325" t="s">
        <v>1061</v>
      </c>
    </row>
    <row r="483" spans="1:6" x14ac:dyDescent="0.2">
      <c r="A483" s="321" t="s">
        <v>1058</v>
      </c>
      <c r="B483" s="321" t="s">
        <v>1059</v>
      </c>
      <c r="C483" s="322" t="s">
        <v>1069</v>
      </c>
      <c r="D483" s="323" t="s">
        <v>803</v>
      </c>
      <c r="E483" s="324">
        <v>393.75</v>
      </c>
      <c r="F483" s="325" t="s">
        <v>1063</v>
      </c>
    </row>
    <row r="484" spans="1:6" x14ac:dyDescent="0.2">
      <c r="A484" s="321" t="s">
        <v>1058</v>
      </c>
      <c r="B484" s="321" t="s">
        <v>1059</v>
      </c>
      <c r="C484" s="322" t="s">
        <v>1070</v>
      </c>
      <c r="D484" s="323" t="s">
        <v>486</v>
      </c>
      <c r="E484" s="324">
        <v>1535.12</v>
      </c>
      <c r="F484" s="325" t="s">
        <v>1063</v>
      </c>
    </row>
    <row r="485" spans="1:6" x14ac:dyDescent="0.2">
      <c r="A485" s="321" t="s">
        <v>1058</v>
      </c>
      <c r="B485" s="321" t="s">
        <v>1059</v>
      </c>
      <c r="C485" s="322" t="s">
        <v>1071</v>
      </c>
      <c r="D485" s="323" t="s">
        <v>486</v>
      </c>
      <c r="E485" s="324">
        <v>1300.95</v>
      </c>
      <c r="F485" s="325" t="s">
        <v>1061</v>
      </c>
    </row>
    <row r="486" spans="1:6" x14ac:dyDescent="0.2">
      <c r="A486" s="321" t="s">
        <v>1058</v>
      </c>
      <c r="B486" s="321" t="s">
        <v>1059</v>
      </c>
      <c r="C486" s="322" t="s">
        <v>1072</v>
      </c>
      <c r="D486" s="323" t="s">
        <v>486</v>
      </c>
      <c r="E486" s="324">
        <v>299.72000000000003</v>
      </c>
      <c r="F486" s="325" t="s">
        <v>1063</v>
      </c>
    </row>
    <row r="487" spans="1:6" x14ac:dyDescent="0.2">
      <c r="A487" s="321" t="s">
        <v>1058</v>
      </c>
      <c r="B487" s="321" t="s">
        <v>1059</v>
      </c>
      <c r="C487" s="322" t="s">
        <v>1073</v>
      </c>
      <c r="D487" s="323" t="s">
        <v>486</v>
      </c>
      <c r="E487" s="324">
        <v>236</v>
      </c>
      <c r="F487" s="325" t="s">
        <v>1061</v>
      </c>
    </row>
    <row r="488" spans="1:6" x14ac:dyDescent="0.2">
      <c r="A488" s="321" t="s">
        <v>1058</v>
      </c>
      <c r="B488" s="321" t="s">
        <v>1059</v>
      </c>
      <c r="C488" s="322" t="s">
        <v>1074</v>
      </c>
      <c r="D488" s="323" t="s">
        <v>486</v>
      </c>
      <c r="E488" s="324">
        <v>131.58000000000001</v>
      </c>
      <c r="F488" s="325" t="s">
        <v>1063</v>
      </c>
    </row>
    <row r="489" spans="1:6" ht="21.95" customHeight="1" x14ac:dyDescent="0.2">
      <c r="A489" s="321" t="s">
        <v>1058</v>
      </c>
      <c r="B489" s="321" t="s">
        <v>1059</v>
      </c>
      <c r="C489" s="322" t="s">
        <v>1075</v>
      </c>
      <c r="D489" s="323" t="s">
        <v>486</v>
      </c>
      <c r="E489" s="324">
        <v>136.29</v>
      </c>
      <c r="F489" s="325" t="s">
        <v>1061</v>
      </c>
    </row>
    <row r="490" spans="1:6" ht="24.75" customHeight="1" x14ac:dyDescent="0.2">
      <c r="A490" s="321" t="s">
        <v>1058</v>
      </c>
      <c r="B490" s="321" t="s">
        <v>1059</v>
      </c>
      <c r="C490" s="322" t="s">
        <v>1076</v>
      </c>
      <c r="D490" s="323" t="s">
        <v>486</v>
      </c>
      <c r="E490" s="324">
        <v>74.34</v>
      </c>
      <c r="F490" s="325" t="s">
        <v>1061</v>
      </c>
    </row>
    <row r="491" spans="1:6" ht="27.75" customHeight="1" x14ac:dyDescent="0.2">
      <c r="A491" s="321" t="s">
        <v>1058</v>
      </c>
      <c r="B491" s="321" t="s">
        <v>1059</v>
      </c>
      <c r="C491" s="322" t="s">
        <v>1077</v>
      </c>
      <c r="D491" s="323" t="s">
        <v>486</v>
      </c>
      <c r="E491" s="324">
        <v>52.4983</v>
      </c>
      <c r="F491" s="325" t="s">
        <v>1061</v>
      </c>
    </row>
    <row r="492" spans="1:6" ht="24.95" customHeight="1" x14ac:dyDescent="0.2">
      <c r="A492" s="321" t="s">
        <v>1058</v>
      </c>
      <c r="B492" s="321" t="s">
        <v>1059</v>
      </c>
      <c r="C492" s="322" t="s">
        <v>1078</v>
      </c>
      <c r="D492" s="323" t="s">
        <v>486</v>
      </c>
      <c r="E492" s="324">
        <v>61.95</v>
      </c>
      <c r="F492" s="325" t="s">
        <v>1063</v>
      </c>
    </row>
    <row r="493" spans="1:6" ht="20.100000000000001" customHeight="1" x14ac:dyDescent="0.2">
      <c r="A493" s="321" t="s">
        <v>1058</v>
      </c>
      <c r="B493" s="321" t="s">
        <v>1059</v>
      </c>
      <c r="C493" s="322" t="s">
        <v>1079</v>
      </c>
      <c r="D493" s="323" t="s">
        <v>486</v>
      </c>
      <c r="E493" s="324">
        <v>94.352699999999999</v>
      </c>
      <c r="F493" s="325" t="s">
        <v>1061</v>
      </c>
    </row>
    <row r="494" spans="1:6" ht="21" customHeight="1" x14ac:dyDescent="0.2">
      <c r="A494" s="321" t="s">
        <v>1058</v>
      </c>
      <c r="B494" s="321" t="s">
        <v>1059</v>
      </c>
      <c r="C494" s="322" t="s">
        <v>1080</v>
      </c>
      <c r="D494" s="323" t="s">
        <v>486</v>
      </c>
      <c r="E494" s="324">
        <v>131.58199999999999</v>
      </c>
      <c r="F494" s="325" t="s">
        <v>1063</v>
      </c>
    </row>
    <row r="495" spans="1:6" ht="22.5" customHeight="1" x14ac:dyDescent="0.2">
      <c r="A495" s="321" t="s">
        <v>1058</v>
      </c>
      <c r="B495" s="321" t="s">
        <v>1059</v>
      </c>
      <c r="C495" s="322" t="s">
        <v>1081</v>
      </c>
      <c r="D495" s="323" t="s">
        <v>486</v>
      </c>
      <c r="E495" s="324">
        <v>94.352699999999999</v>
      </c>
      <c r="F495" s="325" t="s">
        <v>1061</v>
      </c>
    </row>
    <row r="496" spans="1:6" ht="21" customHeight="1" x14ac:dyDescent="0.2">
      <c r="A496" s="321" t="s">
        <v>1058</v>
      </c>
      <c r="B496" s="321" t="s">
        <v>1059</v>
      </c>
      <c r="C496" s="322" t="s">
        <v>1082</v>
      </c>
      <c r="D496" s="323" t="s">
        <v>486</v>
      </c>
      <c r="E496" s="324">
        <v>131.58199999999999</v>
      </c>
      <c r="F496" s="325" t="s">
        <v>1063</v>
      </c>
    </row>
    <row r="497" spans="1:6" ht="21" customHeight="1" x14ac:dyDescent="0.2">
      <c r="A497" s="321" t="s">
        <v>1058</v>
      </c>
      <c r="B497" s="321" t="s">
        <v>1059</v>
      </c>
      <c r="C497" s="322" t="s">
        <v>1083</v>
      </c>
      <c r="D497" s="323" t="s">
        <v>486</v>
      </c>
      <c r="E497" s="324">
        <v>43.365299999999998</v>
      </c>
      <c r="F497" s="325" t="s">
        <v>1061</v>
      </c>
    </row>
    <row r="498" spans="1:6" ht="23.25" customHeight="1" x14ac:dyDescent="0.2">
      <c r="A498" s="321" t="s">
        <v>1058</v>
      </c>
      <c r="B498" s="321" t="s">
        <v>1059</v>
      </c>
      <c r="C498" s="322" t="s">
        <v>1084</v>
      </c>
      <c r="D498" s="323" t="s">
        <v>486</v>
      </c>
      <c r="E498" s="324">
        <v>78.75</v>
      </c>
      <c r="F498" s="325" t="s">
        <v>1063</v>
      </c>
    </row>
    <row r="499" spans="1:6" ht="23.25" customHeight="1" x14ac:dyDescent="0.2">
      <c r="A499" s="321" t="s">
        <v>1058</v>
      </c>
      <c r="B499" s="321" t="s">
        <v>1059</v>
      </c>
      <c r="C499" s="322" t="s">
        <v>1085</v>
      </c>
      <c r="D499" s="323" t="s">
        <v>486</v>
      </c>
      <c r="E499" s="324">
        <v>73</v>
      </c>
      <c r="F499" s="325" t="s">
        <v>1061</v>
      </c>
    </row>
    <row r="500" spans="1:6" ht="15" customHeight="1" x14ac:dyDescent="0.2">
      <c r="A500" s="321" t="s">
        <v>1058</v>
      </c>
      <c r="B500" s="321" t="s">
        <v>1059</v>
      </c>
      <c r="C500" s="322" t="s">
        <v>1086</v>
      </c>
      <c r="D500" s="323" t="s">
        <v>486</v>
      </c>
      <c r="E500" s="324">
        <v>723.70500000000004</v>
      </c>
      <c r="F500" s="325" t="s">
        <v>1063</v>
      </c>
    </row>
    <row r="501" spans="1:6" ht="22.5" customHeight="1" x14ac:dyDescent="0.2">
      <c r="A501" s="321" t="s">
        <v>1058</v>
      </c>
      <c r="B501" s="321" t="s">
        <v>1059</v>
      </c>
      <c r="C501" s="322" t="s">
        <v>1087</v>
      </c>
      <c r="D501" s="323" t="s">
        <v>486</v>
      </c>
      <c r="E501" s="324">
        <v>224.2</v>
      </c>
      <c r="F501" s="325" t="s">
        <v>1061</v>
      </c>
    </row>
    <row r="502" spans="1:6" ht="26.25" customHeight="1" x14ac:dyDescent="0.2">
      <c r="A502" s="321" t="s">
        <v>1058</v>
      </c>
      <c r="B502" s="321" t="s">
        <v>1059</v>
      </c>
      <c r="C502" s="322" t="s">
        <v>1088</v>
      </c>
      <c r="D502" s="323" t="s">
        <v>486</v>
      </c>
      <c r="E502" s="324">
        <v>433.65</v>
      </c>
      <c r="F502" s="325" t="s">
        <v>1063</v>
      </c>
    </row>
    <row r="503" spans="1:6" ht="18.95" customHeight="1" x14ac:dyDescent="0.2">
      <c r="A503" s="321" t="s">
        <v>1058</v>
      </c>
      <c r="B503" s="321" t="s">
        <v>1059</v>
      </c>
      <c r="C503" s="322" t="s">
        <v>1089</v>
      </c>
      <c r="D503" s="323" t="s">
        <v>486</v>
      </c>
      <c r="E503" s="324">
        <v>224.2</v>
      </c>
      <c r="F503" s="325" t="s">
        <v>1061</v>
      </c>
    </row>
    <row r="504" spans="1:6" ht="17.100000000000001" customHeight="1" x14ac:dyDescent="0.2">
      <c r="A504" s="321" t="s">
        <v>1058</v>
      </c>
      <c r="B504" s="321" t="s">
        <v>1059</v>
      </c>
      <c r="C504" s="322" t="s">
        <v>1090</v>
      </c>
      <c r="D504" s="323" t="s">
        <v>486</v>
      </c>
      <c r="E504" s="324">
        <v>433.65</v>
      </c>
      <c r="F504" s="325" t="s">
        <v>1063</v>
      </c>
    </row>
    <row r="505" spans="1:6" ht="29.25" customHeight="1" x14ac:dyDescent="0.2">
      <c r="A505" s="321" t="s">
        <v>1058</v>
      </c>
      <c r="B505" s="321" t="s">
        <v>1059</v>
      </c>
      <c r="C505" s="322" t="s">
        <v>1091</v>
      </c>
      <c r="D505" s="323" t="s">
        <v>486</v>
      </c>
      <c r="E505" s="324">
        <v>224.2</v>
      </c>
      <c r="F505" s="325" t="s">
        <v>1061</v>
      </c>
    </row>
    <row r="506" spans="1:6" ht="31.5" customHeight="1" x14ac:dyDescent="0.2">
      <c r="A506" s="321" t="s">
        <v>1058</v>
      </c>
      <c r="B506" s="321" t="s">
        <v>1059</v>
      </c>
      <c r="C506" s="322" t="s">
        <v>1092</v>
      </c>
      <c r="D506" s="323" t="s">
        <v>486</v>
      </c>
      <c r="E506" s="324">
        <v>433.65</v>
      </c>
      <c r="F506" s="325" t="s">
        <v>1063</v>
      </c>
    </row>
    <row r="507" spans="1:6" ht="24.75" customHeight="1" x14ac:dyDescent="0.2">
      <c r="A507" s="321" t="s">
        <v>1058</v>
      </c>
      <c r="B507" s="321" t="s">
        <v>1059</v>
      </c>
      <c r="C507" s="322" t="s">
        <v>1093</v>
      </c>
      <c r="D507" s="323" t="s">
        <v>486</v>
      </c>
      <c r="E507" s="324">
        <v>99.12</v>
      </c>
      <c r="F507" s="325" t="s">
        <v>1061</v>
      </c>
    </row>
    <row r="508" spans="1:6" x14ac:dyDescent="0.2">
      <c r="A508" s="321" t="s">
        <v>1058</v>
      </c>
      <c r="B508" s="321" t="s">
        <v>1059</v>
      </c>
      <c r="C508" s="322" t="s">
        <v>1094</v>
      </c>
      <c r="D508" s="323" t="s">
        <v>486</v>
      </c>
      <c r="E508" s="324">
        <v>384.09</v>
      </c>
      <c r="F508" s="325" t="s">
        <v>1061</v>
      </c>
    </row>
    <row r="509" spans="1:6" ht="36.75" customHeight="1" x14ac:dyDescent="0.2">
      <c r="A509" s="321" t="s">
        <v>1058</v>
      </c>
      <c r="B509" s="321" t="s">
        <v>1059</v>
      </c>
      <c r="C509" s="322" t="s">
        <v>1095</v>
      </c>
      <c r="D509" s="323" t="s">
        <v>486</v>
      </c>
      <c r="E509" s="324">
        <v>3669.75</v>
      </c>
      <c r="F509" s="325" t="s">
        <v>1061</v>
      </c>
    </row>
    <row r="510" spans="1:6" ht="37.5" customHeight="1" x14ac:dyDescent="0.2">
      <c r="A510" s="321" t="s">
        <v>1058</v>
      </c>
      <c r="B510" s="321" t="s">
        <v>1059</v>
      </c>
      <c r="C510" s="322" t="s">
        <v>1096</v>
      </c>
      <c r="D510" s="323" t="s">
        <v>884</v>
      </c>
      <c r="E510" s="324">
        <v>183.75</v>
      </c>
      <c r="F510" s="325" t="s">
        <v>1061</v>
      </c>
    </row>
    <row r="511" spans="1:6" ht="34.5" customHeight="1" x14ac:dyDescent="0.2">
      <c r="A511" s="321" t="s">
        <v>1058</v>
      </c>
      <c r="B511" s="321" t="s">
        <v>1059</v>
      </c>
      <c r="C511" s="322" t="s">
        <v>1097</v>
      </c>
      <c r="D511" s="323" t="s">
        <v>486</v>
      </c>
      <c r="E511" s="324">
        <v>255.86</v>
      </c>
      <c r="F511" s="325" t="s">
        <v>1063</v>
      </c>
    </row>
    <row r="512" spans="1:6" ht="30.75" customHeight="1" x14ac:dyDescent="0.2">
      <c r="A512" s="321" t="s">
        <v>1058</v>
      </c>
      <c r="B512" s="321" t="s">
        <v>1059</v>
      </c>
      <c r="C512" s="322" t="s">
        <v>1098</v>
      </c>
      <c r="D512" s="323" t="s">
        <v>486</v>
      </c>
      <c r="E512" s="324">
        <v>548.26</v>
      </c>
      <c r="F512" s="325" t="s">
        <v>1063</v>
      </c>
    </row>
    <row r="513" spans="1:6" ht="35.25" customHeight="1" x14ac:dyDescent="0.2">
      <c r="A513" s="321" t="s">
        <v>1058</v>
      </c>
      <c r="B513" s="321" t="s">
        <v>1059</v>
      </c>
      <c r="C513" s="322" t="s">
        <v>1099</v>
      </c>
      <c r="D513" s="323" t="s">
        <v>486</v>
      </c>
      <c r="E513" s="324">
        <v>3422</v>
      </c>
      <c r="F513" s="325" t="s">
        <v>1061</v>
      </c>
    </row>
    <row r="514" spans="1:6" ht="24.75" customHeight="1" x14ac:dyDescent="0.2">
      <c r="A514" s="174" t="s">
        <v>129</v>
      </c>
      <c r="B514" s="174" t="s">
        <v>1100</v>
      </c>
      <c r="C514" s="175" t="s">
        <v>1101</v>
      </c>
      <c r="D514" s="176" t="s">
        <v>906</v>
      </c>
      <c r="E514" s="177">
        <v>1500</v>
      </c>
      <c r="F514" s="214" t="s">
        <v>1102</v>
      </c>
    </row>
    <row r="515" spans="1:6" ht="27" customHeight="1" x14ac:dyDescent="0.2">
      <c r="A515" s="174" t="s">
        <v>129</v>
      </c>
      <c r="B515" s="174" t="s">
        <v>1100</v>
      </c>
      <c r="C515" s="175" t="s">
        <v>1101</v>
      </c>
      <c r="D515" s="176" t="s">
        <v>906</v>
      </c>
      <c r="E515" s="177">
        <v>2050</v>
      </c>
      <c r="F515" s="214" t="s">
        <v>1102</v>
      </c>
    </row>
    <row r="516" spans="1:6" ht="27.75" customHeight="1" x14ac:dyDescent="0.2">
      <c r="A516" s="174" t="s">
        <v>129</v>
      </c>
      <c r="B516" s="174" t="s">
        <v>1100</v>
      </c>
      <c r="C516" s="175" t="s">
        <v>1103</v>
      </c>
      <c r="D516" s="176" t="s">
        <v>906</v>
      </c>
      <c r="E516" s="177">
        <v>3500</v>
      </c>
      <c r="F516" s="214" t="s">
        <v>1102</v>
      </c>
    </row>
    <row r="517" spans="1:6" ht="32.25" customHeight="1" x14ac:dyDescent="0.2">
      <c r="A517" s="174" t="s">
        <v>129</v>
      </c>
      <c r="B517" s="174" t="s">
        <v>1100</v>
      </c>
      <c r="C517" s="175" t="s">
        <v>1104</v>
      </c>
      <c r="D517" s="176" t="s">
        <v>906</v>
      </c>
      <c r="E517" s="177">
        <v>2100</v>
      </c>
      <c r="F517" s="214" t="s">
        <v>1102</v>
      </c>
    </row>
    <row r="518" spans="1:6" x14ac:dyDescent="0.2">
      <c r="A518" s="174" t="s">
        <v>269</v>
      </c>
      <c r="B518" s="174" t="s">
        <v>1105</v>
      </c>
      <c r="C518" s="175" t="s">
        <v>269</v>
      </c>
      <c r="D518" s="176" t="s">
        <v>1106</v>
      </c>
      <c r="E518" s="177">
        <v>0</v>
      </c>
      <c r="F518" s="214" t="s">
        <v>1107</v>
      </c>
    </row>
    <row r="519" spans="1:6" x14ac:dyDescent="0.2">
      <c r="A519" s="174" t="s">
        <v>270</v>
      </c>
      <c r="B519" s="174" t="s">
        <v>1105</v>
      </c>
      <c r="C519" s="175" t="s">
        <v>270</v>
      </c>
      <c r="D519" s="176" t="s">
        <v>1106</v>
      </c>
      <c r="E519" s="177">
        <v>0</v>
      </c>
      <c r="F519" s="214" t="s">
        <v>1108</v>
      </c>
    </row>
    <row r="520" spans="1:6" x14ac:dyDescent="0.2">
      <c r="A520" s="174" t="s">
        <v>271</v>
      </c>
      <c r="B520" s="174" t="s">
        <v>1105</v>
      </c>
      <c r="C520" s="175" t="s">
        <v>271</v>
      </c>
      <c r="D520" s="176" t="s">
        <v>1106</v>
      </c>
      <c r="E520" s="177">
        <v>0</v>
      </c>
      <c r="F520" s="214" t="s">
        <v>1109</v>
      </c>
    </row>
    <row r="539" spans="1:4" ht="15" x14ac:dyDescent="0.25">
      <c r="A539" s="329" t="s">
        <v>0</v>
      </c>
      <c r="B539" s="330"/>
      <c r="C539" s="330"/>
      <c r="D539" s="330"/>
    </row>
    <row r="540" spans="1:4" ht="15" x14ac:dyDescent="0.25">
      <c r="A540" s="332" t="s">
        <v>192</v>
      </c>
      <c r="B540" s="330" t="s">
        <v>484</v>
      </c>
      <c r="C540" s="330"/>
      <c r="D540" s="330"/>
    </row>
    <row r="541" spans="1:4" ht="15" x14ac:dyDescent="0.25">
      <c r="A541" s="332" t="s">
        <v>183</v>
      </c>
      <c r="B541" s="330" t="s">
        <v>489</v>
      </c>
      <c r="C541" s="330"/>
      <c r="D541" s="330"/>
    </row>
    <row r="542" spans="1:4" ht="15" x14ac:dyDescent="0.25">
      <c r="A542" s="332" t="s">
        <v>207</v>
      </c>
      <c r="B542" s="330" t="s">
        <v>511</v>
      </c>
      <c r="C542" s="330"/>
      <c r="D542" s="330"/>
    </row>
    <row r="543" spans="1:4" ht="15" x14ac:dyDescent="0.25">
      <c r="A543" s="332" t="s">
        <v>269</v>
      </c>
      <c r="B543" s="330" t="s">
        <v>1105</v>
      </c>
      <c r="C543" s="330"/>
      <c r="D543" s="330"/>
    </row>
    <row r="544" spans="1:4" ht="15" x14ac:dyDescent="0.25">
      <c r="A544" s="332" t="s">
        <v>270</v>
      </c>
      <c r="B544" s="330" t="s">
        <v>1105</v>
      </c>
      <c r="C544" s="330"/>
      <c r="D544" s="330"/>
    </row>
    <row r="545" spans="1:4" ht="15" x14ac:dyDescent="0.25">
      <c r="A545" s="332" t="s">
        <v>521</v>
      </c>
      <c r="B545" s="330" t="s">
        <v>522</v>
      </c>
      <c r="C545" s="330"/>
      <c r="D545" s="330"/>
    </row>
    <row r="546" spans="1:4" ht="15" x14ac:dyDescent="0.25">
      <c r="A546" s="332" t="s">
        <v>276</v>
      </c>
      <c r="B546" s="330" t="s">
        <v>529</v>
      </c>
      <c r="C546" s="330"/>
      <c r="D546" s="330"/>
    </row>
    <row r="547" spans="1:4" ht="15" x14ac:dyDescent="0.25">
      <c r="A547" s="332" t="s">
        <v>264</v>
      </c>
      <c r="B547" s="330" t="s">
        <v>540</v>
      </c>
      <c r="C547" s="330"/>
      <c r="D547" s="330"/>
    </row>
    <row r="548" spans="1:4" ht="15" x14ac:dyDescent="0.25">
      <c r="A548" s="332" t="s">
        <v>630</v>
      </c>
      <c r="B548" s="330" t="s">
        <v>631</v>
      </c>
      <c r="C548" s="330"/>
      <c r="D548" s="330"/>
    </row>
    <row r="549" spans="1:4" ht="15" x14ac:dyDescent="0.25">
      <c r="A549" s="332" t="s">
        <v>452</v>
      </c>
      <c r="B549" s="330" t="s">
        <v>638</v>
      </c>
      <c r="C549" s="330"/>
      <c r="D549" s="330"/>
    </row>
    <row r="550" spans="1:4" ht="15" x14ac:dyDescent="0.25">
      <c r="A550" s="332" t="s">
        <v>642</v>
      </c>
      <c r="B550" s="330" t="s">
        <v>643</v>
      </c>
      <c r="C550" s="330"/>
      <c r="D550" s="330"/>
    </row>
    <row r="551" spans="1:4" ht="15" x14ac:dyDescent="0.25">
      <c r="A551" s="332" t="s">
        <v>236</v>
      </c>
      <c r="B551" s="330" t="s">
        <v>648</v>
      </c>
      <c r="C551" s="330"/>
      <c r="D551" s="330"/>
    </row>
    <row r="552" spans="1:4" ht="15" x14ac:dyDescent="0.25">
      <c r="A552" s="332" t="s">
        <v>223</v>
      </c>
      <c r="B552" s="330" t="s">
        <v>660</v>
      </c>
      <c r="C552" s="330"/>
      <c r="D552" s="330"/>
    </row>
    <row r="553" spans="1:4" ht="15" x14ac:dyDescent="0.25">
      <c r="A553" s="332" t="s">
        <v>128</v>
      </c>
      <c r="B553" s="330" t="s">
        <v>693</v>
      </c>
      <c r="C553" s="330"/>
      <c r="D553" s="330"/>
    </row>
    <row r="554" spans="1:4" ht="15" x14ac:dyDescent="0.25">
      <c r="A554" s="332" t="s">
        <v>204</v>
      </c>
      <c r="B554" s="330" t="s">
        <v>696</v>
      </c>
      <c r="C554" s="330"/>
      <c r="D554" s="330"/>
    </row>
    <row r="555" spans="1:4" ht="15" x14ac:dyDescent="0.25">
      <c r="A555" s="332" t="s">
        <v>158</v>
      </c>
      <c r="B555" s="330" t="s">
        <v>706</v>
      </c>
      <c r="C555" s="330"/>
      <c r="D555" s="330"/>
    </row>
    <row r="556" spans="1:4" ht="15" x14ac:dyDescent="0.25">
      <c r="A556" s="332" t="s">
        <v>710</v>
      </c>
      <c r="B556" s="330" t="s">
        <v>706</v>
      </c>
      <c r="C556" s="330"/>
      <c r="D556" s="330"/>
    </row>
    <row r="557" spans="1:4" ht="15" x14ac:dyDescent="0.25">
      <c r="A557" s="332" t="s">
        <v>157</v>
      </c>
      <c r="B557" s="330" t="s">
        <v>706</v>
      </c>
      <c r="C557" s="330"/>
    </row>
    <row r="558" spans="1:4" ht="15" x14ac:dyDescent="0.25">
      <c r="A558" s="332" t="s">
        <v>717</v>
      </c>
      <c r="B558" s="330" t="s">
        <v>706</v>
      </c>
      <c r="C558" s="330"/>
    </row>
    <row r="559" spans="1:4" ht="15" x14ac:dyDescent="0.25">
      <c r="A559" s="332" t="s">
        <v>726</v>
      </c>
      <c r="B559" s="330" t="s">
        <v>706</v>
      </c>
      <c r="C559" s="330"/>
    </row>
    <row r="560" spans="1:4" ht="15" x14ac:dyDescent="0.25">
      <c r="A560" s="332" t="s">
        <v>247</v>
      </c>
      <c r="B560" s="330" t="s">
        <v>731</v>
      </c>
      <c r="C560" s="330"/>
    </row>
    <row r="561" spans="1:3" ht="15" x14ac:dyDescent="0.25">
      <c r="A561" s="332" t="s">
        <v>748</v>
      </c>
      <c r="B561" s="330" t="s">
        <v>749</v>
      </c>
      <c r="C561" s="330"/>
    </row>
    <row r="562" spans="1:3" ht="15" x14ac:dyDescent="0.25">
      <c r="A562" s="332" t="s">
        <v>257</v>
      </c>
      <c r="B562" s="330" t="s">
        <v>753</v>
      </c>
      <c r="C562" s="330"/>
    </row>
    <row r="563" spans="1:3" ht="15" x14ac:dyDescent="0.25">
      <c r="A563" s="332" t="s">
        <v>149</v>
      </c>
      <c r="B563" s="330" t="s">
        <v>780</v>
      </c>
      <c r="C563" s="330"/>
    </row>
    <row r="564" spans="1:3" ht="15" x14ac:dyDescent="0.25">
      <c r="A564" s="332" t="s">
        <v>279</v>
      </c>
      <c r="B564" s="330" t="s">
        <v>783</v>
      </c>
      <c r="C564" s="330"/>
    </row>
    <row r="565" spans="1:3" ht="15" x14ac:dyDescent="0.25">
      <c r="A565" s="332" t="s">
        <v>271</v>
      </c>
      <c r="B565" s="330" t="s">
        <v>1105</v>
      </c>
      <c r="C565" s="330"/>
    </row>
    <row r="566" spans="1:3" ht="15" x14ac:dyDescent="0.25">
      <c r="A566" s="332" t="s">
        <v>132</v>
      </c>
      <c r="B566" s="330" t="s">
        <v>789</v>
      </c>
      <c r="C566" s="330"/>
    </row>
    <row r="567" spans="1:3" ht="15" x14ac:dyDescent="0.25">
      <c r="A567" s="332" t="s">
        <v>792</v>
      </c>
      <c r="B567" s="330" t="s">
        <v>793</v>
      </c>
      <c r="C567" s="330"/>
    </row>
    <row r="568" spans="1:3" ht="15" x14ac:dyDescent="0.25">
      <c r="A568" s="332" t="s">
        <v>196</v>
      </c>
      <c r="B568" s="330" t="s">
        <v>797</v>
      </c>
      <c r="C568" s="330"/>
    </row>
    <row r="569" spans="1:3" ht="15" x14ac:dyDescent="0.25">
      <c r="A569" s="332" t="s">
        <v>210</v>
      </c>
      <c r="B569" s="330" t="s">
        <v>801</v>
      </c>
      <c r="C569" s="330"/>
    </row>
    <row r="570" spans="1:3" ht="15" x14ac:dyDescent="0.25">
      <c r="A570" s="332" t="s">
        <v>217</v>
      </c>
      <c r="B570" s="330" t="s">
        <v>805</v>
      </c>
      <c r="C570" s="330"/>
    </row>
    <row r="571" spans="1:3" ht="15" x14ac:dyDescent="0.25">
      <c r="A571" s="332" t="s">
        <v>383</v>
      </c>
      <c r="B571" s="330" t="s">
        <v>810</v>
      </c>
      <c r="C571" s="330"/>
    </row>
    <row r="572" spans="1:3" ht="15" x14ac:dyDescent="0.25">
      <c r="A572" s="332" t="s">
        <v>216</v>
      </c>
      <c r="B572" s="330" t="s">
        <v>839</v>
      </c>
      <c r="C572" s="330"/>
    </row>
    <row r="573" spans="1:3" ht="15" x14ac:dyDescent="0.25">
      <c r="A573" s="332" t="s">
        <v>251</v>
      </c>
      <c r="B573" s="330" t="s">
        <v>846</v>
      </c>
      <c r="C573" s="330"/>
    </row>
    <row r="574" spans="1:3" ht="15" x14ac:dyDescent="0.25">
      <c r="A574" s="332" t="s">
        <v>200</v>
      </c>
      <c r="B574" s="330" t="s">
        <v>870</v>
      </c>
      <c r="C574" s="330"/>
    </row>
    <row r="575" spans="1:3" ht="15" x14ac:dyDescent="0.25">
      <c r="A575" s="332" t="s">
        <v>219</v>
      </c>
      <c r="B575" s="330" t="s">
        <v>892</v>
      </c>
      <c r="C575" s="330"/>
    </row>
    <row r="576" spans="1:3" ht="15" x14ac:dyDescent="0.25">
      <c r="A576" s="332" t="s">
        <v>895</v>
      </c>
      <c r="B576" s="330" t="s">
        <v>896</v>
      </c>
      <c r="C576" s="330"/>
    </row>
    <row r="577" spans="1:3" ht="15" x14ac:dyDescent="0.25">
      <c r="A577" s="332" t="s">
        <v>127</v>
      </c>
      <c r="B577" s="330" t="s">
        <v>899</v>
      </c>
      <c r="C577" s="330"/>
    </row>
    <row r="578" spans="1:3" ht="15" x14ac:dyDescent="0.25">
      <c r="A578" s="332" t="s">
        <v>903</v>
      </c>
      <c r="B578" s="330" t="s">
        <v>904</v>
      </c>
      <c r="C578" s="330"/>
    </row>
    <row r="579" spans="1:3" ht="15" x14ac:dyDescent="0.25">
      <c r="A579" s="332" t="s">
        <v>908</v>
      </c>
      <c r="B579" s="330" t="s">
        <v>909</v>
      </c>
      <c r="C579" s="330"/>
    </row>
    <row r="580" spans="1:3" ht="15" x14ac:dyDescent="0.25">
      <c r="A580" s="332" t="s">
        <v>913</v>
      </c>
      <c r="B580" s="330" t="s">
        <v>914</v>
      </c>
      <c r="C580" s="330"/>
    </row>
    <row r="581" spans="1:3" ht="15" x14ac:dyDescent="0.25">
      <c r="A581" s="332" t="s">
        <v>929</v>
      </c>
      <c r="B581" s="330" t="s">
        <v>930</v>
      </c>
      <c r="C581" s="330"/>
    </row>
    <row r="582" spans="1:3" ht="15" x14ac:dyDescent="0.25">
      <c r="A582" s="332" t="s">
        <v>1058</v>
      </c>
      <c r="B582" s="330" t="s">
        <v>1059</v>
      </c>
      <c r="C582" s="330"/>
    </row>
    <row r="583" spans="1:3" ht="15" x14ac:dyDescent="0.25">
      <c r="A583" s="332" t="s">
        <v>129</v>
      </c>
      <c r="B583" s="330" t="s">
        <v>1100</v>
      </c>
      <c r="C583" s="330"/>
    </row>
    <row r="584" spans="1:3" ht="15" x14ac:dyDescent="0.25">
      <c r="A584" s="332"/>
      <c r="B584" s="330"/>
      <c r="C584" s="330"/>
    </row>
    <row r="585" spans="1:3" ht="15" x14ac:dyDescent="0.25">
      <c r="B585" s="330"/>
    </row>
    <row r="586" spans="1:3" ht="15" x14ac:dyDescent="0.25">
      <c r="B586" s="330"/>
    </row>
    <row r="587" spans="1:3" ht="15" x14ac:dyDescent="0.25">
      <c r="B587" s="330"/>
    </row>
    <row r="588" spans="1:3" ht="15" x14ac:dyDescent="0.25">
      <c r="B588" s="330"/>
    </row>
    <row r="589" spans="1:3" ht="15" x14ac:dyDescent="0.25">
      <c r="B589" s="330"/>
    </row>
    <row r="590" spans="1:3" ht="15" x14ac:dyDescent="0.25">
      <c r="B590" s="330"/>
    </row>
    <row r="591" spans="1:3" ht="15" x14ac:dyDescent="0.25">
      <c r="B591" s="330"/>
    </row>
    <row r="592" spans="1:3" ht="15" x14ac:dyDescent="0.25">
      <c r="B592" s="330"/>
    </row>
    <row r="593" spans="2:2" ht="15" x14ac:dyDescent="0.25">
      <c r="B593" s="330"/>
    </row>
    <row r="594" spans="2:2" ht="15" x14ac:dyDescent="0.25">
      <c r="B594" s="330"/>
    </row>
    <row r="595" spans="2:2" ht="15" x14ac:dyDescent="0.25">
      <c r="B595" s="330"/>
    </row>
    <row r="596" spans="2:2" ht="15" x14ac:dyDescent="0.25">
      <c r="B596" s="330"/>
    </row>
    <row r="597" spans="2:2" ht="15" x14ac:dyDescent="0.25">
      <c r="B597" s="330"/>
    </row>
    <row r="598" spans="2:2" ht="15" x14ac:dyDescent="0.25">
      <c r="B598" s="330"/>
    </row>
    <row r="599" spans="2:2" ht="15" x14ac:dyDescent="0.25">
      <c r="B599" s="330"/>
    </row>
    <row r="600" spans="2:2" ht="15" x14ac:dyDescent="0.25">
      <c r="B600" s="330"/>
    </row>
    <row r="601" spans="2:2" ht="15" x14ac:dyDescent="0.25">
      <c r="B601" s="330"/>
    </row>
    <row r="602" spans="2:2" ht="15" x14ac:dyDescent="0.25">
      <c r="B602" s="330"/>
    </row>
    <row r="603" spans="2:2" ht="15" x14ac:dyDescent="0.25">
      <c r="B603" s="330"/>
    </row>
    <row r="604" spans="2:2" ht="15" x14ac:dyDescent="0.25">
      <c r="B604" s="330"/>
    </row>
    <row r="605" spans="2:2" ht="15" x14ac:dyDescent="0.25">
      <c r="B605" s="330"/>
    </row>
    <row r="606" spans="2:2" ht="15" x14ac:dyDescent="0.25">
      <c r="B606" s="330"/>
    </row>
    <row r="607" spans="2:2" ht="15" x14ac:dyDescent="0.25">
      <c r="B607" s="330"/>
    </row>
    <row r="608" spans="2:2" ht="15" x14ac:dyDescent="0.25">
      <c r="B608" s="330"/>
    </row>
    <row r="609" spans="2:2" ht="15" x14ac:dyDescent="0.25">
      <c r="B609" s="330"/>
    </row>
    <row r="610" spans="2:2" ht="15" x14ac:dyDescent="0.25">
      <c r="B610" s="330"/>
    </row>
    <row r="611" spans="2:2" ht="15" x14ac:dyDescent="0.25">
      <c r="B611" s="330"/>
    </row>
    <row r="612" spans="2:2" ht="15" x14ac:dyDescent="0.25">
      <c r="B612" s="330"/>
    </row>
    <row r="613" spans="2:2" ht="15" x14ac:dyDescent="0.25">
      <c r="B613" s="330"/>
    </row>
    <row r="614" spans="2:2" ht="15" x14ac:dyDescent="0.25">
      <c r="B614" s="330"/>
    </row>
    <row r="615" spans="2:2" ht="15" x14ac:dyDescent="0.25">
      <c r="B615" s="330"/>
    </row>
    <row r="616" spans="2:2" ht="15" x14ac:dyDescent="0.25">
      <c r="B616" s="330"/>
    </row>
    <row r="617" spans="2:2" ht="15" x14ac:dyDescent="0.25">
      <c r="B617" s="330"/>
    </row>
    <row r="618" spans="2:2" ht="15" x14ac:dyDescent="0.25">
      <c r="B618" s="330"/>
    </row>
    <row r="619" spans="2:2" ht="15" x14ac:dyDescent="0.25">
      <c r="B619" s="330"/>
    </row>
    <row r="620" spans="2:2" ht="15" x14ac:dyDescent="0.25">
      <c r="B620" s="330"/>
    </row>
    <row r="621" spans="2:2" ht="15" x14ac:dyDescent="0.25">
      <c r="B621" s="330"/>
    </row>
    <row r="622" spans="2:2" ht="15" x14ac:dyDescent="0.25">
      <c r="B622" s="330"/>
    </row>
    <row r="623" spans="2:2" ht="15" x14ac:dyDescent="0.25">
      <c r="B623" s="330"/>
    </row>
    <row r="624" spans="2:2" ht="15" x14ac:dyDescent="0.25">
      <c r="B624" s="330"/>
    </row>
    <row r="625" spans="2:2" ht="15" x14ac:dyDescent="0.25">
      <c r="B625" s="330"/>
    </row>
    <row r="626" spans="2:2" ht="15" x14ac:dyDescent="0.25">
      <c r="B626" s="330"/>
    </row>
    <row r="627" spans="2:2" ht="15" x14ac:dyDescent="0.25">
      <c r="B627" s="330"/>
    </row>
    <row r="628" spans="2:2" ht="15" x14ac:dyDescent="0.25">
      <c r="B628" s="330"/>
    </row>
  </sheetData>
  <autoFilter ref="A1:E517" xr:uid="{00000000-0009-0000-0000-000007000000}">
    <sortState xmlns:xlrd2="http://schemas.microsoft.com/office/spreadsheetml/2017/richdata2" ref="A2:E623">
      <sortCondition ref="A1:A623"/>
    </sortState>
  </autoFilter>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conditionalFormatting sqref="A513">
    <cfRule type="colorScale" priority="1">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&amp;CReporte&amp;LSistema de Información de la Gestión FinancieraPeriodo:2017&amp;RCC-00327/06/2017 08:23:24Página &amp;P de &amp;N40222915072-SIGEF</oddHeader>
    <oddFooter>&amp;C&amp;L&amp;R Página &amp;P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41</vt:i4>
      </vt:variant>
    </vt:vector>
  </HeadingPairs>
  <TitlesOfParts>
    <vt:vector size="49" baseType="lpstr">
      <vt:lpstr>PPNE1</vt:lpstr>
      <vt:lpstr>PPNE2</vt:lpstr>
      <vt:lpstr>Sheet1</vt:lpstr>
      <vt:lpstr>PPNE2.1</vt:lpstr>
      <vt:lpstr>PPNE3</vt:lpstr>
      <vt:lpstr>PPNE4</vt:lpstr>
      <vt:lpstr>PPNE5</vt:lpstr>
      <vt:lpstr>Insumos</vt:lpstr>
      <vt:lpstr>Insumos</vt:lpstr>
      <vt:lpstr>lsAcabadosTextiles</vt:lpstr>
      <vt:lpstr>lsAireAcondicionado</vt:lpstr>
      <vt:lpstr>lsAlimentosyBebidas</vt:lpstr>
      <vt:lpstr>lsArticulosdePlastico</vt:lpstr>
      <vt:lpstr>lsElectrodomesticos</vt:lpstr>
      <vt:lpstr>lsEquiposComputos</vt:lpstr>
      <vt:lpstr>lsEquiposMedicos</vt:lpstr>
      <vt:lpstr>lsEquiposSeguridad</vt:lpstr>
      <vt:lpstr>lsEquiposTransporte</vt:lpstr>
      <vt:lpstr>lsEventosGenerales</vt:lpstr>
      <vt:lpstr>lsGasoil</vt:lpstr>
      <vt:lpstr>lsHerramientasMenores</vt:lpstr>
      <vt:lpstr>lsImpresionyEncuadernacion</vt:lpstr>
      <vt:lpstr>lsLlantasyNeumaticos</vt:lpstr>
      <vt:lpstr>lsMantenimiento</vt:lpstr>
      <vt:lpstr>lsMaterialesdeLimpieza</vt:lpstr>
      <vt:lpstr>lsMueblesdeAlojamiento</vt:lpstr>
      <vt:lpstr>lsMueblesdeOficina</vt:lpstr>
      <vt:lpstr>lsObrasMenoresEdificaciones</vt:lpstr>
      <vt:lpstr>lsOtrosEquipos</vt:lpstr>
      <vt:lpstr>lsPeaje</vt:lpstr>
      <vt:lpstr>lsPinturas</vt:lpstr>
      <vt:lpstr>lsProductosArtesGraficas</vt:lpstr>
      <vt:lpstr>lsProductosdeCemento</vt:lpstr>
      <vt:lpstr>lsProductosdeLoza</vt:lpstr>
      <vt:lpstr>lsProductosdePapel</vt:lpstr>
      <vt:lpstr>lsProductosdeVidrio</vt:lpstr>
      <vt:lpstr>lsProductosElectricos</vt:lpstr>
      <vt:lpstr>lsProductosMedicinalesH</vt:lpstr>
      <vt:lpstr>lsProductosMetalicos</vt:lpstr>
      <vt:lpstr>lsProductosQuimicos</vt:lpstr>
      <vt:lpstr>lsPublicidadyPropaganda</vt:lpstr>
      <vt:lpstr>lsServiciosTecnicosProfesionales</vt:lpstr>
      <vt:lpstr>lsTelecomunicaciones</vt:lpstr>
      <vt:lpstr>lsUtilesdeCocina</vt:lpstr>
      <vt:lpstr>lsUtilesdeOficina</vt:lpstr>
      <vt:lpstr>lsUtilesMenoresMQ</vt:lpstr>
      <vt:lpstr>lsViaticosDP</vt:lpstr>
      <vt:lpstr>PPNE4!Títulos_a_imprimir</vt:lpstr>
      <vt:lpstr>PPNE5!Títulos_a_imprimir</vt:lpstr>
    </vt:vector>
  </TitlesOfParts>
  <Company>sespas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Ilka Gonzalez</dc:creator>
  <cp:lastModifiedBy>Ivelisse Rosario</cp:lastModifiedBy>
  <cp:lastPrinted>2015-09-08T20:00:53Z</cp:lastPrinted>
  <dcterms:created xsi:type="dcterms:W3CDTF">2007-07-31T17:41:49Z</dcterms:created>
  <dcterms:modified xsi:type="dcterms:W3CDTF">2021-12-08T18:32:55Z</dcterms:modified>
</cp:coreProperties>
</file>