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iqui.HMENDOZA\Desktop\OAI 2019\Transparencia 2019\"/>
    </mc:Choice>
  </mc:AlternateContent>
  <xr:revisionPtr revIDLastSave="0" documentId="8_{6D5BC09E-F006-4CAA-BFE3-525E3F860A08}" xr6:coauthVersionLast="40" xr6:coauthVersionMax="40" xr10:uidLastSave="{00000000-0000-0000-0000-000000000000}"/>
  <bookViews>
    <workbookView xWindow="0" yWindow="0" windowWidth="24000" windowHeight="9525" tabRatio="635" firstSheet="1" activeTab="2" xr2:uid="{00000000-000D-0000-FFFF-FFFF00000000}"/>
  </bookViews>
  <sheets>
    <sheet name="Cuadro de presentacion POA CEA" sheetId="58" r:id="rId1"/>
    <sheet name="PPNE1" sheetId="2" r:id="rId2"/>
    <sheet name="PPNE2" sheetId="57" r:id="rId3"/>
    <sheet name="PPNE2.1" sheetId="56" r:id="rId4"/>
    <sheet name="PPNE3" sheetId="52" r:id="rId5"/>
    <sheet name="PPNE4" sheetId="49" state="hidden" r:id="rId6"/>
    <sheet name="PPNE5" sheetId="53" state="hidden" r:id="rId7"/>
    <sheet name="PPNE-4" sheetId="60" r:id="rId8"/>
    <sheet name="PPNE5-1" sheetId="59" r:id="rId9"/>
    <sheet name="Insumos" sheetId="54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9" hidden="1">Insumos!$A$1:$E$520</definedName>
    <definedName name="_xlnm._FilterDatabase" localSheetId="2" hidden="1">PPNE2!$E$9:$F$67</definedName>
    <definedName name="_xlnm._FilterDatabase" localSheetId="5" hidden="1">PPNE4!$A$17:$O$514</definedName>
    <definedName name="_xlnm._FilterDatabase" localSheetId="6" hidden="1">PPNE5!$A$17:$K$514</definedName>
    <definedName name="CodigoActividad">[1]!Tabla2[Código]</definedName>
    <definedName name="Insumos" localSheetId="2">[2]Insumos!$A$540:$A$583</definedName>
    <definedName name="Insumos">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[1]LSIns!$F$5:$F$8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[1]LSIns!$B$5:$B$45</definedName>
    <definedName name="lsInsumosEquipos">[1]LSIns!$F$16:$F$31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[1]Catalogo!$D$11:$D$16</definedName>
    <definedName name="lsTipoIntervencion">[1]Catalogo!$G$19:$G$24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[1]Catalogo!$B$3:$B$6</definedName>
    <definedName name="Productos">[1]!Tabla3[Productos]</definedName>
    <definedName name="Provincias">[1]Prov!$F$2:$F$33</definedName>
    <definedName name="_xlnm.Print_Titles" localSheetId="5">PPNE4!$17:$18</definedName>
    <definedName name="_xlnm.Print_Titles" localSheetId="6">PPNE5!$17:$18</definedName>
  </definedNames>
  <calcPr calcId="181029"/>
</workbook>
</file>

<file path=xl/calcChain.xml><?xml version="1.0" encoding="utf-8"?>
<calcChain xmlns="http://schemas.openxmlformats.org/spreadsheetml/2006/main">
  <c r="R31" i="57" l="1"/>
  <c r="I29" i="60" l="1"/>
  <c r="H29" i="60"/>
  <c r="M29" i="60" l="1"/>
  <c r="M22" i="60"/>
  <c r="N37" i="60"/>
  <c r="N38" i="60"/>
  <c r="N517" i="60"/>
  <c r="N516" i="60" s="1"/>
  <c r="M516" i="60"/>
  <c r="L516" i="60"/>
  <c r="K516" i="60"/>
  <c r="J516" i="60"/>
  <c r="I516" i="60"/>
  <c r="H516" i="60"/>
  <c r="G516" i="60"/>
  <c r="N515" i="60"/>
  <c r="M514" i="60"/>
  <c r="L514" i="60"/>
  <c r="K514" i="60"/>
  <c r="K513" i="60" s="1"/>
  <c r="J514" i="60"/>
  <c r="I514" i="60"/>
  <c r="H514" i="60"/>
  <c r="G514" i="60"/>
  <c r="G513" i="60" s="1"/>
  <c r="N512" i="60"/>
  <c r="M511" i="60"/>
  <c r="L511" i="60"/>
  <c r="K511" i="60"/>
  <c r="J511" i="60"/>
  <c r="I511" i="60"/>
  <c r="H511" i="60"/>
  <c r="G511" i="60"/>
  <c r="N510" i="60"/>
  <c r="N509" i="60" s="1"/>
  <c r="M509" i="60"/>
  <c r="L509" i="60"/>
  <c r="K509" i="60"/>
  <c r="J509" i="60"/>
  <c r="I509" i="60"/>
  <c r="H509" i="60"/>
  <c r="G509" i="60"/>
  <c r="N508" i="60"/>
  <c r="M507" i="60"/>
  <c r="L507" i="60"/>
  <c r="K507" i="60"/>
  <c r="J507" i="60"/>
  <c r="I507" i="60"/>
  <c r="H507" i="60"/>
  <c r="G507" i="60"/>
  <c r="N506" i="60"/>
  <c r="N505" i="60" s="1"/>
  <c r="M505" i="60"/>
  <c r="L505" i="60"/>
  <c r="K505" i="60"/>
  <c r="J505" i="60"/>
  <c r="I505" i="60"/>
  <c r="H505" i="60"/>
  <c r="G505" i="60"/>
  <c r="N504" i="60"/>
  <c r="M503" i="60"/>
  <c r="L503" i="60"/>
  <c r="K503" i="60"/>
  <c r="J503" i="60"/>
  <c r="I503" i="60"/>
  <c r="H503" i="60"/>
  <c r="G503" i="60"/>
  <c r="N502" i="60"/>
  <c r="M501" i="60"/>
  <c r="L501" i="60"/>
  <c r="K501" i="60"/>
  <c r="J501" i="60"/>
  <c r="I501" i="60"/>
  <c r="H501" i="60"/>
  <c r="G501" i="60"/>
  <c r="N499" i="60"/>
  <c r="N498" i="60" s="1"/>
  <c r="M498" i="60"/>
  <c r="L498" i="60"/>
  <c r="K498" i="60"/>
  <c r="J498" i="60"/>
  <c r="I498" i="60"/>
  <c r="H498" i="60"/>
  <c r="G498" i="60"/>
  <c r="N497" i="60"/>
  <c r="N496" i="60" s="1"/>
  <c r="M496" i="60"/>
  <c r="L496" i="60"/>
  <c r="K496" i="60"/>
  <c r="J496" i="60"/>
  <c r="I496" i="60"/>
  <c r="H496" i="60"/>
  <c r="G496" i="60"/>
  <c r="N495" i="60"/>
  <c r="N494" i="60" s="1"/>
  <c r="M494" i="60"/>
  <c r="L494" i="60"/>
  <c r="K494" i="60"/>
  <c r="J494" i="60"/>
  <c r="I494" i="60"/>
  <c r="H494" i="60"/>
  <c r="G494" i="60"/>
  <c r="N493" i="60"/>
  <c r="N492" i="60" s="1"/>
  <c r="M492" i="60"/>
  <c r="L492" i="60"/>
  <c r="K492" i="60"/>
  <c r="J492" i="60"/>
  <c r="I492" i="60"/>
  <c r="H492" i="60"/>
  <c r="G492" i="60"/>
  <c r="N491" i="60"/>
  <c r="N490" i="60" s="1"/>
  <c r="N489" i="60" s="1"/>
  <c r="M490" i="60"/>
  <c r="L490" i="60"/>
  <c r="K490" i="60"/>
  <c r="J490" i="60"/>
  <c r="I490" i="60"/>
  <c r="H490" i="60"/>
  <c r="G490" i="60"/>
  <c r="N487" i="60"/>
  <c r="N486" i="60"/>
  <c r="M486" i="60"/>
  <c r="L486" i="60"/>
  <c r="K486" i="60"/>
  <c r="J486" i="60"/>
  <c r="I486" i="60"/>
  <c r="H486" i="60"/>
  <c r="G486" i="60"/>
  <c r="N485" i="60"/>
  <c r="N484" i="60" s="1"/>
  <c r="M484" i="60"/>
  <c r="L484" i="60"/>
  <c r="K484" i="60"/>
  <c r="J484" i="60"/>
  <c r="I484" i="60"/>
  <c r="H484" i="60"/>
  <c r="G484" i="60"/>
  <c r="N483" i="60"/>
  <c r="N482" i="60" s="1"/>
  <c r="N481" i="60" s="1"/>
  <c r="M482" i="60"/>
  <c r="L482" i="60"/>
  <c r="K482" i="60"/>
  <c r="J482" i="60"/>
  <c r="I482" i="60"/>
  <c r="I481" i="60" s="1"/>
  <c r="H482" i="60"/>
  <c r="G482" i="60"/>
  <c r="N480" i="60"/>
  <c r="N479" i="60" s="1"/>
  <c r="M479" i="60"/>
  <c r="L479" i="60"/>
  <c r="K479" i="60"/>
  <c r="J479" i="60"/>
  <c r="I479" i="60"/>
  <c r="H479" i="60"/>
  <c r="G479" i="60"/>
  <c r="N478" i="60"/>
  <c r="N477" i="60"/>
  <c r="N476" i="60"/>
  <c r="N475" i="60"/>
  <c r="M474" i="60"/>
  <c r="L474" i="60"/>
  <c r="K474" i="60"/>
  <c r="J474" i="60"/>
  <c r="I474" i="60"/>
  <c r="H474" i="60"/>
  <c r="G474" i="60"/>
  <c r="N473" i="60"/>
  <c r="N472" i="60" s="1"/>
  <c r="M472" i="60"/>
  <c r="L472" i="60"/>
  <c r="K472" i="60"/>
  <c r="J472" i="60"/>
  <c r="I472" i="60"/>
  <c r="H472" i="60"/>
  <c r="G472" i="60"/>
  <c r="N471" i="60"/>
  <c r="M470" i="60"/>
  <c r="L470" i="60"/>
  <c r="K470" i="60"/>
  <c r="J470" i="60"/>
  <c r="I470" i="60"/>
  <c r="H470" i="60"/>
  <c r="G470" i="60"/>
  <c r="N469" i="60"/>
  <c r="N468" i="60"/>
  <c r="M468" i="60"/>
  <c r="L468" i="60"/>
  <c r="K468" i="60"/>
  <c r="J468" i="60"/>
  <c r="I468" i="60"/>
  <c r="H468" i="60"/>
  <c r="G468" i="60"/>
  <c r="N467" i="60"/>
  <c r="N466" i="60"/>
  <c r="M465" i="60"/>
  <c r="L465" i="60"/>
  <c r="K465" i="60"/>
  <c r="J465" i="60"/>
  <c r="I465" i="60"/>
  <c r="H465" i="60"/>
  <c r="G465" i="60"/>
  <c r="N464" i="60"/>
  <c r="N463" i="60" s="1"/>
  <c r="M463" i="60"/>
  <c r="L463" i="60"/>
  <c r="K463" i="60"/>
  <c r="J463" i="60"/>
  <c r="I463" i="60"/>
  <c r="H463" i="60"/>
  <c r="G463" i="60"/>
  <c r="N461" i="60"/>
  <c r="N460" i="60"/>
  <c r="M460" i="60"/>
  <c r="L460" i="60"/>
  <c r="K460" i="60"/>
  <c r="J460" i="60"/>
  <c r="I460" i="60"/>
  <c r="H460" i="60"/>
  <c r="G460" i="60"/>
  <c r="N459" i="60"/>
  <c r="N458" i="60" s="1"/>
  <c r="N457" i="60" s="1"/>
  <c r="M458" i="60"/>
  <c r="L458" i="60"/>
  <c r="L457" i="60" s="1"/>
  <c r="K458" i="60"/>
  <c r="J458" i="60"/>
  <c r="I458" i="60"/>
  <c r="H458" i="60"/>
  <c r="H457" i="60" s="1"/>
  <c r="G458" i="60"/>
  <c r="K457" i="60"/>
  <c r="G457" i="60"/>
  <c r="N456" i="60"/>
  <c r="M455" i="60"/>
  <c r="L455" i="60"/>
  <c r="K455" i="60"/>
  <c r="J455" i="60"/>
  <c r="I455" i="60"/>
  <c r="H455" i="60"/>
  <c r="G455" i="60"/>
  <c r="N454" i="60"/>
  <c r="M453" i="60"/>
  <c r="L453" i="60"/>
  <c r="K453" i="60"/>
  <c r="J453" i="60"/>
  <c r="I453" i="60"/>
  <c r="H453" i="60"/>
  <c r="G453" i="60"/>
  <c r="N452" i="60"/>
  <c r="N451" i="60"/>
  <c r="M451" i="60"/>
  <c r="L451" i="60"/>
  <c r="K451" i="60"/>
  <c r="J451" i="60"/>
  <c r="I451" i="60"/>
  <c r="H451" i="60"/>
  <c r="G451" i="60"/>
  <c r="N450" i="60"/>
  <c r="M449" i="60"/>
  <c r="L449" i="60"/>
  <c r="K449" i="60"/>
  <c r="J449" i="60"/>
  <c r="I449" i="60"/>
  <c r="H449" i="60"/>
  <c r="G449" i="60"/>
  <c r="N448" i="60"/>
  <c r="M447" i="60"/>
  <c r="L447" i="60"/>
  <c r="K447" i="60"/>
  <c r="J447" i="60"/>
  <c r="I447" i="60"/>
  <c r="H447" i="60"/>
  <c r="G447" i="60"/>
  <c r="N446" i="60"/>
  <c r="M445" i="60"/>
  <c r="L445" i="60"/>
  <c r="K445" i="60"/>
  <c r="J445" i="60"/>
  <c r="I445" i="60"/>
  <c r="H445" i="60"/>
  <c r="G445" i="60"/>
  <c r="N444" i="60"/>
  <c r="N443" i="60" s="1"/>
  <c r="M443" i="60"/>
  <c r="L443" i="60"/>
  <c r="K443" i="60"/>
  <c r="J443" i="60"/>
  <c r="I443" i="60"/>
  <c r="H443" i="60"/>
  <c r="G443" i="60"/>
  <c r="N441" i="60"/>
  <c r="M440" i="60"/>
  <c r="L440" i="60"/>
  <c r="K440" i="60"/>
  <c r="J440" i="60"/>
  <c r="I440" i="60"/>
  <c r="H440" i="60"/>
  <c r="G440" i="60"/>
  <c r="N439" i="60"/>
  <c r="N438" i="60" s="1"/>
  <c r="M438" i="60"/>
  <c r="L438" i="60"/>
  <c r="K438" i="60"/>
  <c r="J438" i="60"/>
  <c r="I438" i="60"/>
  <c r="H438" i="60"/>
  <c r="G438" i="60"/>
  <c r="N437" i="60"/>
  <c r="M436" i="60"/>
  <c r="L436" i="60"/>
  <c r="K436" i="60"/>
  <c r="J436" i="60"/>
  <c r="I436" i="60"/>
  <c r="H436" i="60"/>
  <c r="G436" i="60"/>
  <c r="N434" i="60"/>
  <c r="N433" i="60" s="1"/>
  <c r="M433" i="60"/>
  <c r="L433" i="60"/>
  <c r="K433" i="60"/>
  <c r="J433" i="60"/>
  <c r="I433" i="60"/>
  <c r="H433" i="60"/>
  <c r="G433" i="60"/>
  <c r="N432" i="60"/>
  <c r="M431" i="60"/>
  <c r="L431" i="60"/>
  <c r="K431" i="60"/>
  <c r="J431" i="60"/>
  <c r="I431" i="60"/>
  <c r="H431" i="60"/>
  <c r="G431" i="60"/>
  <c r="N430" i="60"/>
  <c r="M429" i="60"/>
  <c r="L429" i="60"/>
  <c r="K429" i="60"/>
  <c r="J429" i="60"/>
  <c r="I429" i="60"/>
  <c r="H429" i="60"/>
  <c r="G429" i="60"/>
  <c r="N428" i="60"/>
  <c r="M427" i="60"/>
  <c r="L427" i="60"/>
  <c r="K427" i="60"/>
  <c r="J427" i="60"/>
  <c r="I427" i="60"/>
  <c r="H427" i="60"/>
  <c r="G427" i="60"/>
  <c r="L426" i="60"/>
  <c r="N425" i="60"/>
  <c r="N424" i="60" s="1"/>
  <c r="M424" i="60"/>
  <c r="L424" i="60"/>
  <c r="K424" i="60"/>
  <c r="J424" i="60"/>
  <c r="I424" i="60"/>
  <c r="H424" i="60"/>
  <c r="G424" i="60"/>
  <c r="N423" i="60"/>
  <c r="M422" i="60"/>
  <c r="L422" i="60"/>
  <c r="K422" i="60"/>
  <c r="J422" i="60"/>
  <c r="I422" i="60"/>
  <c r="H422" i="60"/>
  <c r="G422" i="60"/>
  <c r="N421" i="60"/>
  <c r="M420" i="60"/>
  <c r="L420" i="60"/>
  <c r="K420" i="60"/>
  <c r="J420" i="60"/>
  <c r="I420" i="60"/>
  <c r="H420" i="60"/>
  <c r="G420" i="60"/>
  <c r="N419" i="60"/>
  <c r="M418" i="60"/>
  <c r="L418" i="60"/>
  <c r="K418" i="60"/>
  <c r="J418" i="60"/>
  <c r="I418" i="60"/>
  <c r="H418" i="60"/>
  <c r="G418" i="60"/>
  <c r="M417" i="60"/>
  <c r="I417" i="60"/>
  <c r="N416" i="60"/>
  <c r="M415" i="60"/>
  <c r="L415" i="60"/>
  <c r="K415" i="60"/>
  <c r="J415" i="60"/>
  <c r="I415" i="60"/>
  <c r="H415" i="60"/>
  <c r="G415" i="60"/>
  <c r="N414" i="60"/>
  <c r="M413" i="60"/>
  <c r="L413" i="60"/>
  <c r="K413" i="60"/>
  <c r="J413" i="60"/>
  <c r="I413" i="60"/>
  <c r="H413" i="60"/>
  <c r="G413" i="60"/>
  <c r="N412" i="60"/>
  <c r="M411" i="60"/>
  <c r="L411" i="60"/>
  <c r="K411" i="60"/>
  <c r="J411" i="60"/>
  <c r="I411" i="60"/>
  <c r="H411" i="60"/>
  <c r="G411" i="60"/>
  <c r="N410" i="60"/>
  <c r="M409" i="60"/>
  <c r="L409" i="60"/>
  <c r="K409" i="60"/>
  <c r="J409" i="60"/>
  <c r="I409" i="60"/>
  <c r="H409" i="60"/>
  <c r="G409" i="60"/>
  <c r="N408" i="60"/>
  <c r="M407" i="60"/>
  <c r="L407" i="60"/>
  <c r="K407" i="60"/>
  <c r="J407" i="60"/>
  <c r="J406" i="60" s="1"/>
  <c r="I407" i="60"/>
  <c r="H407" i="60"/>
  <c r="H406" i="60" s="1"/>
  <c r="G407" i="60"/>
  <c r="L406" i="60"/>
  <c r="N404" i="60"/>
  <c r="N403" i="60" s="1"/>
  <c r="M403" i="60"/>
  <c r="L403" i="60"/>
  <c r="K403" i="60"/>
  <c r="J403" i="60"/>
  <c r="I403" i="60"/>
  <c r="H403" i="60"/>
  <c r="G403" i="60"/>
  <c r="N402" i="60"/>
  <c r="N401" i="60" s="1"/>
  <c r="M401" i="60"/>
  <c r="L401" i="60"/>
  <c r="K401" i="60"/>
  <c r="J401" i="60"/>
  <c r="I401" i="60"/>
  <c r="H401" i="60"/>
  <c r="G401" i="60"/>
  <c r="N400" i="60"/>
  <c r="M399" i="60"/>
  <c r="M398" i="60" s="1"/>
  <c r="L399" i="60"/>
  <c r="K399" i="60"/>
  <c r="K398" i="60" s="1"/>
  <c r="J399" i="60"/>
  <c r="I399" i="60"/>
  <c r="I398" i="60" s="1"/>
  <c r="H399" i="60"/>
  <c r="G399" i="60"/>
  <c r="G398" i="60" s="1"/>
  <c r="N397" i="60"/>
  <c r="N396" i="60" s="1"/>
  <c r="M396" i="60"/>
  <c r="L396" i="60"/>
  <c r="K396" i="60"/>
  <c r="J396" i="60"/>
  <c r="I396" i="60"/>
  <c r="H396" i="60"/>
  <c r="G396" i="60"/>
  <c r="N395" i="60"/>
  <c r="M394" i="60"/>
  <c r="L394" i="60"/>
  <c r="K394" i="60"/>
  <c r="J394" i="60"/>
  <c r="I394" i="60"/>
  <c r="H394" i="60"/>
  <c r="G394" i="60"/>
  <c r="N393" i="60"/>
  <c r="N392" i="60" s="1"/>
  <c r="M392" i="60"/>
  <c r="L392" i="60"/>
  <c r="K392" i="60"/>
  <c r="J392" i="60"/>
  <c r="I392" i="60"/>
  <c r="H392" i="60"/>
  <c r="G392" i="60"/>
  <c r="N391" i="60"/>
  <c r="M390" i="60"/>
  <c r="L390" i="60"/>
  <c r="K390" i="60"/>
  <c r="K389" i="60" s="1"/>
  <c r="J390" i="60"/>
  <c r="I390" i="60"/>
  <c r="H390" i="60"/>
  <c r="G390" i="60"/>
  <c r="G389" i="60" s="1"/>
  <c r="N388" i="60"/>
  <c r="M387" i="60"/>
  <c r="L387" i="60"/>
  <c r="K387" i="60"/>
  <c r="J387" i="60"/>
  <c r="I387" i="60"/>
  <c r="H387" i="60"/>
  <c r="G387" i="60"/>
  <c r="N386" i="60"/>
  <c r="M385" i="60"/>
  <c r="L385" i="60"/>
  <c r="K385" i="60"/>
  <c r="J385" i="60"/>
  <c r="J382" i="60" s="1"/>
  <c r="I385" i="60"/>
  <c r="H385" i="60"/>
  <c r="G385" i="60"/>
  <c r="N384" i="60"/>
  <c r="N383" i="60" s="1"/>
  <c r="M383" i="60"/>
  <c r="L383" i="60"/>
  <c r="K383" i="60"/>
  <c r="J383" i="60"/>
  <c r="I383" i="60"/>
  <c r="H383" i="60"/>
  <c r="G383" i="60"/>
  <c r="N381" i="60"/>
  <c r="M380" i="60"/>
  <c r="L380" i="60"/>
  <c r="K380" i="60"/>
  <c r="J380" i="60"/>
  <c r="I380" i="60"/>
  <c r="H380" i="60"/>
  <c r="G380" i="60"/>
  <c r="N379" i="60"/>
  <c r="M378" i="60"/>
  <c r="L378" i="60"/>
  <c r="K378" i="60"/>
  <c r="J378" i="60"/>
  <c r="I378" i="60"/>
  <c r="H378" i="60"/>
  <c r="G378" i="60"/>
  <c r="N377" i="60"/>
  <c r="M376" i="60"/>
  <c r="L376" i="60"/>
  <c r="K376" i="60"/>
  <c r="J376" i="60"/>
  <c r="I376" i="60"/>
  <c r="H376" i="60"/>
  <c r="G376" i="60"/>
  <c r="N375" i="60"/>
  <c r="M374" i="60"/>
  <c r="L374" i="60"/>
  <c r="K374" i="60"/>
  <c r="K373" i="60" s="1"/>
  <c r="J374" i="60"/>
  <c r="I374" i="60"/>
  <c r="H374" i="60"/>
  <c r="G374" i="60"/>
  <c r="N372" i="60"/>
  <c r="N371" i="60"/>
  <c r="N370" i="60"/>
  <c r="M369" i="60"/>
  <c r="M368" i="60" s="1"/>
  <c r="L369" i="60"/>
  <c r="L368" i="60" s="1"/>
  <c r="K369" i="60"/>
  <c r="K368" i="60" s="1"/>
  <c r="J369" i="60"/>
  <c r="J368" i="60" s="1"/>
  <c r="I369" i="60"/>
  <c r="I368" i="60" s="1"/>
  <c r="H369" i="60"/>
  <c r="H368" i="60" s="1"/>
  <c r="G369" i="60"/>
  <c r="G368" i="60" s="1"/>
  <c r="N367" i="60"/>
  <c r="N366" i="60"/>
  <c r="N365" i="60"/>
  <c r="M364" i="60"/>
  <c r="L364" i="60"/>
  <c r="K364" i="60"/>
  <c r="J364" i="60"/>
  <c r="I364" i="60"/>
  <c r="H364" i="60"/>
  <c r="G364" i="60"/>
  <c r="N363" i="60"/>
  <c r="N362" i="60"/>
  <c r="N361" i="60"/>
  <c r="M360" i="60"/>
  <c r="L360" i="60"/>
  <c r="K360" i="60"/>
  <c r="J360" i="60"/>
  <c r="I360" i="60"/>
  <c r="H360" i="60"/>
  <c r="G360" i="60"/>
  <c r="N359" i="60"/>
  <c r="M358" i="60"/>
  <c r="L358" i="60"/>
  <c r="K358" i="60"/>
  <c r="J358" i="60"/>
  <c r="I358" i="60"/>
  <c r="H358" i="60"/>
  <c r="G358" i="60"/>
  <c r="N356" i="60"/>
  <c r="N355" i="60" s="1"/>
  <c r="M355" i="60"/>
  <c r="L355" i="60"/>
  <c r="K355" i="60"/>
  <c r="J355" i="60"/>
  <c r="I355" i="60"/>
  <c r="H355" i="60"/>
  <c r="G355" i="60"/>
  <c r="N354" i="60"/>
  <c r="M353" i="60"/>
  <c r="L353" i="60"/>
  <c r="K353" i="60"/>
  <c r="J353" i="60"/>
  <c r="I353" i="60"/>
  <c r="H353" i="60"/>
  <c r="G353" i="60"/>
  <c r="N352" i="60"/>
  <c r="N351" i="60"/>
  <c r="M350" i="60"/>
  <c r="L350" i="60"/>
  <c r="K350" i="60"/>
  <c r="J350" i="60"/>
  <c r="I350" i="60"/>
  <c r="H350" i="60"/>
  <c r="G350" i="60"/>
  <c r="N349" i="60"/>
  <c r="N348" i="60"/>
  <c r="N347" i="60"/>
  <c r="M346" i="60"/>
  <c r="L346" i="60"/>
  <c r="K346" i="60"/>
  <c r="J346" i="60"/>
  <c r="I346" i="60"/>
  <c r="H346" i="60"/>
  <c r="G346" i="60"/>
  <c r="N345" i="60"/>
  <c r="N344" i="60"/>
  <c r="N343" i="60"/>
  <c r="M342" i="60"/>
  <c r="L342" i="60"/>
  <c r="K342" i="60"/>
  <c r="J342" i="60"/>
  <c r="I342" i="60"/>
  <c r="H342" i="60"/>
  <c r="G342" i="60"/>
  <c r="N339" i="60"/>
  <c r="M338" i="60"/>
  <c r="L338" i="60"/>
  <c r="K338" i="60"/>
  <c r="J338" i="60"/>
  <c r="I338" i="60"/>
  <c r="H338" i="60"/>
  <c r="G338" i="60"/>
  <c r="N337" i="60"/>
  <c r="M336" i="60"/>
  <c r="L336" i="60"/>
  <c r="K336" i="60"/>
  <c r="J336" i="60"/>
  <c r="I336" i="60"/>
  <c r="H336" i="60"/>
  <c r="G336" i="60"/>
  <c r="N335" i="60"/>
  <c r="N334" i="60" s="1"/>
  <c r="M334" i="60"/>
  <c r="L334" i="60"/>
  <c r="K334" i="60"/>
  <c r="J334" i="60"/>
  <c r="I334" i="60"/>
  <c r="H334" i="60"/>
  <c r="G334" i="60"/>
  <c r="N333" i="60"/>
  <c r="M332" i="60"/>
  <c r="L332" i="60"/>
  <c r="K332" i="60"/>
  <c r="J332" i="60"/>
  <c r="I332" i="60"/>
  <c r="H332" i="60"/>
  <c r="G332" i="60"/>
  <c r="N331" i="60"/>
  <c r="N330" i="60" s="1"/>
  <c r="M330" i="60"/>
  <c r="L330" i="60"/>
  <c r="K330" i="60"/>
  <c r="J330" i="60"/>
  <c r="I330" i="60"/>
  <c r="H330" i="60"/>
  <c r="G330" i="60"/>
  <c r="N329" i="60"/>
  <c r="M328" i="60"/>
  <c r="L328" i="60"/>
  <c r="K328" i="60"/>
  <c r="J328" i="60"/>
  <c r="I328" i="60"/>
  <c r="H328" i="60"/>
  <c r="G328" i="60"/>
  <c r="N327" i="60"/>
  <c r="M326" i="60"/>
  <c r="L326" i="60"/>
  <c r="K326" i="60"/>
  <c r="J326" i="60"/>
  <c r="I326" i="60"/>
  <c r="H326" i="60"/>
  <c r="G326" i="60"/>
  <c r="N325" i="60"/>
  <c r="M324" i="60"/>
  <c r="L324" i="60"/>
  <c r="K324" i="60"/>
  <c r="J324" i="60"/>
  <c r="I324" i="60"/>
  <c r="H324" i="60"/>
  <c r="G324" i="60"/>
  <c r="N323" i="60"/>
  <c r="M322" i="60"/>
  <c r="M321" i="60" s="1"/>
  <c r="L322" i="60"/>
  <c r="K322" i="60"/>
  <c r="K321" i="60" s="1"/>
  <c r="J322" i="60"/>
  <c r="I322" i="60"/>
  <c r="I321" i="60" s="1"/>
  <c r="H322" i="60"/>
  <c r="G322" i="60"/>
  <c r="N320" i="60"/>
  <c r="M319" i="60"/>
  <c r="L319" i="60"/>
  <c r="K319" i="60"/>
  <c r="J319" i="60"/>
  <c r="I319" i="60"/>
  <c r="H319" i="60"/>
  <c r="G319" i="60"/>
  <c r="N318" i="60"/>
  <c r="M317" i="60"/>
  <c r="M316" i="60" s="1"/>
  <c r="L317" i="60"/>
  <c r="L316" i="60" s="1"/>
  <c r="K317" i="60"/>
  <c r="K316" i="60" s="1"/>
  <c r="J317" i="60"/>
  <c r="I317" i="60"/>
  <c r="I316" i="60" s="1"/>
  <c r="H317" i="60"/>
  <c r="G317" i="60"/>
  <c r="G316" i="60" s="1"/>
  <c r="J316" i="60"/>
  <c r="H316" i="60"/>
  <c r="N315" i="60"/>
  <c r="N314" i="60"/>
  <c r="N313" i="60"/>
  <c r="N312" i="60"/>
  <c r="N311" i="60"/>
  <c r="N310" i="60"/>
  <c r="M309" i="60"/>
  <c r="L309" i="60"/>
  <c r="K309" i="60"/>
  <c r="J309" i="60"/>
  <c r="I309" i="60"/>
  <c r="H309" i="60"/>
  <c r="G309" i="60"/>
  <c r="N308" i="60"/>
  <c r="N307" i="60"/>
  <c r="N306" i="60"/>
  <c r="N305" i="60"/>
  <c r="N304" i="60"/>
  <c r="N303" i="60"/>
  <c r="N302" i="60"/>
  <c r="M301" i="60"/>
  <c r="L301" i="60"/>
  <c r="K301" i="60"/>
  <c r="J301" i="60"/>
  <c r="I301" i="60"/>
  <c r="H301" i="60"/>
  <c r="G301" i="60"/>
  <c r="N299" i="60"/>
  <c r="M298" i="60"/>
  <c r="L298" i="60"/>
  <c r="K298" i="60"/>
  <c r="J298" i="60"/>
  <c r="I298" i="60"/>
  <c r="H298" i="60"/>
  <c r="G298" i="60"/>
  <c r="N297" i="60"/>
  <c r="N296" i="60"/>
  <c r="N295" i="60"/>
  <c r="N294" i="60"/>
  <c r="N293" i="60"/>
  <c r="N292" i="60"/>
  <c r="N291" i="60"/>
  <c r="M290" i="60"/>
  <c r="L290" i="60"/>
  <c r="K290" i="60"/>
  <c r="J290" i="60"/>
  <c r="I290" i="60"/>
  <c r="H290" i="60"/>
  <c r="G290" i="60"/>
  <c r="N289" i="60"/>
  <c r="N288" i="60"/>
  <c r="N287" i="60"/>
  <c r="N286" i="60"/>
  <c r="N285" i="60"/>
  <c r="N284" i="60"/>
  <c r="M283" i="60"/>
  <c r="L283" i="60"/>
  <c r="K283" i="60"/>
  <c r="J283" i="60"/>
  <c r="I283" i="60"/>
  <c r="H283" i="60"/>
  <c r="G283" i="60"/>
  <c r="N282" i="60"/>
  <c r="N281" i="60"/>
  <c r="N280" i="60"/>
  <c r="M279" i="60"/>
  <c r="L279" i="60"/>
  <c r="K279" i="60"/>
  <c r="J279" i="60"/>
  <c r="I279" i="60"/>
  <c r="H279" i="60"/>
  <c r="G279" i="60"/>
  <c r="N278" i="60"/>
  <c r="N277" i="60"/>
  <c r="N276" i="60"/>
  <c r="N275" i="60"/>
  <c r="N274" i="60"/>
  <c r="M273" i="60"/>
  <c r="L273" i="60"/>
  <c r="K273" i="60"/>
  <c r="J273" i="60"/>
  <c r="I273" i="60"/>
  <c r="H273" i="60"/>
  <c r="G273" i="60"/>
  <c r="N271" i="60"/>
  <c r="N270" i="60" s="1"/>
  <c r="M270" i="60"/>
  <c r="L270" i="60"/>
  <c r="K270" i="60"/>
  <c r="J270" i="60"/>
  <c r="I270" i="60"/>
  <c r="H270" i="60"/>
  <c r="G270" i="60"/>
  <c r="N269" i="60"/>
  <c r="N268" i="60"/>
  <c r="M268" i="60"/>
  <c r="L268" i="60"/>
  <c r="K268" i="60"/>
  <c r="J268" i="60"/>
  <c r="I268" i="60"/>
  <c r="H268" i="60"/>
  <c r="G268" i="60"/>
  <c r="N267" i="60"/>
  <c r="M266" i="60"/>
  <c r="L266" i="60"/>
  <c r="K266" i="60"/>
  <c r="J266" i="60"/>
  <c r="I266" i="60"/>
  <c r="H266" i="60"/>
  <c r="G266" i="60"/>
  <c r="N265" i="60"/>
  <c r="M264" i="60"/>
  <c r="L264" i="60"/>
  <c r="K264" i="60"/>
  <c r="J264" i="60"/>
  <c r="I264" i="60"/>
  <c r="H264" i="60"/>
  <c r="G264" i="60"/>
  <c r="N263" i="60"/>
  <c r="N262" i="60" s="1"/>
  <c r="M262" i="60"/>
  <c r="L262" i="60"/>
  <c r="K262" i="60"/>
  <c r="J262" i="60"/>
  <c r="I262" i="60"/>
  <c r="H262" i="60"/>
  <c r="G262" i="60"/>
  <c r="N260" i="60"/>
  <c r="M259" i="60"/>
  <c r="L259" i="60"/>
  <c r="K259" i="60"/>
  <c r="J259" i="60"/>
  <c r="I259" i="60"/>
  <c r="H259" i="60"/>
  <c r="G259" i="60"/>
  <c r="N258" i="60"/>
  <c r="M257" i="60"/>
  <c r="M256" i="60" s="1"/>
  <c r="L257" i="60"/>
  <c r="K257" i="60"/>
  <c r="K256" i="60" s="1"/>
  <c r="J257" i="60"/>
  <c r="I257" i="60"/>
  <c r="I256" i="60" s="1"/>
  <c r="H257" i="60"/>
  <c r="G257" i="60"/>
  <c r="G256" i="60" s="1"/>
  <c r="N255" i="60"/>
  <c r="M254" i="60"/>
  <c r="L254" i="60"/>
  <c r="K254" i="60"/>
  <c r="J254" i="60"/>
  <c r="I254" i="60"/>
  <c r="H254" i="60"/>
  <c r="G254" i="60"/>
  <c r="N253" i="60"/>
  <c r="N252" i="60" s="1"/>
  <c r="M252" i="60"/>
  <c r="L252" i="60"/>
  <c r="K252" i="60"/>
  <c r="J252" i="60"/>
  <c r="I252" i="60"/>
  <c r="H252" i="60"/>
  <c r="G252" i="60"/>
  <c r="N251" i="60"/>
  <c r="M250" i="60"/>
  <c r="L250" i="60"/>
  <c r="K250" i="60"/>
  <c r="J250" i="60"/>
  <c r="I250" i="60"/>
  <c r="H250" i="60"/>
  <c r="G250" i="60"/>
  <c r="N249" i="60"/>
  <c r="N248" i="60" s="1"/>
  <c r="M248" i="60"/>
  <c r="L248" i="60"/>
  <c r="K248" i="60"/>
  <c r="J248" i="60"/>
  <c r="I248" i="60"/>
  <c r="H248" i="60"/>
  <c r="G248" i="60"/>
  <c r="N247" i="60"/>
  <c r="M246" i="60"/>
  <c r="L246" i="60"/>
  <c r="K246" i="60"/>
  <c r="J246" i="60"/>
  <c r="I246" i="60"/>
  <c r="H246" i="60"/>
  <c r="G246" i="60"/>
  <c r="N245" i="60"/>
  <c r="M244" i="60"/>
  <c r="L244" i="60"/>
  <c r="K244" i="60"/>
  <c r="J244" i="60"/>
  <c r="I244" i="60"/>
  <c r="H244" i="60"/>
  <c r="G244" i="60"/>
  <c r="N242" i="60"/>
  <c r="M241" i="60"/>
  <c r="L241" i="60"/>
  <c r="K241" i="60"/>
  <c r="J241" i="60"/>
  <c r="I241" i="60"/>
  <c r="H241" i="60"/>
  <c r="G241" i="60"/>
  <c r="N240" i="60"/>
  <c r="M239" i="60"/>
  <c r="L239" i="60"/>
  <c r="K239" i="60"/>
  <c r="J239" i="60"/>
  <c r="I239" i="60"/>
  <c r="H239" i="60"/>
  <c r="G239" i="60"/>
  <c r="N238" i="60"/>
  <c r="M237" i="60"/>
  <c r="L237" i="60"/>
  <c r="K237" i="60"/>
  <c r="J237" i="60"/>
  <c r="I237" i="60"/>
  <c r="H237" i="60"/>
  <c r="G237" i="60"/>
  <c r="N236" i="60"/>
  <c r="M235" i="60"/>
  <c r="L235" i="60"/>
  <c r="K235" i="60"/>
  <c r="J235" i="60"/>
  <c r="I235" i="60"/>
  <c r="H235" i="60"/>
  <c r="H234" i="60" s="1"/>
  <c r="G235" i="60"/>
  <c r="J234" i="60"/>
  <c r="N233" i="60"/>
  <c r="M232" i="60"/>
  <c r="L232" i="60"/>
  <c r="K232" i="60"/>
  <c r="J232" i="60"/>
  <c r="I232" i="60"/>
  <c r="H232" i="60"/>
  <c r="G232" i="60"/>
  <c r="N231" i="60"/>
  <c r="N230" i="60"/>
  <c r="N229" i="60"/>
  <c r="M228" i="60"/>
  <c r="L228" i="60"/>
  <c r="K228" i="60"/>
  <c r="J228" i="60"/>
  <c r="I228" i="60"/>
  <c r="H228" i="60"/>
  <c r="G228" i="60"/>
  <c r="N227" i="60"/>
  <c r="M226" i="60"/>
  <c r="L226" i="60"/>
  <c r="K226" i="60"/>
  <c r="J226" i="60"/>
  <c r="I226" i="60"/>
  <c r="H226" i="60"/>
  <c r="G226" i="60"/>
  <c r="N225" i="60"/>
  <c r="N224" i="60"/>
  <c r="M223" i="60"/>
  <c r="L223" i="60"/>
  <c r="K223" i="60"/>
  <c r="J223" i="60"/>
  <c r="I223" i="60"/>
  <c r="H223" i="60"/>
  <c r="G223" i="60"/>
  <c r="N220" i="60"/>
  <c r="N219" i="60"/>
  <c r="N218" i="60"/>
  <c r="N217" i="60"/>
  <c r="N216" i="60"/>
  <c r="M215" i="60"/>
  <c r="L215" i="60"/>
  <c r="K215" i="60"/>
  <c r="J215" i="60"/>
  <c r="I215" i="60"/>
  <c r="H215" i="60"/>
  <c r="G215" i="60"/>
  <c r="N214" i="60"/>
  <c r="N213" i="60"/>
  <c r="N212" i="60"/>
  <c r="M211" i="60"/>
  <c r="L211" i="60"/>
  <c r="K211" i="60"/>
  <c r="J211" i="60"/>
  <c r="I211" i="60"/>
  <c r="H211" i="60"/>
  <c r="G211" i="60"/>
  <c r="N210" i="60"/>
  <c r="N209" i="60"/>
  <c r="N208" i="60"/>
  <c r="N207" i="60"/>
  <c r="N206" i="60"/>
  <c r="N205" i="60"/>
  <c r="M204" i="60"/>
  <c r="L204" i="60"/>
  <c r="K204" i="60"/>
  <c r="J204" i="60"/>
  <c r="I204" i="60"/>
  <c r="H204" i="60"/>
  <c r="G204" i="60"/>
  <c r="N203" i="60"/>
  <c r="N202" i="60"/>
  <c r="N201" i="60"/>
  <c r="N200" i="60"/>
  <c r="M199" i="60"/>
  <c r="L199" i="60"/>
  <c r="K199" i="60"/>
  <c r="J199" i="60"/>
  <c r="I199" i="60"/>
  <c r="H199" i="60"/>
  <c r="G199" i="60"/>
  <c r="N198" i="60"/>
  <c r="N197" i="60"/>
  <c r="N196" i="60"/>
  <c r="M195" i="60"/>
  <c r="L195" i="60"/>
  <c r="K195" i="60"/>
  <c r="J195" i="60"/>
  <c r="I195" i="60"/>
  <c r="H195" i="60"/>
  <c r="G195" i="60"/>
  <c r="N194" i="60"/>
  <c r="M193" i="60"/>
  <c r="L193" i="60"/>
  <c r="K193" i="60"/>
  <c r="J193" i="60"/>
  <c r="I193" i="60"/>
  <c r="H193" i="60"/>
  <c r="G193" i="60"/>
  <c r="N192" i="60"/>
  <c r="N191" i="60"/>
  <c r="M191" i="60"/>
  <c r="L191" i="60"/>
  <c r="K191" i="60"/>
  <c r="J191" i="60"/>
  <c r="I191" i="60"/>
  <c r="H191" i="60"/>
  <c r="G191" i="60"/>
  <c r="N190" i="60"/>
  <c r="M189" i="60"/>
  <c r="L189" i="60"/>
  <c r="K189" i="60"/>
  <c r="J189" i="60"/>
  <c r="I189" i="60"/>
  <c r="H189" i="60"/>
  <c r="G189" i="60"/>
  <c r="N188" i="60"/>
  <c r="N187" i="60" s="1"/>
  <c r="M187" i="60"/>
  <c r="L187" i="60"/>
  <c r="K187" i="60"/>
  <c r="J187" i="60"/>
  <c r="I187" i="60"/>
  <c r="H187" i="60"/>
  <c r="G187" i="60"/>
  <c r="N185" i="60"/>
  <c r="M184" i="60"/>
  <c r="L184" i="60"/>
  <c r="K184" i="60"/>
  <c r="J184" i="60"/>
  <c r="J168" i="60" s="1"/>
  <c r="I184" i="60"/>
  <c r="H184" i="60"/>
  <c r="G184" i="60"/>
  <c r="N183" i="60"/>
  <c r="N182" i="60"/>
  <c r="N181" i="60"/>
  <c r="N180" i="60"/>
  <c r="N179" i="60"/>
  <c r="N178" i="60"/>
  <c r="M177" i="60"/>
  <c r="L177" i="60"/>
  <c r="K177" i="60"/>
  <c r="J177" i="60"/>
  <c r="I177" i="60"/>
  <c r="H177" i="60"/>
  <c r="G177" i="60"/>
  <c r="N176" i="60"/>
  <c r="N175" i="60"/>
  <c r="N174" i="60"/>
  <c r="N173" i="60"/>
  <c r="N172" i="60"/>
  <c r="N171" i="60"/>
  <c r="N170" i="60"/>
  <c r="M169" i="60"/>
  <c r="L169" i="60"/>
  <c r="K169" i="60"/>
  <c r="K168" i="60" s="1"/>
  <c r="J169" i="60"/>
  <c r="I169" i="60"/>
  <c r="H169" i="60"/>
  <c r="G169" i="60"/>
  <c r="G168" i="60" s="1"/>
  <c r="H168" i="60"/>
  <c r="N167" i="60"/>
  <c r="M166" i="60"/>
  <c r="L166" i="60"/>
  <c r="K166" i="60"/>
  <c r="J166" i="60"/>
  <c r="I166" i="60"/>
  <c r="H166" i="60"/>
  <c r="G166" i="60"/>
  <c r="N165" i="60"/>
  <c r="M164" i="60"/>
  <c r="L164" i="60"/>
  <c r="K164" i="60"/>
  <c r="J164" i="60"/>
  <c r="I164" i="60"/>
  <c r="H164" i="60"/>
  <c r="G164" i="60"/>
  <c r="N163" i="60"/>
  <c r="N162" i="60" s="1"/>
  <c r="M162" i="60"/>
  <c r="L162" i="60"/>
  <c r="K162" i="60"/>
  <c r="J162" i="60"/>
  <c r="I162" i="60"/>
  <c r="H162" i="60"/>
  <c r="G162" i="60"/>
  <c r="N161" i="60"/>
  <c r="M160" i="60"/>
  <c r="L160" i="60"/>
  <c r="K160" i="60"/>
  <c r="J160" i="60"/>
  <c r="I160" i="60"/>
  <c r="H160" i="60"/>
  <c r="G160" i="60"/>
  <c r="N159" i="60"/>
  <c r="M158" i="60"/>
  <c r="L158" i="60"/>
  <c r="K158" i="60"/>
  <c r="J158" i="60"/>
  <c r="I158" i="60"/>
  <c r="H158" i="60"/>
  <c r="G158" i="60"/>
  <c r="N157" i="60"/>
  <c r="M156" i="60"/>
  <c r="L156" i="60"/>
  <c r="K156" i="60"/>
  <c r="J156" i="60"/>
  <c r="I156" i="60"/>
  <c r="H156" i="60"/>
  <c r="G156" i="60"/>
  <c r="N155" i="60"/>
  <c r="M154" i="60"/>
  <c r="L154" i="60"/>
  <c r="K154" i="60"/>
  <c r="J154" i="60"/>
  <c r="I154" i="60"/>
  <c r="H154" i="60"/>
  <c r="G154" i="60"/>
  <c r="N153" i="60"/>
  <c r="M152" i="60"/>
  <c r="L152" i="60"/>
  <c r="K152" i="60"/>
  <c r="J152" i="60"/>
  <c r="I152" i="60"/>
  <c r="H152" i="60"/>
  <c r="G152" i="60"/>
  <c r="N151" i="60"/>
  <c r="M150" i="60"/>
  <c r="L150" i="60"/>
  <c r="K150" i="60"/>
  <c r="J150" i="60"/>
  <c r="I150" i="60"/>
  <c r="I149" i="60" s="1"/>
  <c r="H150" i="60"/>
  <c r="G150" i="60"/>
  <c r="N148" i="60"/>
  <c r="M147" i="60"/>
  <c r="L147" i="60"/>
  <c r="K147" i="60"/>
  <c r="J147" i="60"/>
  <c r="I147" i="60"/>
  <c r="H147" i="60"/>
  <c r="G147" i="60"/>
  <c r="N146" i="60"/>
  <c r="M145" i="60"/>
  <c r="L145" i="60"/>
  <c r="K145" i="60"/>
  <c r="J145" i="60"/>
  <c r="I145" i="60"/>
  <c r="H145" i="60"/>
  <c r="G145" i="60"/>
  <c r="N144" i="60"/>
  <c r="M143" i="60"/>
  <c r="L143" i="60"/>
  <c r="K143" i="60"/>
  <c r="J143" i="60"/>
  <c r="I143" i="60"/>
  <c r="H143" i="60"/>
  <c r="G143" i="60"/>
  <c r="N142" i="60"/>
  <c r="N141" i="60" s="1"/>
  <c r="M141" i="60"/>
  <c r="L141" i="60"/>
  <c r="K141" i="60"/>
  <c r="J141" i="60"/>
  <c r="I141" i="60"/>
  <c r="H141" i="60"/>
  <c r="G141" i="60"/>
  <c r="N140" i="60"/>
  <c r="M139" i="60"/>
  <c r="L139" i="60"/>
  <c r="K139" i="60"/>
  <c r="J139" i="60"/>
  <c r="I139" i="60"/>
  <c r="H139" i="60"/>
  <c r="G139" i="60"/>
  <c r="N138" i="60"/>
  <c r="N137" i="60"/>
  <c r="N136" i="60"/>
  <c r="N135" i="60"/>
  <c r="N134" i="60"/>
  <c r="M133" i="60"/>
  <c r="L133" i="60"/>
  <c r="K133" i="60"/>
  <c r="J133" i="60"/>
  <c r="I133" i="60"/>
  <c r="H133" i="60"/>
  <c r="G133" i="60"/>
  <c r="N132" i="60"/>
  <c r="M131" i="60"/>
  <c r="L131" i="60"/>
  <c r="K131" i="60"/>
  <c r="J131" i="60"/>
  <c r="I131" i="60"/>
  <c r="H131" i="60"/>
  <c r="G131" i="60"/>
  <c r="N130" i="60"/>
  <c r="M129" i="60"/>
  <c r="M128" i="60" s="1"/>
  <c r="L129" i="60"/>
  <c r="K129" i="60"/>
  <c r="J129" i="60"/>
  <c r="I129" i="60"/>
  <c r="H129" i="60"/>
  <c r="G129" i="60"/>
  <c r="N127" i="60"/>
  <c r="M126" i="60"/>
  <c r="L126" i="60"/>
  <c r="K126" i="60"/>
  <c r="J126" i="60"/>
  <c r="I126" i="60"/>
  <c r="H126" i="60"/>
  <c r="G126" i="60"/>
  <c r="N125" i="60"/>
  <c r="M124" i="60"/>
  <c r="L124" i="60"/>
  <c r="K124" i="60"/>
  <c r="J124" i="60"/>
  <c r="I124" i="60"/>
  <c r="H124" i="60"/>
  <c r="G124" i="60"/>
  <c r="N123" i="60"/>
  <c r="M122" i="60"/>
  <c r="L122" i="60"/>
  <c r="K122" i="60"/>
  <c r="J122" i="60"/>
  <c r="I122" i="60"/>
  <c r="H122" i="60"/>
  <c r="G122" i="60"/>
  <c r="N121" i="60"/>
  <c r="M120" i="60"/>
  <c r="M119" i="60" s="1"/>
  <c r="L120" i="60"/>
  <c r="L119" i="60" s="1"/>
  <c r="K120" i="60"/>
  <c r="K119" i="60" s="1"/>
  <c r="J120" i="60"/>
  <c r="J119" i="60" s="1"/>
  <c r="I120" i="60"/>
  <c r="I119" i="60" s="1"/>
  <c r="H120" i="60"/>
  <c r="H119" i="60" s="1"/>
  <c r="G120" i="60"/>
  <c r="G119" i="60" s="1"/>
  <c r="N118" i="60"/>
  <c r="M117" i="60"/>
  <c r="L117" i="60"/>
  <c r="K117" i="60"/>
  <c r="J117" i="60"/>
  <c r="I117" i="60"/>
  <c r="H117" i="60"/>
  <c r="G117" i="60"/>
  <c r="N116" i="60"/>
  <c r="M115" i="60"/>
  <c r="M114" i="60" s="1"/>
  <c r="L115" i="60"/>
  <c r="K115" i="60"/>
  <c r="K114" i="60" s="1"/>
  <c r="J115" i="60"/>
  <c r="J114" i="60" s="1"/>
  <c r="I115" i="60"/>
  <c r="I114" i="60" s="1"/>
  <c r="H115" i="60"/>
  <c r="G115" i="60"/>
  <c r="G114" i="60" s="1"/>
  <c r="L114" i="60"/>
  <c r="H114" i="60"/>
  <c r="N113" i="60"/>
  <c r="M112" i="60"/>
  <c r="L112" i="60"/>
  <c r="K112" i="60"/>
  <c r="J112" i="60"/>
  <c r="I112" i="60"/>
  <c r="H112" i="60"/>
  <c r="G112" i="60"/>
  <c r="N111" i="60"/>
  <c r="M110" i="60"/>
  <c r="M109" i="60" s="1"/>
  <c r="L110" i="60"/>
  <c r="K110" i="60"/>
  <c r="K109" i="60" s="1"/>
  <c r="J110" i="60"/>
  <c r="I110" i="60"/>
  <c r="H110" i="60"/>
  <c r="H109" i="60" s="1"/>
  <c r="G110" i="60"/>
  <c r="G109" i="60" s="1"/>
  <c r="I109" i="60"/>
  <c r="N108" i="60"/>
  <c r="M107" i="60"/>
  <c r="L107" i="60"/>
  <c r="K107" i="60"/>
  <c r="J107" i="60"/>
  <c r="I107" i="60"/>
  <c r="H107" i="60"/>
  <c r="G107" i="60"/>
  <c r="N106" i="60"/>
  <c r="M105" i="60"/>
  <c r="L105" i="60"/>
  <c r="K105" i="60"/>
  <c r="J105" i="60"/>
  <c r="I105" i="60"/>
  <c r="H105" i="60"/>
  <c r="H91" i="60" s="1"/>
  <c r="G105" i="60"/>
  <c r="N104" i="60"/>
  <c r="N103" i="60"/>
  <c r="M102" i="60"/>
  <c r="L102" i="60"/>
  <c r="K102" i="60"/>
  <c r="J102" i="60"/>
  <c r="I102" i="60"/>
  <c r="H102" i="60"/>
  <c r="G102" i="60"/>
  <c r="N101" i="60"/>
  <c r="M100" i="60"/>
  <c r="L100" i="60"/>
  <c r="K100" i="60"/>
  <c r="J100" i="60"/>
  <c r="I100" i="60"/>
  <c r="H100" i="60"/>
  <c r="G100" i="60"/>
  <c r="N99" i="60"/>
  <c r="M98" i="60"/>
  <c r="L98" i="60"/>
  <c r="K98" i="60"/>
  <c r="J98" i="60"/>
  <c r="I98" i="60"/>
  <c r="H98" i="60"/>
  <c r="G98" i="60"/>
  <c r="N97" i="60"/>
  <c r="M96" i="60"/>
  <c r="L96" i="60"/>
  <c r="K96" i="60"/>
  <c r="J96" i="60"/>
  <c r="I96" i="60"/>
  <c r="H96" i="60"/>
  <c r="G96" i="60"/>
  <c r="N95" i="60"/>
  <c r="N94" i="60" s="1"/>
  <c r="M94" i="60"/>
  <c r="L94" i="60"/>
  <c r="K94" i="60"/>
  <c r="J94" i="60"/>
  <c r="I94" i="60"/>
  <c r="H94" i="60"/>
  <c r="G94" i="60"/>
  <c r="N93" i="60"/>
  <c r="M92" i="60"/>
  <c r="L92" i="60"/>
  <c r="K92" i="60"/>
  <c r="J92" i="60"/>
  <c r="I92" i="60"/>
  <c r="H92" i="60"/>
  <c r="G92" i="60"/>
  <c r="N89" i="60"/>
  <c r="M88" i="60"/>
  <c r="L88" i="60"/>
  <c r="K88" i="60"/>
  <c r="J88" i="60"/>
  <c r="I88" i="60"/>
  <c r="H88" i="60"/>
  <c r="G88" i="60"/>
  <c r="N87" i="60"/>
  <c r="M86" i="60"/>
  <c r="L86" i="60"/>
  <c r="K86" i="60"/>
  <c r="J86" i="60"/>
  <c r="I86" i="60"/>
  <c r="H86" i="60"/>
  <c r="G86" i="60"/>
  <c r="N85" i="60"/>
  <c r="M84" i="60"/>
  <c r="L84" i="60"/>
  <c r="K84" i="60"/>
  <c r="J84" i="60"/>
  <c r="I84" i="60"/>
  <c r="H84" i="60"/>
  <c r="G84" i="60"/>
  <c r="N83" i="60"/>
  <c r="M82" i="60"/>
  <c r="M81" i="60" s="1"/>
  <c r="L82" i="60"/>
  <c r="K82" i="60"/>
  <c r="J82" i="60"/>
  <c r="J81" i="60" s="1"/>
  <c r="I82" i="60"/>
  <c r="H82" i="60"/>
  <c r="G82" i="60"/>
  <c r="L81" i="60"/>
  <c r="N80" i="60"/>
  <c r="N79" i="60"/>
  <c r="N78" i="60"/>
  <c r="N77" i="60"/>
  <c r="M76" i="60"/>
  <c r="L76" i="60"/>
  <c r="K76" i="60"/>
  <c r="J76" i="60"/>
  <c r="I76" i="60"/>
  <c r="H76" i="60"/>
  <c r="G76" i="60"/>
  <c r="N75" i="60"/>
  <c r="M74" i="60"/>
  <c r="M73" i="60" s="1"/>
  <c r="L74" i="60"/>
  <c r="K74" i="60"/>
  <c r="K73" i="60" s="1"/>
  <c r="J74" i="60"/>
  <c r="J73" i="60" s="1"/>
  <c r="I74" i="60"/>
  <c r="I73" i="60" s="1"/>
  <c r="H74" i="60"/>
  <c r="H73" i="60" s="1"/>
  <c r="G74" i="60"/>
  <c r="G73" i="60" s="1"/>
  <c r="L73" i="60"/>
  <c r="N72" i="60"/>
  <c r="N71" i="60"/>
  <c r="M70" i="60"/>
  <c r="L70" i="60"/>
  <c r="K70" i="60"/>
  <c r="J70" i="60"/>
  <c r="I70" i="60"/>
  <c r="I66" i="60" s="1"/>
  <c r="H70" i="60"/>
  <c r="G70" i="60"/>
  <c r="N69" i="60"/>
  <c r="N68" i="60"/>
  <c r="M67" i="60"/>
  <c r="L67" i="60"/>
  <c r="L66" i="60" s="1"/>
  <c r="K67" i="60"/>
  <c r="J67" i="60"/>
  <c r="I67" i="60"/>
  <c r="H67" i="60"/>
  <c r="H66" i="60" s="1"/>
  <c r="G67" i="60"/>
  <c r="M66" i="60"/>
  <c r="G66" i="60"/>
  <c r="N65" i="60"/>
  <c r="M64" i="60"/>
  <c r="L64" i="60"/>
  <c r="K64" i="60"/>
  <c r="J64" i="60"/>
  <c r="I64" i="60"/>
  <c r="H64" i="60"/>
  <c r="G64" i="60"/>
  <c r="N63" i="60"/>
  <c r="N62" i="60"/>
  <c r="N61" i="60"/>
  <c r="N60" i="60"/>
  <c r="N59" i="60"/>
  <c r="N58" i="60"/>
  <c r="N57" i="60"/>
  <c r="N56" i="60"/>
  <c r="N55" i="60"/>
  <c r="N54" i="60"/>
  <c r="M53" i="60"/>
  <c r="L53" i="60"/>
  <c r="K53" i="60"/>
  <c r="J53" i="60"/>
  <c r="I53" i="60"/>
  <c r="H53" i="60"/>
  <c r="G53" i="60"/>
  <c r="N52" i="60"/>
  <c r="M51" i="60"/>
  <c r="L51" i="60"/>
  <c r="L50" i="60" s="1"/>
  <c r="K51" i="60"/>
  <c r="J51" i="60"/>
  <c r="I51" i="60"/>
  <c r="H51" i="60"/>
  <c r="G51" i="60"/>
  <c r="N49" i="60"/>
  <c r="M48" i="60"/>
  <c r="L48" i="60"/>
  <c r="K48" i="60"/>
  <c r="J48" i="60"/>
  <c r="I48" i="60"/>
  <c r="H48" i="60"/>
  <c r="G48" i="60"/>
  <c r="N47" i="60"/>
  <c r="N46" i="60"/>
  <c r="N45" i="60"/>
  <c r="N44" i="60"/>
  <c r="M43" i="60"/>
  <c r="L43" i="60"/>
  <c r="K43" i="60"/>
  <c r="J43" i="60"/>
  <c r="I43" i="60"/>
  <c r="H43" i="60"/>
  <c r="G43" i="60"/>
  <c r="N42" i="60"/>
  <c r="M41" i="60"/>
  <c r="L41" i="60"/>
  <c r="K41" i="60"/>
  <c r="J41" i="60"/>
  <c r="I41" i="60"/>
  <c r="H41" i="60"/>
  <c r="G41" i="60"/>
  <c r="N40" i="60"/>
  <c r="M39" i="60"/>
  <c r="L39" i="60"/>
  <c r="K39" i="60"/>
  <c r="J39" i="60"/>
  <c r="I39" i="60"/>
  <c r="H39" i="60"/>
  <c r="G39" i="60"/>
  <c r="N36" i="60"/>
  <c r="N35" i="60"/>
  <c r="N34" i="60"/>
  <c r="N33" i="60"/>
  <c r="N32" i="60"/>
  <c r="N31" i="60"/>
  <c r="N30" i="60"/>
  <c r="L29" i="60"/>
  <c r="K29" i="60"/>
  <c r="J29" i="60"/>
  <c r="G29" i="60"/>
  <c r="N28" i="60"/>
  <c r="N27" i="60"/>
  <c r="N26" i="60"/>
  <c r="N25" i="60"/>
  <c r="N24" i="60"/>
  <c r="N23" i="60"/>
  <c r="L22" i="60"/>
  <c r="K22" i="60"/>
  <c r="J22" i="60"/>
  <c r="I22" i="60"/>
  <c r="H22" i="60"/>
  <c r="G22" i="60"/>
  <c r="G14" i="60"/>
  <c r="G13" i="60"/>
  <c r="G12" i="60"/>
  <c r="G10" i="60"/>
  <c r="F8" i="60"/>
  <c r="F7" i="60"/>
  <c r="F6" i="60"/>
  <c r="A5" i="60"/>
  <c r="A1" i="60"/>
  <c r="G12" i="59"/>
  <c r="G11" i="59"/>
  <c r="J186" i="60" l="1"/>
  <c r="M481" i="60"/>
  <c r="K66" i="60"/>
  <c r="N102" i="60"/>
  <c r="N215" i="60"/>
  <c r="I168" i="60"/>
  <c r="H398" i="60"/>
  <c r="L398" i="60"/>
  <c r="J435" i="60"/>
  <c r="L168" i="60"/>
  <c r="N211" i="60"/>
  <c r="J341" i="60"/>
  <c r="I382" i="60"/>
  <c r="M382" i="60"/>
  <c r="K442" i="60"/>
  <c r="G489" i="60"/>
  <c r="G488" i="60" s="1"/>
  <c r="K489" i="60"/>
  <c r="J66" i="60"/>
  <c r="I406" i="60"/>
  <c r="G417" i="60"/>
  <c r="K417" i="60"/>
  <c r="I457" i="60"/>
  <c r="M457" i="60"/>
  <c r="L91" i="60"/>
  <c r="I128" i="60"/>
  <c r="G373" i="60"/>
  <c r="J457" i="60"/>
  <c r="H462" i="60"/>
  <c r="L462" i="60"/>
  <c r="G481" i="60"/>
  <c r="K481" i="60"/>
  <c r="N346" i="60"/>
  <c r="H435" i="60"/>
  <c r="L435" i="60"/>
  <c r="H481" i="60"/>
  <c r="L481" i="60"/>
  <c r="J489" i="60"/>
  <c r="I489" i="60"/>
  <c r="M489" i="60"/>
  <c r="G128" i="60"/>
  <c r="K128" i="60"/>
  <c r="M149" i="60"/>
  <c r="I261" i="60"/>
  <c r="M261" i="60"/>
  <c r="N364" i="60"/>
  <c r="I442" i="60"/>
  <c r="M442" i="60"/>
  <c r="G462" i="60"/>
  <c r="K462" i="60"/>
  <c r="J481" i="60"/>
  <c r="N264" i="60"/>
  <c r="N409" i="60"/>
  <c r="K50" i="60"/>
  <c r="N88" i="60"/>
  <c r="J91" i="60"/>
  <c r="N92" i="60"/>
  <c r="N98" i="60"/>
  <c r="I91" i="60"/>
  <c r="N232" i="60"/>
  <c r="N503" i="60"/>
  <c r="N29" i="60"/>
  <c r="H243" i="60"/>
  <c r="N279" i="60"/>
  <c r="H442" i="60"/>
  <c r="L442" i="60"/>
  <c r="G500" i="60"/>
  <c r="K500" i="60"/>
  <c r="N507" i="60"/>
  <c r="G91" i="60"/>
  <c r="K91" i="60"/>
  <c r="N390" i="60"/>
  <c r="N394" i="60"/>
  <c r="N511" i="60"/>
  <c r="N514" i="60"/>
  <c r="N513" i="60" s="1"/>
  <c r="K186" i="60"/>
  <c r="H222" i="60"/>
  <c r="L222" i="60"/>
  <c r="J272" i="60"/>
  <c r="J357" i="60"/>
  <c r="H389" i="60"/>
  <c r="L389" i="60"/>
  <c r="J500" i="60"/>
  <c r="H513" i="60"/>
  <c r="L513" i="60"/>
  <c r="I186" i="60"/>
  <c r="J222" i="60"/>
  <c r="H272" i="60"/>
  <c r="L272" i="60"/>
  <c r="H341" i="60"/>
  <c r="L341" i="60"/>
  <c r="I389" i="60"/>
  <c r="M389" i="60"/>
  <c r="J389" i="60"/>
  <c r="G406" i="60"/>
  <c r="K406" i="60"/>
  <c r="H500" i="60"/>
  <c r="L500" i="60"/>
  <c r="I513" i="60"/>
  <c r="M513" i="60"/>
  <c r="J513" i="60"/>
  <c r="J488" i="60" s="1"/>
  <c r="M21" i="60"/>
  <c r="H186" i="60"/>
  <c r="L186" i="60"/>
  <c r="J243" i="60"/>
  <c r="N250" i="60"/>
  <c r="N254" i="60"/>
  <c r="N374" i="60"/>
  <c r="H382" i="60"/>
  <c r="L382" i="60"/>
  <c r="G382" i="60"/>
  <c r="K382" i="60"/>
  <c r="J398" i="60"/>
  <c r="N418" i="60"/>
  <c r="J442" i="60"/>
  <c r="N447" i="60"/>
  <c r="I462" i="60"/>
  <c r="M462" i="60"/>
  <c r="J462" i="60"/>
  <c r="N465" i="60"/>
  <c r="H489" i="60"/>
  <c r="H488" i="60" s="1"/>
  <c r="L489" i="60"/>
  <c r="K488" i="60"/>
  <c r="I500" i="60"/>
  <c r="I488" i="60" s="1"/>
  <c r="M500" i="60"/>
  <c r="N39" i="60"/>
  <c r="N48" i="60"/>
  <c r="N51" i="60"/>
  <c r="H50" i="60"/>
  <c r="J50" i="60"/>
  <c r="N64" i="60"/>
  <c r="N67" i="60"/>
  <c r="N70" i="60"/>
  <c r="N74" i="60"/>
  <c r="N76" i="60"/>
  <c r="H81" i="60"/>
  <c r="J109" i="60"/>
  <c r="L109" i="60"/>
  <c r="N143" i="60"/>
  <c r="N145" i="60"/>
  <c r="N158" i="60"/>
  <c r="G149" i="60"/>
  <c r="K149" i="60"/>
  <c r="N164" i="60"/>
  <c r="N166" i="60"/>
  <c r="M168" i="60"/>
  <c r="N259" i="60"/>
  <c r="G261" i="60"/>
  <c r="K261" i="60"/>
  <c r="H261" i="60"/>
  <c r="J261" i="60"/>
  <c r="L261" i="60"/>
  <c r="N290" i="60"/>
  <c r="G50" i="60"/>
  <c r="I50" i="60"/>
  <c r="M50" i="60"/>
  <c r="N160" i="60"/>
  <c r="N184" i="60"/>
  <c r="N226" i="60"/>
  <c r="G234" i="60"/>
  <c r="K234" i="60"/>
  <c r="N266" i="60"/>
  <c r="G272" i="60"/>
  <c r="I272" i="60"/>
  <c r="K272" i="60"/>
  <c r="I81" i="60"/>
  <c r="G81" i="60"/>
  <c r="M91" i="60"/>
  <c r="H128" i="60"/>
  <c r="J128" i="60"/>
  <c r="L128" i="60"/>
  <c r="H149" i="60"/>
  <c r="H90" i="60" s="1"/>
  <c r="J149" i="60"/>
  <c r="L149" i="60"/>
  <c r="G186" i="60"/>
  <c r="G222" i="60"/>
  <c r="K222" i="60"/>
  <c r="J256" i="60"/>
  <c r="L256" i="60"/>
  <c r="N298" i="60"/>
  <c r="N338" i="60"/>
  <c r="G300" i="60"/>
  <c r="I300" i="60"/>
  <c r="K300" i="60"/>
  <c r="H357" i="60"/>
  <c r="L357" i="60"/>
  <c r="L340" i="60" s="1"/>
  <c r="N358" i="60"/>
  <c r="G357" i="60"/>
  <c r="I357" i="60"/>
  <c r="K357" i="60"/>
  <c r="M357" i="60"/>
  <c r="N369" i="60"/>
  <c r="N368" i="60" s="1"/>
  <c r="I373" i="60"/>
  <c r="M373" i="60"/>
  <c r="H373" i="60"/>
  <c r="J373" i="60"/>
  <c r="J340" i="60" s="1"/>
  <c r="L373" i="60"/>
  <c r="N376" i="60"/>
  <c r="N378" i="60"/>
  <c r="N380" i="60"/>
  <c r="N413" i="60"/>
  <c r="H417" i="60"/>
  <c r="J417" i="60"/>
  <c r="L417" i="60"/>
  <c r="L405" i="60" s="1"/>
  <c r="N420" i="60"/>
  <c r="G442" i="60"/>
  <c r="N470" i="60"/>
  <c r="N474" i="60"/>
  <c r="N501" i="60"/>
  <c r="G435" i="60"/>
  <c r="I435" i="60"/>
  <c r="K435" i="60"/>
  <c r="L488" i="60"/>
  <c r="N86" i="60"/>
  <c r="K81" i="60"/>
  <c r="N84" i="60"/>
  <c r="N82" i="60"/>
  <c r="N53" i="60"/>
  <c r="H21" i="60"/>
  <c r="J21" i="60"/>
  <c r="L21" i="60"/>
  <c r="L20" i="60" s="1"/>
  <c r="N43" i="60"/>
  <c r="I21" i="60"/>
  <c r="I20" i="60" s="1"/>
  <c r="K21" i="60"/>
  <c r="G21" i="60"/>
  <c r="G20" i="60" s="1"/>
  <c r="N41" i="60"/>
  <c r="J90" i="60"/>
  <c r="K90" i="60"/>
  <c r="I90" i="60"/>
  <c r="I222" i="60"/>
  <c r="I234" i="60"/>
  <c r="N237" i="60"/>
  <c r="N244" i="60"/>
  <c r="I243" i="60"/>
  <c r="K243" i="60"/>
  <c r="N246" i="60"/>
  <c r="G243" i="60"/>
  <c r="H256" i="60"/>
  <c r="N257" i="60"/>
  <c r="N256" i="60" s="1"/>
  <c r="H300" i="60"/>
  <c r="J300" i="60"/>
  <c r="L300" i="60"/>
  <c r="L321" i="60"/>
  <c r="J321" i="60"/>
  <c r="H321" i="60"/>
  <c r="N322" i="60"/>
  <c r="G321" i="60"/>
  <c r="J221" i="60"/>
  <c r="N326" i="60"/>
  <c r="K426" i="60"/>
  <c r="J426" i="60"/>
  <c r="I426" i="60"/>
  <c r="H426" i="60"/>
  <c r="G426" i="60"/>
  <c r="J405" i="60"/>
  <c r="N429" i="60"/>
  <c r="N455" i="60"/>
  <c r="M488" i="60"/>
  <c r="N462" i="60"/>
  <c r="N453" i="60"/>
  <c r="M435" i="60"/>
  <c r="M426" i="60"/>
  <c r="M406" i="60"/>
  <c r="N309" i="60"/>
  <c r="M300" i="60"/>
  <c r="N301" i="60"/>
  <c r="M272" i="60"/>
  <c r="N283" i="60"/>
  <c r="N273" i="60"/>
  <c r="N261" i="60"/>
  <c r="M243" i="60"/>
  <c r="N235" i="60"/>
  <c r="N239" i="60"/>
  <c r="L234" i="60"/>
  <c r="N241" i="60"/>
  <c r="M234" i="60"/>
  <c r="L243" i="60"/>
  <c r="N223" i="60"/>
  <c r="M222" i="60"/>
  <c r="N204" i="60"/>
  <c r="M186" i="60"/>
  <c r="N199" i="60"/>
  <c r="N195" i="60"/>
  <c r="N193" i="60"/>
  <c r="N189" i="60"/>
  <c r="N177" i="60"/>
  <c r="N169" i="60"/>
  <c r="N100" i="60"/>
  <c r="N96" i="60"/>
  <c r="N22" i="60"/>
  <c r="N21" i="60" s="1"/>
  <c r="N105" i="60"/>
  <c r="N107" i="60"/>
  <c r="N115" i="60"/>
  <c r="N117" i="60"/>
  <c r="H340" i="60"/>
  <c r="N110" i="60"/>
  <c r="N112" i="60"/>
  <c r="N120" i="60"/>
  <c r="N122" i="60"/>
  <c r="N124" i="60"/>
  <c r="N126" i="60"/>
  <c r="N407" i="60"/>
  <c r="N415" i="60"/>
  <c r="N431" i="60"/>
  <c r="N436" i="60"/>
  <c r="N445" i="60"/>
  <c r="N129" i="60"/>
  <c r="N131" i="60"/>
  <c r="N133" i="60"/>
  <c r="N139" i="60"/>
  <c r="N147" i="60"/>
  <c r="N150" i="60"/>
  <c r="N152" i="60"/>
  <c r="N154" i="60"/>
  <c r="N156" i="60"/>
  <c r="N228" i="60"/>
  <c r="N317" i="60"/>
  <c r="N319" i="60"/>
  <c r="N324" i="60"/>
  <c r="N328" i="60"/>
  <c r="N332" i="60"/>
  <c r="N336" i="60"/>
  <c r="N342" i="60"/>
  <c r="G341" i="60"/>
  <c r="I341" i="60"/>
  <c r="I340" i="60" s="1"/>
  <c r="K341" i="60"/>
  <c r="K340" i="60" s="1"/>
  <c r="M341" i="60"/>
  <c r="N350" i="60"/>
  <c r="N353" i="60"/>
  <c r="N360" i="60"/>
  <c r="N357" i="60" s="1"/>
  <c r="N385" i="60"/>
  <c r="N387" i="60"/>
  <c r="N399" i="60"/>
  <c r="N398" i="60" s="1"/>
  <c r="N411" i="60"/>
  <c r="N422" i="60"/>
  <c r="N417" i="60" s="1"/>
  <c r="N427" i="60"/>
  <c r="N426" i="60" s="1"/>
  <c r="N440" i="60"/>
  <c r="N449" i="60"/>
  <c r="K405" i="60" l="1"/>
  <c r="K221" i="60"/>
  <c r="K20" i="60"/>
  <c r="J20" i="60"/>
  <c r="J19" i="60" s="1"/>
  <c r="G90" i="60"/>
  <c r="M90" i="60"/>
  <c r="H20" i="60"/>
  <c r="G340" i="60"/>
  <c r="H405" i="60"/>
  <c r="M340" i="60"/>
  <c r="N50" i="60"/>
  <c r="N500" i="60"/>
  <c r="N488" i="60" s="1"/>
  <c r="N389" i="60"/>
  <c r="N316" i="60"/>
  <c r="L90" i="60"/>
  <c r="G221" i="60"/>
  <c r="N243" i="60"/>
  <c r="N341" i="60"/>
  <c r="M20" i="60"/>
  <c r="K19" i="60"/>
  <c r="N222" i="60"/>
  <c r="G405" i="60"/>
  <c r="G19" i="60" s="1"/>
  <c r="I405" i="60"/>
  <c r="N73" i="60"/>
  <c r="N66" i="60"/>
  <c r="N373" i="60"/>
  <c r="N81" i="60"/>
  <c r="I221" i="60"/>
  <c r="I19" i="60" s="1"/>
  <c r="H221" i="60"/>
  <c r="H19" i="60" s="1"/>
  <c r="N300" i="60"/>
  <c r="M405" i="60"/>
  <c r="N272" i="60"/>
  <c r="N234" i="60"/>
  <c r="L221" i="60"/>
  <c r="L19" i="60" s="1"/>
  <c r="M221" i="60"/>
  <c r="N186" i="60"/>
  <c r="N168" i="60"/>
  <c r="N149" i="60"/>
  <c r="N442" i="60"/>
  <c r="N435" i="60"/>
  <c r="N406" i="60"/>
  <c r="N119" i="60"/>
  <c r="N109" i="60"/>
  <c r="N114" i="60"/>
  <c r="N91" i="60"/>
  <c r="N382" i="60"/>
  <c r="N321" i="60"/>
  <c r="N128" i="60"/>
  <c r="C35" i="56"/>
  <c r="D35" i="56"/>
  <c r="E35" i="56"/>
  <c r="F35" i="56"/>
  <c r="K35" i="56"/>
  <c r="M35" i="56"/>
  <c r="N35" i="56" s="1"/>
  <c r="R11" i="57"/>
  <c r="R12" i="57"/>
  <c r="R13" i="57"/>
  <c r="R14" i="57"/>
  <c r="R15" i="57"/>
  <c r="R16" i="57"/>
  <c r="R19" i="57"/>
  <c r="R20" i="57"/>
  <c r="R23" i="57"/>
  <c r="R24" i="57"/>
  <c r="R25" i="57"/>
  <c r="R26" i="57"/>
  <c r="R27" i="57"/>
  <c r="R28" i="57"/>
  <c r="R29" i="57"/>
  <c r="R30" i="57"/>
  <c r="R32" i="57"/>
  <c r="R33" i="57"/>
  <c r="R34" i="57"/>
  <c r="R35" i="57"/>
  <c r="R36" i="57"/>
  <c r="R37" i="57"/>
  <c r="R38" i="57"/>
  <c r="R39" i="57"/>
  <c r="R40" i="57"/>
  <c r="R41" i="57"/>
  <c r="R42" i="57"/>
  <c r="R43" i="57"/>
  <c r="R44" i="57"/>
  <c r="R45" i="57"/>
  <c r="R46" i="57"/>
  <c r="R47" i="57"/>
  <c r="R48" i="57"/>
  <c r="R49" i="57"/>
  <c r="R50" i="57"/>
  <c r="R51" i="57"/>
  <c r="R52" i="57"/>
  <c r="R53" i="57"/>
  <c r="R57" i="57"/>
  <c r="R58" i="57"/>
  <c r="R59" i="57"/>
  <c r="R60" i="57"/>
  <c r="R61" i="57"/>
  <c r="R62" i="57"/>
  <c r="R63" i="57"/>
  <c r="R64" i="57"/>
  <c r="R65" i="57"/>
  <c r="R66" i="57"/>
  <c r="R67" i="57"/>
  <c r="R10" i="57"/>
  <c r="N20" i="60" l="1"/>
  <c r="N340" i="60"/>
  <c r="M19" i="60"/>
  <c r="N405" i="60"/>
  <c r="N221" i="60"/>
  <c r="N90" i="60"/>
  <c r="B35" i="56"/>
  <c r="A5" i="57"/>
  <c r="A1" i="57"/>
  <c r="N19" i="60" l="1"/>
  <c r="O487" i="60" s="1"/>
  <c r="O483" i="60"/>
  <c r="O464" i="60"/>
  <c r="O463" i="60" s="1"/>
  <c r="O452" i="60"/>
  <c r="O451" i="60" s="1"/>
  <c r="O439" i="60"/>
  <c r="O438" i="60" s="1"/>
  <c r="O434" i="60"/>
  <c r="O433" i="60" s="1"/>
  <c r="O425" i="60"/>
  <c r="O424" i="60" s="1"/>
  <c r="O219" i="60"/>
  <c r="O217" i="60"/>
  <c r="O510" i="60"/>
  <c r="O509" i="60" s="1"/>
  <c r="O506" i="60"/>
  <c r="O505" i="60" s="1"/>
  <c r="O356" i="60"/>
  <c r="O355" i="60" s="1"/>
  <c r="O349" i="60"/>
  <c r="O347" i="60"/>
  <c r="O306" i="60"/>
  <c r="O282" i="60"/>
  <c r="O280" i="60"/>
  <c r="O263" i="60"/>
  <c r="O262" i="60" s="1"/>
  <c r="O459" i="60"/>
  <c r="O218" i="60"/>
  <c r="O493" i="60"/>
  <c r="O492" i="60" s="1"/>
  <c r="O485" i="60"/>
  <c r="O404" i="60"/>
  <c r="O331" i="60"/>
  <c r="O330" i="60" s="1"/>
  <c r="O271" i="60"/>
  <c r="O270" i="60" s="1"/>
  <c r="O220" i="60"/>
  <c r="O188" i="60"/>
  <c r="O178" i="60"/>
  <c r="O213" i="60"/>
  <c r="O497" i="60"/>
  <c r="O496" i="60" s="1"/>
  <c r="O480" i="60"/>
  <c r="O479" i="60" s="1"/>
  <c r="O216" i="60"/>
  <c r="O192" i="60"/>
  <c r="O93" i="60"/>
  <c r="O36" i="60"/>
  <c r="O194" i="60"/>
  <c r="O193" i="60" s="1"/>
  <c r="O52" i="60"/>
  <c r="O180" i="60"/>
  <c r="O45" i="60"/>
  <c r="O63" i="60"/>
  <c r="O75" i="60"/>
  <c r="O87" i="60"/>
  <c r="O86" i="60" s="1"/>
  <c r="O95" i="60"/>
  <c r="O172" i="60"/>
  <c r="O203" i="60"/>
  <c r="O313" i="60"/>
  <c r="O504" i="60"/>
  <c r="O503" i="60" s="1"/>
  <c r="O40" i="60"/>
  <c r="O25" i="60"/>
  <c r="O46" i="60"/>
  <c r="O78" i="60"/>
  <c r="O134" i="60"/>
  <c r="O182" i="60"/>
  <c r="O214" i="60"/>
  <c r="O278" i="60"/>
  <c r="O295" i="60"/>
  <c r="O62" i="60"/>
  <c r="O26" i="60"/>
  <c r="O49" i="60"/>
  <c r="O101" i="60"/>
  <c r="O142" i="60"/>
  <c r="O141" i="60" s="1"/>
  <c r="O179" i="60"/>
  <c r="O362" i="60"/>
  <c r="O196" i="60"/>
  <c r="O209" i="60"/>
  <c r="O245" i="60"/>
  <c r="O244" i="60" s="1"/>
  <c r="O258" i="60"/>
  <c r="O257" i="60" s="1"/>
  <c r="O256" i="60" s="1"/>
  <c r="O288" i="60"/>
  <c r="O344" i="60"/>
  <c r="O366" i="60"/>
  <c r="O379" i="60"/>
  <c r="O419" i="60"/>
  <c r="O418" i="60" s="1"/>
  <c r="O466" i="60"/>
  <c r="O207" i="60"/>
  <c r="O269" i="60"/>
  <c r="O268" i="60" s="1"/>
  <c r="O286" i="60"/>
  <c r="O308" i="60"/>
  <c r="O320" i="60"/>
  <c r="O329" i="60"/>
  <c r="O328" i="60" s="1"/>
  <c r="O478" i="60"/>
  <c r="O208" i="60"/>
  <c r="O236" i="60"/>
  <c r="O235" i="60" s="1"/>
  <c r="O287" i="60"/>
  <c r="O311" i="60"/>
  <c r="O456" i="60"/>
  <c r="O455" i="60" s="1"/>
  <c r="O146" i="60"/>
  <c r="O145" i="60" s="1"/>
  <c r="O291" i="60"/>
  <c r="O299" i="60"/>
  <c r="O298" i="60" s="1"/>
  <c r="O386" i="60"/>
  <c r="O400" i="60"/>
  <c r="O423" i="60"/>
  <c r="O422" i="60" s="1"/>
  <c r="O441" i="60"/>
  <c r="O440" i="60" s="1"/>
  <c r="O89" i="60"/>
  <c r="O54" i="60"/>
  <c r="O202" i="60"/>
  <c r="O281" i="60"/>
  <c r="O414" i="60"/>
  <c r="O413" i="60" s="1"/>
  <c r="O153" i="60"/>
  <c r="O152" i="60" s="1"/>
  <c r="O24" i="60"/>
  <c r="O65" i="60"/>
  <c r="O77" i="60"/>
  <c r="O97" i="60"/>
  <c r="O96" i="60" s="1"/>
  <c r="O137" i="60"/>
  <c r="O176" i="60"/>
  <c r="O233" i="60"/>
  <c r="O232" i="60" s="1"/>
  <c r="O345" i="60"/>
  <c r="O58" i="60"/>
  <c r="O30" i="60"/>
  <c r="O56" i="60"/>
  <c r="O104" i="60"/>
  <c r="O138" i="60"/>
  <c r="O190" i="60"/>
  <c r="O189" i="60" s="1"/>
  <c r="O224" i="60"/>
  <c r="O223" i="60" s="1"/>
  <c r="O222" i="60" s="1"/>
  <c r="O304" i="60"/>
  <c r="O508" i="60"/>
  <c r="O507" i="60" s="1"/>
  <c r="O80" i="60"/>
  <c r="O31" i="60"/>
  <c r="O57" i="60"/>
  <c r="O148" i="60"/>
  <c r="O183" i="60"/>
  <c r="O395" i="60"/>
  <c r="O394" i="60" s="1"/>
  <c r="O247" i="60"/>
  <c r="O246" i="60" s="1"/>
  <c r="O277" i="60"/>
  <c r="O294" i="60"/>
  <c r="O351" i="60"/>
  <c r="O370" i="60"/>
  <c r="O381" i="60"/>
  <c r="O421" i="60"/>
  <c r="O476" i="60"/>
  <c r="O225" i="60"/>
  <c r="O275" i="60"/>
  <c r="O292" i="60"/>
  <c r="O310" i="60"/>
  <c r="O323" i="60"/>
  <c r="O322" i="60" s="1"/>
  <c r="O335" i="60"/>
  <c r="O334" i="60" s="1"/>
  <c r="O363" i="60"/>
  <c r="O461" i="60"/>
  <c r="O460" i="60" s="1"/>
  <c r="O491" i="60"/>
  <c r="O490" i="60" s="1"/>
  <c r="O238" i="60"/>
  <c r="O237" i="60" s="1"/>
  <c r="O293" i="60"/>
  <c r="O315" i="60"/>
  <c r="O393" i="60"/>
  <c r="O392" i="60" s="1"/>
  <c r="O473" i="60"/>
  <c r="O472" i="60" s="1"/>
  <c r="O517" i="60"/>
  <c r="O516" i="60" s="1"/>
  <c r="O165" i="60"/>
  <c r="O164" i="60" s="1"/>
  <c r="O260" i="60"/>
  <c r="O259" i="60" s="1"/>
  <c r="O161" i="60"/>
  <c r="O160" i="60" s="1"/>
  <c r="O227" i="60"/>
  <c r="O226" i="60" s="1"/>
  <c r="O267" i="60"/>
  <c r="O266" i="60" s="1"/>
  <c r="O108" i="60"/>
  <c r="O107" i="60" s="1"/>
  <c r="O118" i="60"/>
  <c r="O113" i="60"/>
  <c r="O112" i="60" s="1"/>
  <c r="O123" i="60"/>
  <c r="O122" i="60" s="1"/>
  <c r="O119" i="60" s="1"/>
  <c r="O127" i="60"/>
  <c r="O416" i="60"/>
  <c r="O415" i="60" s="1"/>
  <c r="O437" i="60"/>
  <c r="O436" i="60" s="1"/>
  <c r="O435" i="60" s="1"/>
  <c r="O361" i="60"/>
  <c r="O99" i="60"/>
  <c r="O155" i="60"/>
  <c r="O249" i="60"/>
  <c r="O248" i="60" s="1"/>
  <c r="O371" i="60"/>
  <c r="O32" i="60"/>
  <c r="O157" i="60"/>
  <c r="O28" i="60"/>
  <c r="O55" i="60"/>
  <c r="O69" i="60"/>
  <c r="O83" i="60"/>
  <c r="O82" i="60" s="1"/>
  <c r="O163" i="60"/>
  <c r="O162" i="60" s="1"/>
  <c r="O181" i="60"/>
  <c r="O352" i="60"/>
  <c r="O37" i="60"/>
  <c r="O68" i="60"/>
  <c r="O60" i="60"/>
  <c r="O130" i="60"/>
  <c r="O140" i="60"/>
  <c r="O139" i="60" s="1"/>
  <c r="O206" i="60"/>
  <c r="O285" i="60"/>
  <c r="O333" i="60"/>
  <c r="O332" i="60" s="1"/>
  <c r="O477" i="60"/>
  <c r="O151" i="60"/>
  <c r="O35" i="60"/>
  <c r="O61" i="60"/>
  <c r="O170" i="60"/>
  <c r="O169" i="60" s="1"/>
  <c r="O212" i="60"/>
  <c r="O391" i="60"/>
  <c r="O390" i="60" s="1"/>
  <c r="O467" i="60"/>
  <c r="O515" i="60"/>
  <c r="O514" i="60" s="1"/>
  <c r="O201" i="60"/>
  <c r="O251" i="60"/>
  <c r="O250" i="60" s="1"/>
  <c r="O303" i="60"/>
  <c r="O359" i="60"/>
  <c r="O358" i="60" s="1"/>
  <c r="O375" i="60"/>
  <c r="O374" i="60" s="1"/>
  <c r="O430" i="60"/>
  <c r="O429" i="60" s="1"/>
  <c r="O502" i="60"/>
  <c r="O501" i="60" s="1"/>
  <c r="O500" i="60" s="1"/>
  <c r="O488" i="60" s="1"/>
  <c r="O38" i="60"/>
  <c r="O296" i="60"/>
  <c r="O314" i="60"/>
  <c r="O325" i="60"/>
  <c r="O324" i="60" s="1"/>
  <c r="O337" i="60"/>
  <c r="O336" i="60" s="1"/>
  <c r="O372" i="60"/>
  <c r="O469" i="60"/>
  <c r="O468" i="60" s="1"/>
  <c r="O495" i="60"/>
  <c r="O494" i="60" s="1"/>
  <c r="O198" i="60"/>
  <c r="O240" i="60"/>
  <c r="O239" i="60" s="1"/>
  <c r="O297" i="60"/>
  <c r="O343" i="60"/>
  <c r="O342" i="60" s="1"/>
  <c r="O397" i="60"/>
  <c r="O396" i="60" s="1"/>
  <c r="O475" i="60"/>
  <c r="O474" i="60" s="1"/>
  <c r="O144" i="60"/>
  <c r="O339" i="60"/>
  <c r="O338" i="60" s="1"/>
  <c r="O388" i="60"/>
  <c r="O412" i="60"/>
  <c r="O411" i="60" s="1"/>
  <c r="O428" i="60"/>
  <c r="O427" i="60" s="1"/>
  <c r="O426" i="60" s="1"/>
  <c r="O450" i="60"/>
  <c r="O449" i="60" s="1"/>
  <c r="O23" i="60"/>
  <c r="O175" i="60"/>
  <c r="O265" i="60"/>
  <c r="O264" i="60" s="1"/>
  <c r="O410" i="60"/>
  <c r="O409" i="60" s="1"/>
  <c r="O44" i="60"/>
  <c r="O171" i="60"/>
  <c r="O33" i="60"/>
  <c r="O59" i="60"/>
  <c r="O71" i="60"/>
  <c r="O85" i="60"/>
  <c r="O84" i="60" s="1"/>
  <c r="O103" i="60"/>
  <c r="O167" i="60"/>
  <c r="O166" i="60" s="1"/>
  <c r="O197" i="60"/>
  <c r="O307" i="60"/>
  <c r="O402" i="60"/>
  <c r="O401" i="60" s="1"/>
  <c r="O27" i="60"/>
  <c r="O136" i="60"/>
  <c r="O34" i="60"/>
  <c r="O72" i="60"/>
  <c r="O132" i="60"/>
  <c r="O173" i="60"/>
  <c r="O210" i="60"/>
  <c r="O274" i="60"/>
  <c r="O289" i="60"/>
  <c r="O367" i="60"/>
  <c r="O42" i="60"/>
  <c r="O41" i="60" s="1"/>
  <c r="O159" i="60"/>
  <c r="O158" i="60" s="1"/>
  <c r="O47" i="60"/>
  <c r="O79" i="60"/>
  <c r="O135" i="60"/>
  <c r="O174" i="60"/>
  <c r="O348" i="60"/>
  <c r="O512" i="60"/>
  <c r="O511" i="60" s="1"/>
  <c r="O205" i="60"/>
  <c r="O231" i="60"/>
  <c r="O255" i="60"/>
  <c r="O254" i="60" s="1"/>
  <c r="O284" i="60"/>
  <c r="O312" i="60"/>
  <c r="O377" i="60"/>
  <c r="O448" i="60"/>
  <c r="O447" i="60" s="1"/>
  <c r="O442" i="60" s="1"/>
  <c r="O229" i="60"/>
  <c r="O305" i="60"/>
  <c r="O318" i="60"/>
  <c r="O327" i="60"/>
  <c r="O326" i="60" s="1"/>
  <c r="O384" i="60"/>
  <c r="O383" i="60" s="1"/>
  <c r="O471" i="60"/>
  <c r="O470" i="60" s="1"/>
  <c r="O499" i="60"/>
  <c r="O498" i="60" s="1"/>
  <c r="O200" i="60"/>
  <c r="O230" i="60"/>
  <c r="O242" i="60"/>
  <c r="O241" i="60" s="1"/>
  <c r="O276" i="60"/>
  <c r="O302" i="60"/>
  <c r="O365" i="60"/>
  <c r="O454" i="60"/>
  <c r="O453" i="60" s="1"/>
  <c r="O185" i="60"/>
  <c r="O106" i="60"/>
  <c r="O116" i="60"/>
  <c r="O111" i="60"/>
  <c r="O110" i="60" s="1"/>
  <c r="O109" i="60" s="1"/>
  <c r="O121" i="60"/>
  <c r="O125" i="60"/>
  <c r="O408" i="60"/>
  <c r="O407" i="60" s="1"/>
  <c r="O432" i="60"/>
  <c r="O431" i="60" s="1"/>
  <c r="O446" i="60"/>
  <c r="O445" i="60" s="1"/>
  <c r="O354" i="60"/>
  <c r="G1" i="56"/>
  <c r="O199" i="60" l="1"/>
  <c r="O406" i="60"/>
  <c r="O253" i="60"/>
  <c r="O252" i="60" s="1"/>
  <c r="O444" i="60"/>
  <c r="O443" i="60" s="1"/>
  <c r="O301" i="60"/>
  <c r="O369" i="60"/>
  <c r="O234" i="60"/>
  <c r="O321" i="60"/>
  <c r="O149" i="60"/>
  <c r="O273" i="60"/>
  <c r="O309" i="60"/>
  <c r="O300" i="60" s="1"/>
  <c r="O350" i="60"/>
  <c r="O465" i="60"/>
  <c r="O279" i="60"/>
  <c r="O91" i="60"/>
  <c r="O243" i="60"/>
  <c r="O346" i="60"/>
  <c r="O204" i="60"/>
  <c r="O29" i="60"/>
  <c r="O21" i="60" s="1"/>
  <c r="O195" i="60"/>
  <c r="O186" i="60" s="1"/>
  <c r="O177" i="60"/>
  <c r="O168" i="60" s="1"/>
  <c r="O405" i="60"/>
  <c r="O364" i="60"/>
  <c r="O283" i="60"/>
  <c r="O43" i="60"/>
  <c r="O128" i="60"/>
  <c r="O81" i="60"/>
  <c r="O53" i="60"/>
  <c r="O50" i="60" s="1"/>
  <c r="O290" i="60"/>
  <c r="G5" i="56"/>
  <c r="O20" i="60" l="1"/>
  <c r="O272" i="60"/>
  <c r="O221" i="60" s="1"/>
  <c r="O90" i="60"/>
  <c r="N213" i="56"/>
  <c r="F213" i="56"/>
  <c r="E213" i="56"/>
  <c r="D213" i="56"/>
  <c r="C213" i="56"/>
  <c r="B213" i="56"/>
  <c r="N212" i="56"/>
  <c r="F212" i="56"/>
  <c r="E212" i="56"/>
  <c r="D212" i="56"/>
  <c r="C212" i="56"/>
  <c r="B212" i="56"/>
  <c r="N211" i="56"/>
  <c r="F211" i="56"/>
  <c r="E211" i="56"/>
  <c r="D211" i="56"/>
  <c r="C211" i="56"/>
  <c r="B211" i="56"/>
  <c r="N210" i="56"/>
  <c r="F210" i="56"/>
  <c r="E210" i="56"/>
  <c r="D210" i="56"/>
  <c r="C210" i="56"/>
  <c r="B210" i="56"/>
  <c r="N209" i="56"/>
  <c r="F209" i="56"/>
  <c r="E209" i="56"/>
  <c r="D209" i="56"/>
  <c r="C209" i="56"/>
  <c r="B209" i="56"/>
  <c r="N208" i="56"/>
  <c r="F208" i="56"/>
  <c r="E208" i="56"/>
  <c r="D208" i="56"/>
  <c r="C208" i="56"/>
  <c r="B208" i="56"/>
  <c r="N207" i="56"/>
  <c r="F207" i="56"/>
  <c r="E207" i="56"/>
  <c r="D207" i="56"/>
  <c r="C207" i="56"/>
  <c r="B207" i="56"/>
  <c r="N206" i="56"/>
  <c r="F206" i="56"/>
  <c r="E206" i="56"/>
  <c r="D206" i="56"/>
  <c r="C206" i="56"/>
  <c r="B206" i="56"/>
  <c r="N205" i="56"/>
  <c r="F205" i="56"/>
  <c r="E205" i="56"/>
  <c r="D205" i="56"/>
  <c r="C205" i="56"/>
  <c r="B205" i="56"/>
  <c r="N204" i="56"/>
  <c r="F204" i="56"/>
  <c r="E204" i="56"/>
  <c r="D204" i="56"/>
  <c r="C204" i="56"/>
  <c r="B204" i="56"/>
  <c r="N203" i="56"/>
  <c r="F203" i="56"/>
  <c r="E203" i="56"/>
  <c r="D203" i="56"/>
  <c r="C203" i="56"/>
  <c r="B203" i="56"/>
  <c r="N202" i="56"/>
  <c r="F202" i="56"/>
  <c r="E202" i="56"/>
  <c r="D202" i="56"/>
  <c r="C202" i="56"/>
  <c r="B202" i="56"/>
  <c r="N201" i="56"/>
  <c r="F201" i="56"/>
  <c r="E201" i="56"/>
  <c r="D201" i="56"/>
  <c r="C201" i="56"/>
  <c r="B201" i="56"/>
  <c r="N200" i="56"/>
  <c r="F200" i="56"/>
  <c r="E200" i="56"/>
  <c r="D200" i="56"/>
  <c r="C200" i="56"/>
  <c r="B200" i="56"/>
  <c r="N199" i="56"/>
  <c r="F199" i="56"/>
  <c r="E199" i="56"/>
  <c r="D199" i="56"/>
  <c r="C199" i="56"/>
  <c r="B199" i="56"/>
  <c r="N198" i="56"/>
  <c r="F198" i="56"/>
  <c r="E198" i="56"/>
  <c r="D198" i="56"/>
  <c r="C198" i="56"/>
  <c r="B198" i="56"/>
  <c r="N197" i="56"/>
  <c r="F197" i="56"/>
  <c r="E197" i="56"/>
  <c r="D197" i="56"/>
  <c r="C197" i="56"/>
  <c r="B197" i="56"/>
  <c r="N196" i="56"/>
  <c r="F196" i="56"/>
  <c r="E196" i="56"/>
  <c r="D196" i="56"/>
  <c r="C196" i="56"/>
  <c r="N195" i="56"/>
  <c r="F195" i="56"/>
  <c r="E195" i="56"/>
  <c r="D195" i="56"/>
  <c r="C195" i="56"/>
  <c r="N194" i="56"/>
  <c r="F194" i="56"/>
  <c r="E194" i="56"/>
  <c r="D194" i="56"/>
  <c r="C194" i="56"/>
  <c r="N193" i="56"/>
  <c r="F193" i="56"/>
  <c r="E193" i="56"/>
  <c r="D193" i="56"/>
  <c r="C193" i="56"/>
  <c r="N192" i="56"/>
  <c r="F192" i="56"/>
  <c r="E192" i="56"/>
  <c r="D192" i="56"/>
  <c r="C192" i="56"/>
  <c r="N191" i="56"/>
  <c r="F191" i="56"/>
  <c r="E191" i="56"/>
  <c r="D191" i="56"/>
  <c r="C191" i="56"/>
  <c r="N190" i="56"/>
  <c r="F190" i="56"/>
  <c r="E190" i="56"/>
  <c r="D190" i="56"/>
  <c r="C190" i="56"/>
  <c r="N189" i="56"/>
  <c r="F189" i="56"/>
  <c r="E189" i="56"/>
  <c r="D189" i="56"/>
  <c r="C189" i="56"/>
  <c r="N188" i="56"/>
  <c r="F188" i="56"/>
  <c r="E188" i="56"/>
  <c r="D188" i="56"/>
  <c r="C188" i="56"/>
  <c r="N187" i="56"/>
  <c r="F187" i="56"/>
  <c r="E187" i="56"/>
  <c r="D187" i="56"/>
  <c r="C187" i="56"/>
  <c r="N186" i="56"/>
  <c r="F186" i="56"/>
  <c r="E186" i="56"/>
  <c r="D186" i="56"/>
  <c r="C186" i="56"/>
  <c r="N185" i="56"/>
  <c r="F185" i="56"/>
  <c r="E185" i="56"/>
  <c r="D185" i="56"/>
  <c r="C185" i="56"/>
  <c r="N184" i="56"/>
  <c r="F184" i="56"/>
  <c r="E184" i="56"/>
  <c r="D184" i="56"/>
  <c r="C184" i="56"/>
  <c r="N183" i="56"/>
  <c r="F183" i="56"/>
  <c r="E183" i="56"/>
  <c r="D183" i="56"/>
  <c r="C183" i="56"/>
  <c r="N182" i="56"/>
  <c r="F182" i="56"/>
  <c r="E182" i="56"/>
  <c r="D182" i="56"/>
  <c r="C182" i="56"/>
  <c r="N181" i="56"/>
  <c r="F181" i="56"/>
  <c r="E181" i="56"/>
  <c r="D181" i="56"/>
  <c r="C181" i="56"/>
  <c r="N180" i="56"/>
  <c r="F180" i="56"/>
  <c r="E180" i="56"/>
  <c r="D180" i="56"/>
  <c r="C180" i="56"/>
  <c r="N179" i="56"/>
  <c r="F179" i="56"/>
  <c r="E179" i="56"/>
  <c r="D179" i="56"/>
  <c r="C179" i="56"/>
  <c r="N178" i="56"/>
  <c r="F178" i="56"/>
  <c r="E178" i="56"/>
  <c r="D178" i="56"/>
  <c r="C178" i="56"/>
  <c r="N177" i="56"/>
  <c r="F177" i="56"/>
  <c r="E177" i="56"/>
  <c r="D177" i="56"/>
  <c r="C177" i="56"/>
  <c r="N176" i="56"/>
  <c r="F176" i="56"/>
  <c r="E176" i="56"/>
  <c r="D176" i="56"/>
  <c r="C176" i="56"/>
  <c r="N175" i="56"/>
  <c r="F175" i="56"/>
  <c r="E175" i="56"/>
  <c r="D175" i="56"/>
  <c r="C175" i="56"/>
  <c r="N174" i="56"/>
  <c r="F174" i="56"/>
  <c r="E174" i="56"/>
  <c r="D174" i="56"/>
  <c r="C174" i="56"/>
  <c r="N173" i="56"/>
  <c r="F173" i="56"/>
  <c r="E173" i="56"/>
  <c r="D173" i="56"/>
  <c r="C173" i="56"/>
  <c r="N172" i="56"/>
  <c r="F172" i="56"/>
  <c r="E172" i="56"/>
  <c r="D172" i="56"/>
  <c r="C172" i="56"/>
  <c r="N171" i="56"/>
  <c r="F171" i="56"/>
  <c r="E171" i="56"/>
  <c r="D171" i="56"/>
  <c r="C171" i="56"/>
  <c r="N170" i="56"/>
  <c r="F170" i="56"/>
  <c r="E170" i="56"/>
  <c r="D170" i="56"/>
  <c r="C170" i="56"/>
  <c r="N169" i="56"/>
  <c r="F169" i="56"/>
  <c r="E169" i="56"/>
  <c r="D169" i="56"/>
  <c r="C169" i="56"/>
  <c r="N168" i="56"/>
  <c r="F168" i="56"/>
  <c r="E168" i="56"/>
  <c r="D168" i="56"/>
  <c r="C168" i="56"/>
  <c r="N167" i="56"/>
  <c r="F167" i="56"/>
  <c r="E167" i="56"/>
  <c r="D167" i="56"/>
  <c r="C167" i="56"/>
  <c r="N166" i="56"/>
  <c r="F166" i="56"/>
  <c r="E166" i="56"/>
  <c r="D166" i="56"/>
  <c r="C166" i="56"/>
  <c r="N165" i="56"/>
  <c r="F165" i="56"/>
  <c r="E165" i="56"/>
  <c r="D165" i="56"/>
  <c r="C165" i="56"/>
  <c r="N164" i="56"/>
  <c r="F164" i="56"/>
  <c r="E164" i="56"/>
  <c r="D164" i="56"/>
  <c r="C164" i="56"/>
  <c r="N163" i="56"/>
  <c r="F163" i="56"/>
  <c r="E163" i="56"/>
  <c r="D163" i="56"/>
  <c r="C163" i="56"/>
  <c r="N162" i="56"/>
  <c r="F162" i="56"/>
  <c r="E162" i="56"/>
  <c r="D162" i="56"/>
  <c r="C162" i="56"/>
  <c r="N161" i="56"/>
  <c r="F161" i="56"/>
  <c r="E161" i="56"/>
  <c r="D161" i="56"/>
  <c r="C161" i="56"/>
  <c r="N160" i="56"/>
  <c r="F160" i="56"/>
  <c r="E160" i="56"/>
  <c r="D160" i="56"/>
  <c r="C160" i="56"/>
  <c r="N159" i="56"/>
  <c r="F159" i="56"/>
  <c r="E159" i="56"/>
  <c r="D159" i="56"/>
  <c r="C159" i="56"/>
  <c r="N158" i="56"/>
  <c r="F158" i="56"/>
  <c r="E158" i="56"/>
  <c r="D158" i="56"/>
  <c r="C158" i="56"/>
  <c r="N157" i="56"/>
  <c r="F157" i="56"/>
  <c r="E157" i="56"/>
  <c r="D157" i="56"/>
  <c r="C157" i="56"/>
  <c r="N156" i="56"/>
  <c r="F156" i="56"/>
  <c r="E156" i="56"/>
  <c r="D156" i="56"/>
  <c r="C156" i="56"/>
  <c r="N155" i="56"/>
  <c r="F155" i="56"/>
  <c r="E155" i="56"/>
  <c r="D155" i="56"/>
  <c r="C155" i="56"/>
  <c r="N154" i="56"/>
  <c r="F154" i="56"/>
  <c r="E154" i="56"/>
  <c r="D154" i="56"/>
  <c r="C154" i="56"/>
  <c r="N153" i="56"/>
  <c r="F153" i="56"/>
  <c r="E153" i="56"/>
  <c r="D153" i="56"/>
  <c r="C153" i="56"/>
  <c r="N152" i="56"/>
  <c r="F152" i="56"/>
  <c r="E152" i="56"/>
  <c r="D152" i="56"/>
  <c r="C152" i="56"/>
  <c r="N151" i="56"/>
  <c r="F151" i="56"/>
  <c r="E151" i="56"/>
  <c r="D151" i="56"/>
  <c r="C151" i="56"/>
  <c r="N150" i="56"/>
  <c r="F150" i="56"/>
  <c r="E150" i="56"/>
  <c r="D150" i="56"/>
  <c r="C150" i="56"/>
  <c r="N149" i="56"/>
  <c r="F149" i="56"/>
  <c r="E149" i="56"/>
  <c r="D149" i="56"/>
  <c r="C149" i="56"/>
  <c r="N148" i="56"/>
  <c r="F148" i="56"/>
  <c r="E148" i="56"/>
  <c r="D148" i="56"/>
  <c r="C148" i="56"/>
  <c r="N147" i="56"/>
  <c r="F147" i="56"/>
  <c r="E147" i="56"/>
  <c r="D147" i="56"/>
  <c r="C147" i="56"/>
  <c r="N146" i="56"/>
  <c r="F146" i="56"/>
  <c r="E146" i="56"/>
  <c r="D146" i="56"/>
  <c r="C146" i="56"/>
  <c r="N145" i="56"/>
  <c r="F145" i="56"/>
  <c r="E145" i="56"/>
  <c r="D145" i="56"/>
  <c r="C145" i="56"/>
  <c r="N144" i="56"/>
  <c r="F144" i="56"/>
  <c r="E144" i="56"/>
  <c r="D144" i="56"/>
  <c r="C144" i="56"/>
  <c r="N143" i="56"/>
  <c r="F143" i="56"/>
  <c r="E143" i="56"/>
  <c r="D143" i="56"/>
  <c r="C143" i="56"/>
  <c r="N142" i="56"/>
  <c r="F142" i="56"/>
  <c r="E142" i="56"/>
  <c r="D142" i="56"/>
  <c r="C142" i="56"/>
  <c r="N141" i="56"/>
  <c r="F141" i="56"/>
  <c r="E141" i="56"/>
  <c r="D141" i="56"/>
  <c r="C141" i="56"/>
  <c r="N140" i="56"/>
  <c r="F140" i="56"/>
  <c r="E140" i="56"/>
  <c r="D140" i="56"/>
  <c r="C140" i="56"/>
  <c r="N139" i="56"/>
  <c r="F139" i="56"/>
  <c r="E139" i="56"/>
  <c r="D139" i="56"/>
  <c r="C139" i="56"/>
  <c r="N138" i="56"/>
  <c r="F138" i="56"/>
  <c r="E138" i="56"/>
  <c r="D138" i="56"/>
  <c r="C138" i="56"/>
  <c r="N137" i="56"/>
  <c r="F137" i="56"/>
  <c r="E137" i="56"/>
  <c r="D137" i="56"/>
  <c r="C137" i="56"/>
  <c r="N136" i="56"/>
  <c r="F136" i="56"/>
  <c r="E136" i="56"/>
  <c r="D136" i="56"/>
  <c r="C136" i="56"/>
  <c r="N135" i="56"/>
  <c r="F135" i="56"/>
  <c r="E135" i="56"/>
  <c r="D135" i="56"/>
  <c r="C135" i="56"/>
  <c r="N134" i="56"/>
  <c r="F134" i="56"/>
  <c r="E134" i="56"/>
  <c r="D134" i="56"/>
  <c r="C134" i="56"/>
  <c r="N133" i="56"/>
  <c r="F133" i="56"/>
  <c r="E133" i="56"/>
  <c r="D133" i="56"/>
  <c r="C133" i="56"/>
  <c r="N132" i="56"/>
  <c r="F132" i="56"/>
  <c r="E132" i="56"/>
  <c r="D132" i="56"/>
  <c r="C132" i="56"/>
  <c r="N131" i="56"/>
  <c r="F131" i="56"/>
  <c r="E131" i="56"/>
  <c r="D131" i="56"/>
  <c r="C131" i="56"/>
  <c r="N130" i="56"/>
  <c r="F130" i="56"/>
  <c r="E130" i="56"/>
  <c r="D130" i="56"/>
  <c r="C130" i="56"/>
  <c r="N129" i="56"/>
  <c r="F129" i="56"/>
  <c r="E129" i="56"/>
  <c r="D129" i="56"/>
  <c r="C129" i="56"/>
  <c r="N128" i="56"/>
  <c r="F128" i="56"/>
  <c r="E128" i="56"/>
  <c r="D128" i="56"/>
  <c r="C128" i="56"/>
  <c r="N127" i="56"/>
  <c r="F127" i="56"/>
  <c r="E127" i="56"/>
  <c r="D127" i="56"/>
  <c r="C127" i="56"/>
  <c r="N126" i="56"/>
  <c r="F126" i="56"/>
  <c r="E126" i="56"/>
  <c r="D126" i="56"/>
  <c r="C126" i="56"/>
  <c r="N125" i="56"/>
  <c r="F125" i="56"/>
  <c r="E125" i="56"/>
  <c r="D125" i="56"/>
  <c r="C125" i="56"/>
  <c r="N124" i="56"/>
  <c r="F124" i="56"/>
  <c r="E124" i="56"/>
  <c r="D124" i="56"/>
  <c r="C124" i="56"/>
  <c r="N123" i="56"/>
  <c r="F123" i="56"/>
  <c r="E123" i="56"/>
  <c r="D123" i="56"/>
  <c r="C123" i="56"/>
  <c r="N122" i="56"/>
  <c r="F122" i="56"/>
  <c r="E122" i="56"/>
  <c r="D122" i="56"/>
  <c r="C122" i="56"/>
  <c r="N121" i="56"/>
  <c r="F121" i="56"/>
  <c r="E121" i="56"/>
  <c r="D121" i="56"/>
  <c r="C121" i="56"/>
  <c r="N120" i="56"/>
  <c r="F120" i="56"/>
  <c r="E120" i="56"/>
  <c r="D120" i="56"/>
  <c r="C120" i="56"/>
  <c r="N119" i="56"/>
  <c r="F119" i="56"/>
  <c r="E119" i="56"/>
  <c r="D119" i="56"/>
  <c r="C119" i="56"/>
  <c r="N118" i="56"/>
  <c r="F118" i="56"/>
  <c r="E118" i="56"/>
  <c r="D118" i="56"/>
  <c r="C118" i="56"/>
  <c r="N117" i="56"/>
  <c r="F117" i="56"/>
  <c r="E117" i="56"/>
  <c r="D117" i="56"/>
  <c r="C117" i="56"/>
  <c r="N116" i="56"/>
  <c r="F116" i="56"/>
  <c r="E116" i="56"/>
  <c r="D116" i="56"/>
  <c r="C116" i="56"/>
  <c r="N115" i="56"/>
  <c r="F115" i="56"/>
  <c r="E115" i="56"/>
  <c r="D115" i="56"/>
  <c r="C115" i="56"/>
  <c r="N114" i="56"/>
  <c r="F114" i="56"/>
  <c r="E114" i="56"/>
  <c r="D114" i="56"/>
  <c r="C114" i="56"/>
  <c r="N113" i="56"/>
  <c r="F113" i="56"/>
  <c r="E113" i="56"/>
  <c r="D113" i="56"/>
  <c r="C113" i="56"/>
  <c r="N112" i="56"/>
  <c r="F112" i="56"/>
  <c r="E112" i="56"/>
  <c r="D112" i="56"/>
  <c r="C112" i="56"/>
  <c r="N111" i="56"/>
  <c r="F111" i="56"/>
  <c r="E111" i="56"/>
  <c r="D111" i="56"/>
  <c r="C111" i="56"/>
  <c r="N110" i="56"/>
  <c r="F110" i="56"/>
  <c r="E110" i="56"/>
  <c r="D110" i="56"/>
  <c r="C110" i="56"/>
  <c r="N109" i="56"/>
  <c r="F109" i="56"/>
  <c r="E109" i="56"/>
  <c r="D109" i="56"/>
  <c r="C109" i="56"/>
  <c r="N108" i="56"/>
  <c r="F108" i="56"/>
  <c r="E108" i="56"/>
  <c r="D108" i="56"/>
  <c r="C108" i="56"/>
  <c r="N107" i="56"/>
  <c r="F107" i="56"/>
  <c r="E107" i="56"/>
  <c r="D107" i="56"/>
  <c r="C107" i="56"/>
  <c r="N106" i="56"/>
  <c r="F106" i="56"/>
  <c r="E106" i="56"/>
  <c r="D106" i="56"/>
  <c r="C106" i="56"/>
  <c r="N105" i="56"/>
  <c r="F105" i="56"/>
  <c r="E105" i="56"/>
  <c r="D105" i="56"/>
  <c r="C105" i="56"/>
  <c r="N104" i="56"/>
  <c r="F104" i="56"/>
  <c r="E104" i="56"/>
  <c r="D104" i="56"/>
  <c r="C104" i="56"/>
  <c r="N103" i="56"/>
  <c r="F103" i="56"/>
  <c r="E103" i="56"/>
  <c r="D103" i="56"/>
  <c r="C103" i="56"/>
  <c r="N102" i="56"/>
  <c r="F102" i="56"/>
  <c r="E102" i="56"/>
  <c r="D102" i="56"/>
  <c r="C102" i="56"/>
  <c r="N101" i="56"/>
  <c r="F101" i="56"/>
  <c r="E101" i="56"/>
  <c r="D101" i="56"/>
  <c r="C101" i="56"/>
  <c r="N100" i="56"/>
  <c r="F100" i="56"/>
  <c r="E100" i="56"/>
  <c r="D100" i="56"/>
  <c r="C100" i="56"/>
  <c r="N99" i="56"/>
  <c r="F99" i="56"/>
  <c r="E99" i="56"/>
  <c r="D99" i="56"/>
  <c r="C99" i="56"/>
  <c r="N98" i="56"/>
  <c r="F98" i="56"/>
  <c r="E98" i="56"/>
  <c r="D98" i="56"/>
  <c r="C98" i="56"/>
  <c r="N97" i="56"/>
  <c r="F97" i="56"/>
  <c r="E97" i="56"/>
  <c r="D97" i="56"/>
  <c r="C97" i="56"/>
  <c r="N96" i="56"/>
  <c r="F96" i="56"/>
  <c r="E96" i="56"/>
  <c r="D96" i="56"/>
  <c r="C96" i="56"/>
  <c r="N95" i="56"/>
  <c r="F95" i="56"/>
  <c r="E95" i="56"/>
  <c r="D95" i="56"/>
  <c r="C95" i="56"/>
  <c r="N94" i="56"/>
  <c r="F94" i="56"/>
  <c r="E94" i="56"/>
  <c r="D94" i="56"/>
  <c r="C94" i="56"/>
  <c r="N93" i="56"/>
  <c r="F93" i="56"/>
  <c r="E93" i="56"/>
  <c r="D93" i="56"/>
  <c r="C93" i="56"/>
  <c r="N92" i="56"/>
  <c r="F92" i="56"/>
  <c r="E92" i="56"/>
  <c r="D92" i="56"/>
  <c r="C92" i="56"/>
  <c r="N91" i="56"/>
  <c r="F91" i="56"/>
  <c r="E91" i="56"/>
  <c r="D91" i="56"/>
  <c r="C91" i="56"/>
  <c r="N90" i="56"/>
  <c r="F90" i="56"/>
  <c r="E90" i="56"/>
  <c r="D90" i="56"/>
  <c r="C90" i="56"/>
  <c r="N89" i="56"/>
  <c r="F89" i="56"/>
  <c r="E89" i="56"/>
  <c r="D89" i="56"/>
  <c r="C89" i="56"/>
  <c r="N88" i="56"/>
  <c r="F88" i="56"/>
  <c r="E88" i="56"/>
  <c r="D88" i="56"/>
  <c r="C88" i="56"/>
  <c r="N87" i="56"/>
  <c r="F87" i="56"/>
  <c r="E87" i="56"/>
  <c r="D87" i="56"/>
  <c r="C87" i="56"/>
  <c r="N86" i="56"/>
  <c r="F86" i="56"/>
  <c r="E86" i="56"/>
  <c r="D86" i="56"/>
  <c r="C86" i="56"/>
  <c r="N85" i="56"/>
  <c r="F85" i="56"/>
  <c r="E85" i="56"/>
  <c r="D85" i="56"/>
  <c r="C85" i="56"/>
  <c r="N84" i="56"/>
  <c r="F84" i="56"/>
  <c r="E84" i="56"/>
  <c r="D84" i="56"/>
  <c r="C84" i="56"/>
  <c r="N83" i="56"/>
  <c r="F83" i="56"/>
  <c r="E83" i="56"/>
  <c r="D83" i="56"/>
  <c r="C83" i="56"/>
  <c r="N82" i="56"/>
  <c r="F82" i="56"/>
  <c r="E82" i="56"/>
  <c r="D82" i="56"/>
  <c r="C82" i="56"/>
  <c r="N81" i="56"/>
  <c r="F81" i="56"/>
  <c r="E81" i="56"/>
  <c r="D81" i="56"/>
  <c r="C81" i="56"/>
  <c r="N80" i="56"/>
  <c r="F80" i="56"/>
  <c r="E80" i="56"/>
  <c r="D80" i="56"/>
  <c r="C80" i="56"/>
  <c r="N79" i="56"/>
  <c r="F79" i="56"/>
  <c r="E79" i="56"/>
  <c r="D79" i="56"/>
  <c r="C79" i="56"/>
  <c r="N78" i="56"/>
  <c r="F78" i="56"/>
  <c r="E78" i="56"/>
  <c r="D78" i="56"/>
  <c r="C78" i="56"/>
  <c r="N77" i="56"/>
  <c r="F77" i="56"/>
  <c r="E77" i="56"/>
  <c r="D77" i="56"/>
  <c r="C77" i="56"/>
  <c r="N76" i="56"/>
  <c r="F76" i="56"/>
  <c r="E76" i="56"/>
  <c r="D76" i="56"/>
  <c r="C76" i="56"/>
  <c r="N75" i="56"/>
  <c r="F75" i="56"/>
  <c r="E75" i="56"/>
  <c r="D75" i="56"/>
  <c r="C75" i="56"/>
  <c r="N74" i="56"/>
  <c r="F74" i="56"/>
  <c r="E74" i="56"/>
  <c r="D74" i="56"/>
  <c r="C74" i="56"/>
  <c r="N73" i="56"/>
  <c r="F73" i="56"/>
  <c r="E73" i="56"/>
  <c r="D73" i="56"/>
  <c r="C73" i="56"/>
  <c r="N72" i="56"/>
  <c r="F72" i="56"/>
  <c r="E72" i="56"/>
  <c r="D72" i="56"/>
  <c r="C72" i="56"/>
  <c r="N71" i="56"/>
  <c r="F71" i="56"/>
  <c r="E71" i="56"/>
  <c r="D71" i="56"/>
  <c r="C71" i="56"/>
  <c r="N70" i="56"/>
  <c r="F70" i="56"/>
  <c r="E70" i="56"/>
  <c r="D70" i="56"/>
  <c r="C70" i="56"/>
  <c r="N69" i="56"/>
  <c r="F69" i="56"/>
  <c r="E69" i="56"/>
  <c r="D69" i="56"/>
  <c r="C69" i="56"/>
  <c r="N68" i="56"/>
  <c r="F68" i="56"/>
  <c r="E68" i="56"/>
  <c r="D68" i="56"/>
  <c r="C68" i="56"/>
  <c r="N67" i="56"/>
  <c r="F67" i="56"/>
  <c r="E67" i="56"/>
  <c r="D67" i="56"/>
  <c r="C67" i="56"/>
  <c r="N66" i="56"/>
  <c r="F66" i="56"/>
  <c r="E66" i="56"/>
  <c r="D66" i="56"/>
  <c r="C66" i="56"/>
  <c r="N65" i="56"/>
  <c r="F65" i="56"/>
  <c r="E65" i="56"/>
  <c r="D65" i="56"/>
  <c r="C65" i="56"/>
  <c r="N64" i="56"/>
  <c r="F64" i="56"/>
  <c r="E64" i="56"/>
  <c r="D64" i="56"/>
  <c r="C64" i="56"/>
  <c r="N63" i="56"/>
  <c r="F63" i="56"/>
  <c r="E63" i="56"/>
  <c r="D63" i="56"/>
  <c r="C63" i="56"/>
  <c r="N62" i="56"/>
  <c r="F62" i="56"/>
  <c r="E62" i="56"/>
  <c r="D62" i="56"/>
  <c r="C62" i="56"/>
  <c r="N61" i="56"/>
  <c r="F61" i="56"/>
  <c r="E61" i="56"/>
  <c r="D61" i="56"/>
  <c r="C61" i="56"/>
  <c r="N60" i="56"/>
  <c r="F60" i="56"/>
  <c r="E60" i="56"/>
  <c r="D60" i="56"/>
  <c r="C60" i="56"/>
  <c r="N59" i="56"/>
  <c r="F59" i="56"/>
  <c r="E59" i="56"/>
  <c r="D59" i="56"/>
  <c r="C59" i="56"/>
  <c r="N58" i="56"/>
  <c r="F58" i="56"/>
  <c r="E58" i="56"/>
  <c r="D58" i="56"/>
  <c r="C58" i="56"/>
  <c r="N57" i="56"/>
  <c r="F57" i="56"/>
  <c r="E57" i="56"/>
  <c r="D57" i="56"/>
  <c r="C57" i="56"/>
  <c r="N56" i="56"/>
  <c r="F56" i="56"/>
  <c r="E56" i="56"/>
  <c r="D56" i="56"/>
  <c r="C56" i="56"/>
  <c r="N55" i="56"/>
  <c r="F55" i="56"/>
  <c r="E55" i="56"/>
  <c r="D55" i="56"/>
  <c r="C55" i="56"/>
  <c r="N54" i="56"/>
  <c r="F54" i="56"/>
  <c r="E54" i="56"/>
  <c r="D54" i="56"/>
  <c r="C54" i="56"/>
  <c r="N53" i="56"/>
  <c r="F53" i="56"/>
  <c r="E53" i="56"/>
  <c r="D53" i="56"/>
  <c r="C53" i="56"/>
  <c r="N52" i="56"/>
  <c r="F52" i="56"/>
  <c r="E52" i="56"/>
  <c r="D52" i="56"/>
  <c r="C52" i="56"/>
  <c r="N51" i="56"/>
  <c r="F51" i="56"/>
  <c r="E51" i="56"/>
  <c r="D51" i="56"/>
  <c r="C51" i="56"/>
  <c r="N50" i="56"/>
  <c r="F50" i="56"/>
  <c r="E50" i="56"/>
  <c r="D50" i="56"/>
  <c r="C50" i="56"/>
  <c r="N49" i="56"/>
  <c r="F49" i="56"/>
  <c r="E49" i="56"/>
  <c r="D49" i="56"/>
  <c r="C49" i="56"/>
  <c r="N48" i="56"/>
  <c r="F48" i="56"/>
  <c r="E48" i="56"/>
  <c r="D48" i="56"/>
  <c r="C48" i="56"/>
  <c r="N47" i="56"/>
  <c r="F47" i="56"/>
  <c r="E47" i="56"/>
  <c r="D47" i="56"/>
  <c r="C47" i="56"/>
  <c r="N46" i="56"/>
  <c r="F46" i="56"/>
  <c r="E46" i="56"/>
  <c r="D46" i="56"/>
  <c r="C46" i="56"/>
  <c r="N45" i="56"/>
  <c r="F45" i="56"/>
  <c r="E45" i="56"/>
  <c r="D45" i="56"/>
  <c r="C45" i="56"/>
  <c r="N44" i="56"/>
  <c r="F44" i="56"/>
  <c r="E44" i="56"/>
  <c r="D44" i="56"/>
  <c r="C44" i="56"/>
  <c r="N43" i="56"/>
  <c r="F43" i="56"/>
  <c r="E43" i="56"/>
  <c r="D43" i="56"/>
  <c r="C43" i="56"/>
  <c r="N42" i="56"/>
  <c r="F42" i="56"/>
  <c r="E42" i="56"/>
  <c r="D42" i="56"/>
  <c r="C42" i="56"/>
  <c r="N41" i="56"/>
  <c r="F41" i="56"/>
  <c r="E41" i="56"/>
  <c r="D41" i="56"/>
  <c r="C41" i="56"/>
  <c r="N40" i="56"/>
  <c r="F40" i="56"/>
  <c r="E40" i="56"/>
  <c r="D40" i="56"/>
  <c r="C40" i="56"/>
  <c r="N39" i="56"/>
  <c r="F39" i="56"/>
  <c r="E39" i="56"/>
  <c r="D39" i="56"/>
  <c r="C39" i="56"/>
  <c r="N38" i="56"/>
  <c r="F38" i="56"/>
  <c r="E38" i="56"/>
  <c r="D38" i="56"/>
  <c r="C38" i="56"/>
  <c r="N37" i="56"/>
  <c r="F37" i="56"/>
  <c r="E37" i="56"/>
  <c r="D37" i="56"/>
  <c r="C37" i="56"/>
  <c r="N36" i="56"/>
  <c r="F36" i="56"/>
  <c r="E36" i="56"/>
  <c r="D36" i="56"/>
  <c r="C36" i="56"/>
  <c r="N34" i="56"/>
  <c r="F34" i="56"/>
  <c r="E34" i="56"/>
  <c r="D34" i="56"/>
  <c r="C34" i="56"/>
  <c r="N33" i="56"/>
  <c r="F33" i="56"/>
  <c r="E33" i="56"/>
  <c r="D33" i="56"/>
  <c r="C33" i="56"/>
  <c r="N32" i="56"/>
  <c r="F32" i="56"/>
  <c r="E32" i="56"/>
  <c r="D32" i="56"/>
  <c r="C32" i="56"/>
  <c r="N31" i="56"/>
  <c r="F31" i="56"/>
  <c r="E31" i="56"/>
  <c r="D31" i="56"/>
  <c r="C31" i="56"/>
  <c r="N30" i="56"/>
  <c r="F30" i="56"/>
  <c r="E30" i="56"/>
  <c r="D30" i="56"/>
  <c r="C30" i="56"/>
  <c r="N29" i="56"/>
  <c r="F29" i="56"/>
  <c r="E29" i="56"/>
  <c r="D29" i="56"/>
  <c r="C29" i="56"/>
  <c r="N28" i="56"/>
  <c r="F28" i="56"/>
  <c r="E28" i="56"/>
  <c r="D28" i="56"/>
  <c r="C28" i="56"/>
  <c r="N27" i="56"/>
  <c r="F27" i="56"/>
  <c r="E27" i="56"/>
  <c r="D27" i="56"/>
  <c r="C27" i="56"/>
  <c r="N26" i="56"/>
  <c r="F26" i="56"/>
  <c r="E26" i="56"/>
  <c r="D26" i="56"/>
  <c r="C26" i="56"/>
  <c r="N25" i="56"/>
  <c r="F25" i="56"/>
  <c r="E25" i="56"/>
  <c r="D25" i="56"/>
  <c r="C25" i="56"/>
  <c r="N24" i="56"/>
  <c r="F24" i="56"/>
  <c r="E24" i="56"/>
  <c r="D24" i="56"/>
  <c r="C24" i="56"/>
  <c r="N23" i="56"/>
  <c r="F23" i="56"/>
  <c r="E23" i="56"/>
  <c r="D23" i="56"/>
  <c r="C23" i="56"/>
  <c r="N22" i="56"/>
  <c r="F22" i="56"/>
  <c r="E22" i="56"/>
  <c r="D22" i="56"/>
  <c r="C22" i="56"/>
  <c r="N21" i="56"/>
  <c r="F21" i="56"/>
  <c r="E21" i="56"/>
  <c r="D21" i="56"/>
  <c r="C21" i="56"/>
  <c r="N20" i="56"/>
  <c r="F20" i="56"/>
  <c r="E20" i="56"/>
  <c r="D20" i="56"/>
  <c r="C20" i="56"/>
  <c r="N19" i="56"/>
  <c r="F19" i="56"/>
  <c r="E19" i="56"/>
  <c r="D19" i="56"/>
  <c r="C19" i="56"/>
  <c r="N18" i="56"/>
  <c r="F18" i="56"/>
  <c r="E18" i="56"/>
  <c r="D18" i="56"/>
  <c r="C18" i="56"/>
  <c r="N17" i="56"/>
  <c r="F17" i="56"/>
  <c r="E17" i="56"/>
  <c r="D17" i="56"/>
  <c r="C17" i="56"/>
  <c r="N16" i="56"/>
  <c r="F16" i="56"/>
  <c r="E16" i="56"/>
  <c r="D16" i="56"/>
  <c r="C16" i="56"/>
  <c r="N15" i="56"/>
  <c r="F15" i="56"/>
  <c r="E15" i="56"/>
  <c r="D15" i="56"/>
  <c r="C15" i="56"/>
  <c r="N14" i="56"/>
  <c r="F14" i="56"/>
  <c r="E14" i="56"/>
  <c r="D14" i="56"/>
  <c r="C14" i="56"/>
  <c r="N13" i="56"/>
  <c r="F13" i="56"/>
  <c r="E13" i="56"/>
  <c r="D13" i="56"/>
  <c r="C13" i="56"/>
  <c r="N12" i="56"/>
  <c r="F12" i="56"/>
  <c r="E12" i="56"/>
  <c r="D12" i="56"/>
  <c r="C12" i="56"/>
  <c r="N11" i="56"/>
  <c r="F11" i="56"/>
  <c r="E11" i="56"/>
  <c r="D11" i="56"/>
  <c r="C11" i="56"/>
  <c r="N10" i="56"/>
  <c r="F10" i="56"/>
  <c r="E10" i="56"/>
  <c r="D10" i="56"/>
  <c r="C10" i="56"/>
  <c r="N9" i="56"/>
  <c r="F9" i="56"/>
  <c r="E9" i="56"/>
  <c r="D9" i="56"/>
  <c r="C9" i="56"/>
  <c r="N8" i="56"/>
  <c r="F8" i="56"/>
  <c r="E8" i="56"/>
  <c r="D8" i="56"/>
  <c r="C8" i="56"/>
  <c r="N7" i="56"/>
  <c r="F7" i="56"/>
  <c r="E7" i="56"/>
  <c r="D7" i="56"/>
  <c r="C7" i="56"/>
  <c r="B196" i="56" l="1"/>
  <c r="B188" i="56"/>
  <c r="B194" i="56"/>
  <c r="B195" i="56"/>
  <c r="O19" i="60"/>
  <c r="B184" i="56"/>
  <c r="B192" i="56"/>
  <c r="B190" i="56"/>
  <c r="B186" i="56"/>
  <c r="B187" i="56"/>
  <c r="B183" i="56"/>
  <c r="B191" i="56"/>
  <c r="B185" i="56"/>
  <c r="B193" i="56"/>
  <c r="B189" i="56"/>
  <c r="B129" i="56"/>
  <c r="B139" i="56"/>
  <c r="B159" i="56"/>
  <c r="B167" i="56"/>
  <c r="B175" i="56"/>
  <c r="B179" i="56"/>
  <c r="B181" i="56"/>
  <c r="B182" i="56"/>
  <c r="B105" i="56"/>
  <c r="B113" i="56"/>
  <c r="B117" i="56"/>
  <c r="B119" i="56"/>
  <c r="B120" i="56"/>
  <c r="B121" i="56"/>
  <c r="B125" i="56"/>
  <c r="B127" i="56"/>
  <c r="B128" i="56"/>
  <c r="B137" i="56"/>
  <c r="B161" i="56"/>
  <c r="B145" i="56"/>
  <c r="B151" i="56"/>
  <c r="B107" i="56"/>
  <c r="B133" i="56"/>
  <c r="B135" i="56"/>
  <c r="B136" i="56"/>
  <c r="B147" i="56"/>
  <c r="B155" i="56"/>
  <c r="B157" i="56"/>
  <c r="B158" i="56"/>
  <c r="B169" i="56"/>
  <c r="B101" i="56"/>
  <c r="B103" i="56"/>
  <c r="B104" i="56"/>
  <c r="B115" i="56"/>
  <c r="B123" i="56"/>
  <c r="B141" i="56"/>
  <c r="B143" i="56"/>
  <c r="B144" i="56"/>
  <c r="B163" i="56"/>
  <c r="B165" i="56"/>
  <c r="B166" i="56"/>
  <c r="B177" i="56"/>
  <c r="B98" i="56"/>
  <c r="B109" i="56"/>
  <c r="B111" i="56"/>
  <c r="B112" i="56"/>
  <c r="B131" i="56"/>
  <c r="B149" i="56"/>
  <c r="B153" i="56"/>
  <c r="B171" i="56"/>
  <c r="B173" i="56"/>
  <c r="B174" i="56"/>
  <c r="B126" i="56"/>
  <c r="B134" i="56"/>
  <c r="B142" i="56"/>
  <c r="B150" i="56"/>
  <c r="B156" i="56"/>
  <c r="B164" i="56"/>
  <c r="B172" i="56"/>
  <c r="B180" i="56"/>
  <c r="B118" i="56"/>
  <c r="B90" i="56"/>
  <c r="B108" i="56"/>
  <c r="B116" i="56"/>
  <c r="B124" i="56"/>
  <c r="B132" i="56"/>
  <c r="B140" i="56"/>
  <c r="B148" i="56"/>
  <c r="B154" i="56"/>
  <c r="B162" i="56"/>
  <c r="B170" i="56"/>
  <c r="B178" i="56"/>
  <c r="B102" i="56"/>
  <c r="B110" i="56"/>
  <c r="B106" i="56"/>
  <c r="B114" i="56"/>
  <c r="B122" i="56"/>
  <c r="B130" i="56"/>
  <c r="B138" i="56"/>
  <c r="B146" i="56"/>
  <c r="B152" i="56"/>
  <c r="B160" i="56"/>
  <c r="B168" i="56"/>
  <c r="B176" i="56"/>
  <c r="B92" i="56"/>
  <c r="B96" i="56"/>
  <c r="B33" i="56"/>
  <c r="B66" i="56"/>
  <c r="B82" i="56"/>
  <c r="B38" i="56"/>
  <c r="B27" i="56"/>
  <c r="B31" i="56"/>
  <c r="B60" i="56"/>
  <c r="B64" i="56"/>
  <c r="B70" i="56"/>
  <c r="B17" i="56"/>
  <c r="B25" i="56"/>
  <c r="B32" i="56"/>
  <c r="B50" i="56"/>
  <c r="B58" i="56"/>
  <c r="B65" i="56"/>
  <c r="B9" i="56"/>
  <c r="B11" i="56"/>
  <c r="B15" i="56"/>
  <c r="B16" i="56"/>
  <c r="B21" i="56"/>
  <c r="B42" i="56"/>
  <c r="B44" i="56"/>
  <c r="B48" i="56"/>
  <c r="B49" i="56"/>
  <c r="B54" i="56"/>
  <c r="B74" i="56"/>
  <c r="B76" i="56"/>
  <c r="B80" i="56"/>
  <c r="B81" i="56"/>
  <c r="B86" i="56"/>
  <c r="B7" i="56"/>
  <c r="B8" i="56"/>
  <c r="B13" i="56"/>
  <c r="B19" i="56"/>
  <c r="B23" i="56"/>
  <c r="B24" i="56"/>
  <c r="B29" i="56"/>
  <c r="B36" i="56"/>
  <c r="B40" i="56"/>
  <c r="B41" i="56"/>
  <c r="B46" i="56"/>
  <c r="B52" i="56"/>
  <c r="B56" i="56"/>
  <c r="B57" i="56"/>
  <c r="B62" i="56"/>
  <c r="B68" i="56"/>
  <c r="B72" i="56"/>
  <c r="B73" i="56"/>
  <c r="B78" i="56"/>
  <c r="B84" i="56"/>
  <c r="B88" i="56"/>
  <c r="B89" i="56"/>
  <c r="B94" i="56"/>
  <c r="B14" i="56"/>
  <c r="B22" i="56"/>
  <c r="B30" i="56"/>
  <c r="B39" i="56"/>
  <c r="B47" i="56"/>
  <c r="B55" i="56"/>
  <c r="B63" i="56"/>
  <c r="B71" i="56"/>
  <c r="B79" i="56"/>
  <c r="B87" i="56"/>
  <c r="B95" i="56"/>
  <c r="B12" i="56"/>
  <c r="B20" i="56"/>
  <c r="B28" i="56"/>
  <c r="B37" i="56"/>
  <c r="B45" i="56"/>
  <c r="B53" i="56"/>
  <c r="B61" i="56"/>
  <c r="B69" i="56"/>
  <c r="B77" i="56"/>
  <c r="B85" i="56"/>
  <c r="B93" i="56"/>
  <c r="B99" i="56"/>
  <c r="B10" i="56"/>
  <c r="B18" i="56"/>
  <c r="B26" i="56"/>
  <c r="B34" i="56"/>
  <c r="B43" i="56"/>
  <c r="B51" i="56"/>
  <c r="B59" i="56"/>
  <c r="B67" i="56"/>
  <c r="B75" i="56"/>
  <c r="B83" i="56"/>
  <c r="B91" i="56"/>
  <c r="B97" i="56"/>
  <c r="B100" i="56"/>
  <c r="D27" i="2" l="1"/>
  <c r="E27" i="2" s="1"/>
  <c r="D26" i="2"/>
  <c r="E26" i="2" s="1"/>
  <c r="D24" i="2"/>
  <c r="E24" i="2" s="1"/>
  <c r="E23" i="2"/>
  <c r="E22" i="2"/>
  <c r="E21" i="2"/>
  <c r="D20" i="2"/>
  <c r="E20" i="2" s="1"/>
  <c r="E19" i="2"/>
  <c r="E18" i="2"/>
  <c r="E17" i="2"/>
  <c r="D15" i="2"/>
  <c r="E15" i="2" s="1"/>
  <c r="D13" i="2"/>
  <c r="E13" i="2" s="1"/>
  <c r="D12" i="2"/>
  <c r="E12" i="2" s="1"/>
  <c r="K25" i="2"/>
  <c r="K16" i="2"/>
  <c r="K14" i="2"/>
  <c r="K11" i="2"/>
  <c r="E6" i="52" l="1"/>
  <c r="F8" i="53"/>
  <c r="F7" i="53"/>
  <c r="F6" i="53"/>
  <c r="A5" i="53"/>
  <c r="A1" i="53"/>
  <c r="F8" i="49"/>
  <c r="F7" i="49"/>
  <c r="F6" i="49"/>
  <c r="A5" i="49"/>
  <c r="A1" i="49"/>
  <c r="A5" i="52"/>
  <c r="A3" i="52"/>
  <c r="A2" i="52"/>
  <c r="A1" i="52"/>
  <c r="E8" i="52"/>
  <c r="E7" i="52"/>
  <c r="C25" i="2"/>
  <c r="C16" i="2"/>
  <c r="C14" i="2"/>
  <c r="C11" i="2"/>
  <c r="E14" i="2" l="1"/>
  <c r="F14" i="2"/>
  <c r="G14" i="2"/>
  <c r="H14" i="2"/>
  <c r="I14" i="2"/>
  <c r="D14" i="2"/>
  <c r="J515" i="53"/>
  <c r="J514" i="53" s="1"/>
  <c r="I514" i="53"/>
  <c r="H514" i="53"/>
  <c r="G514" i="53"/>
  <c r="J513" i="53"/>
  <c r="J512" i="53" s="1"/>
  <c r="J511" i="53" s="1"/>
  <c r="I512" i="53"/>
  <c r="I511" i="53" s="1"/>
  <c r="H512" i="53"/>
  <c r="H511" i="53" s="1"/>
  <c r="G512" i="53"/>
  <c r="G511" i="53"/>
  <c r="J510" i="53"/>
  <c r="J509" i="53" s="1"/>
  <c r="I509" i="53"/>
  <c r="H509" i="53"/>
  <c r="G509" i="53"/>
  <c r="J508" i="53"/>
  <c r="J507" i="53" s="1"/>
  <c r="I507" i="53"/>
  <c r="H507" i="53"/>
  <c r="G507" i="53"/>
  <c r="J506" i="53"/>
  <c r="J505" i="53" s="1"/>
  <c r="I505" i="53"/>
  <c r="H505" i="53"/>
  <c r="G505" i="53"/>
  <c r="J504" i="53"/>
  <c r="J503" i="53" s="1"/>
  <c r="I503" i="53"/>
  <c r="H503" i="53"/>
  <c r="G503" i="53"/>
  <c r="J502" i="53"/>
  <c r="I501" i="53"/>
  <c r="H501" i="53"/>
  <c r="G501" i="53"/>
  <c r="J500" i="53"/>
  <c r="J499" i="53" s="1"/>
  <c r="I499" i="53"/>
  <c r="H499" i="53"/>
  <c r="G499" i="53"/>
  <c r="G498" i="53" s="1"/>
  <c r="J497" i="53"/>
  <c r="J496" i="53" s="1"/>
  <c r="I496" i="53"/>
  <c r="H496" i="53"/>
  <c r="G496" i="53"/>
  <c r="J495" i="53"/>
  <c r="I494" i="53"/>
  <c r="H494" i="53"/>
  <c r="G494" i="53"/>
  <c r="J493" i="53"/>
  <c r="I492" i="53"/>
  <c r="H492" i="53"/>
  <c r="G492" i="53"/>
  <c r="J491" i="53"/>
  <c r="J490" i="53" s="1"/>
  <c r="I490" i="53"/>
  <c r="H490" i="53"/>
  <c r="G490" i="53"/>
  <c r="J489" i="53"/>
  <c r="I488" i="53"/>
  <c r="I487" i="53" s="1"/>
  <c r="H488" i="53"/>
  <c r="H487" i="53" s="1"/>
  <c r="G488" i="53"/>
  <c r="G487" i="53" s="1"/>
  <c r="G486" i="53" s="1"/>
  <c r="J485" i="53"/>
  <c r="I484" i="53"/>
  <c r="H484" i="53"/>
  <c r="G484" i="53"/>
  <c r="J483" i="53"/>
  <c r="J482" i="53" s="1"/>
  <c r="I482" i="53"/>
  <c r="H482" i="53"/>
  <c r="G482" i="53"/>
  <c r="J481" i="53"/>
  <c r="J480" i="53" s="1"/>
  <c r="I480" i="53"/>
  <c r="H480" i="53"/>
  <c r="G480" i="53"/>
  <c r="J478" i="53"/>
  <c r="J477" i="53" s="1"/>
  <c r="I477" i="53"/>
  <c r="H477" i="53"/>
  <c r="G477" i="53"/>
  <c r="J476" i="53"/>
  <c r="J475" i="53"/>
  <c r="J474" i="53"/>
  <c r="J473" i="53"/>
  <c r="I472" i="53"/>
  <c r="H472" i="53"/>
  <c r="G472" i="53"/>
  <c r="J471" i="53"/>
  <c r="J470" i="53" s="1"/>
  <c r="I470" i="53"/>
  <c r="H470" i="53"/>
  <c r="G470" i="53"/>
  <c r="J469" i="53"/>
  <c r="J468" i="53" s="1"/>
  <c r="I468" i="53"/>
  <c r="H468" i="53"/>
  <c r="G468" i="53"/>
  <c r="J467" i="53"/>
  <c r="J466" i="53" s="1"/>
  <c r="I466" i="53"/>
  <c r="H466" i="53"/>
  <c r="G466" i="53"/>
  <c r="J465" i="53"/>
  <c r="J463" i="53" s="1"/>
  <c r="J464" i="53"/>
  <c r="I463" i="53"/>
  <c r="H463" i="53"/>
  <c r="G463" i="53"/>
  <c r="J462" i="53"/>
  <c r="I461" i="53"/>
  <c r="H461" i="53"/>
  <c r="H460" i="53" s="1"/>
  <c r="G461" i="53"/>
  <c r="J459" i="53"/>
  <c r="J458" i="53" s="1"/>
  <c r="I458" i="53"/>
  <c r="H458" i="53"/>
  <c r="G458" i="53"/>
  <c r="J457" i="53"/>
  <c r="J456" i="53" s="1"/>
  <c r="I456" i="53"/>
  <c r="I455" i="53" s="1"/>
  <c r="H456" i="53"/>
  <c r="G456" i="53"/>
  <c r="J454" i="53"/>
  <c r="I453" i="53"/>
  <c r="H453" i="53"/>
  <c r="G453" i="53"/>
  <c r="J452" i="53"/>
  <c r="J451" i="53" s="1"/>
  <c r="I451" i="53"/>
  <c r="H451" i="53"/>
  <c r="G451" i="53"/>
  <c r="J450" i="53"/>
  <c r="J449" i="53" s="1"/>
  <c r="I449" i="53"/>
  <c r="H449" i="53"/>
  <c r="G449" i="53"/>
  <c r="J448" i="53"/>
  <c r="I447" i="53"/>
  <c r="H447" i="53"/>
  <c r="G447" i="53"/>
  <c r="J446" i="53"/>
  <c r="J445" i="53" s="1"/>
  <c r="I445" i="53"/>
  <c r="H445" i="53"/>
  <c r="G445" i="53"/>
  <c r="J444" i="53"/>
  <c r="J443" i="53" s="1"/>
  <c r="I443" i="53"/>
  <c r="H443" i="53"/>
  <c r="G443" i="53"/>
  <c r="J442" i="53"/>
  <c r="I441" i="53"/>
  <c r="I440" i="53" s="1"/>
  <c r="H441" i="53"/>
  <c r="H440" i="53" s="1"/>
  <c r="G441" i="53"/>
  <c r="G440" i="53" s="1"/>
  <c r="J439" i="53"/>
  <c r="J438" i="53" s="1"/>
  <c r="I438" i="53"/>
  <c r="H438" i="53"/>
  <c r="G438" i="53"/>
  <c r="J437" i="53"/>
  <c r="I436" i="53"/>
  <c r="H436" i="53"/>
  <c r="G436" i="53"/>
  <c r="J435" i="53"/>
  <c r="J434" i="53" s="1"/>
  <c r="I434" i="53"/>
  <c r="I433" i="53" s="1"/>
  <c r="H434" i="53"/>
  <c r="H433" i="53" s="1"/>
  <c r="G434" i="53"/>
  <c r="J432" i="53"/>
  <c r="I431" i="53"/>
  <c r="H431" i="53"/>
  <c r="G431" i="53"/>
  <c r="J430" i="53"/>
  <c r="J429" i="53" s="1"/>
  <c r="I429" i="53"/>
  <c r="H429" i="53"/>
  <c r="G429" i="53"/>
  <c r="J428" i="53"/>
  <c r="J427" i="53" s="1"/>
  <c r="I427" i="53"/>
  <c r="H427" i="53"/>
  <c r="G427" i="53"/>
  <c r="J426" i="53"/>
  <c r="J425" i="53" s="1"/>
  <c r="I425" i="53"/>
  <c r="I424" i="53" s="1"/>
  <c r="H425" i="53"/>
  <c r="G425" i="53"/>
  <c r="G424" i="53" s="1"/>
  <c r="J423" i="53"/>
  <c r="I422" i="53"/>
  <c r="H422" i="53"/>
  <c r="G422" i="53"/>
  <c r="J421" i="53"/>
  <c r="I420" i="53"/>
  <c r="H420" i="53"/>
  <c r="G420" i="53"/>
  <c r="J419" i="53"/>
  <c r="J418" i="53" s="1"/>
  <c r="I418" i="53"/>
  <c r="H418" i="53"/>
  <c r="G418" i="53"/>
  <c r="J417" i="53"/>
  <c r="J416" i="53" s="1"/>
  <c r="I416" i="53"/>
  <c r="H416" i="53"/>
  <c r="H415" i="53" s="1"/>
  <c r="G416" i="53"/>
  <c r="J414" i="53"/>
  <c r="I413" i="53"/>
  <c r="H413" i="53"/>
  <c r="G413" i="53"/>
  <c r="J412" i="53"/>
  <c r="I411" i="53"/>
  <c r="H411" i="53"/>
  <c r="G411" i="53"/>
  <c r="J410" i="53"/>
  <c r="I409" i="53"/>
  <c r="H409" i="53"/>
  <c r="G409" i="53"/>
  <c r="J408" i="53"/>
  <c r="J407" i="53" s="1"/>
  <c r="I407" i="53"/>
  <c r="H407" i="53"/>
  <c r="G407" i="53"/>
  <c r="J406" i="53"/>
  <c r="J405" i="53" s="1"/>
  <c r="I405" i="53"/>
  <c r="I404" i="53" s="1"/>
  <c r="H405" i="53"/>
  <c r="G405" i="53"/>
  <c r="G404" i="53" s="1"/>
  <c r="J402" i="53"/>
  <c r="J401" i="53" s="1"/>
  <c r="I401" i="53"/>
  <c r="H401" i="53"/>
  <c r="G401" i="53"/>
  <c r="J400" i="53"/>
  <c r="J399" i="53" s="1"/>
  <c r="I399" i="53"/>
  <c r="H399" i="53"/>
  <c r="G399" i="53"/>
  <c r="J398" i="53"/>
  <c r="J397" i="53" s="1"/>
  <c r="I397" i="53"/>
  <c r="I396" i="53" s="1"/>
  <c r="H397" i="53"/>
  <c r="G397" i="53"/>
  <c r="G396" i="53" s="1"/>
  <c r="J395" i="53"/>
  <c r="J394" i="53" s="1"/>
  <c r="I394" i="53"/>
  <c r="H394" i="53"/>
  <c r="G394" i="53"/>
  <c r="J393" i="53"/>
  <c r="J392" i="53" s="1"/>
  <c r="I392" i="53"/>
  <c r="H392" i="53"/>
  <c r="G392" i="53"/>
  <c r="J391" i="53"/>
  <c r="J390" i="53" s="1"/>
  <c r="I390" i="53"/>
  <c r="H390" i="53"/>
  <c r="G390" i="53"/>
  <c r="J389" i="53"/>
  <c r="J388" i="53" s="1"/>
  <c r="I388" i="53"/>
  <c r="I387" i="53" s="1"/>
  <c r="H388" i="53"/>
  <c r="H387" i="53" s="1"/>
  <c r="G388" i="53"/>
  <c r="J386" i="53"/>
  <c r="J385" i="53" s="1"/>
  <c r="I385" i="53"/>
  <c r="H385" i="53"/>
  <c r="G385" i="53"/>
  <c r="J384" i="53"/>
  <c r="J383" i="53" s="1"/>
  <c r="I383" i="53"/>
  <c r="H383" i="53"/>
  <c r="G383" i="53"/>
  <c r="J382" i="53"/>
  <c r="J381" i="53" s="1"/>
  <c r="I381" i="53"/>
  <c r="H381" i="53"/>
  <c r="H380" i="53" s="1"/>
  <c r="G381" i="53"/>
  <c r="G380" i="53" s="1"/>
  <c r="J379" i="53"/>
  <c r="J378" i="53" s="1"/>
  <c r="I378" i="53"/>
  <c r="H378" i="53"/>
  <c r="G378" i="53"/>
  <c r="J377" i="53"/>
  <c r="J376" i="53" s="1"/>
  <c r="I376" i="53"/>
  <c r="H376" i="53"/>
  <c r="G376" i="53"/>
  <c r="J375" i="53"/>
  <c r="J374" i="53" s="1"/>
  <c r="I374" i="53"/>
  <c r="H374" i="53"/>
  <c r="G374" i="53"/>
  <c r="J373" i="53"/>
  <c r="J372" i="53" s="1"/>
  <c r="I372" i="53"/>
  <c r="I371" i="53" s="1"/>
  <c r="H372" i="53"/>
  <c r="H371" i="53" s="1"/>
  <c r="G372" i="53"/>
  <c r="G371" i="53" s="1"/>
  <c r="J370" i="53"/>
  <c r="J369" i="53"/>
  <c r="J368" i="53"/>
  <c r="I367" i="53"/>
  <c r="I366" i="53" s="1"/>
  <c r="H367" i="53"/>
  <c r="H366" i="53" s="1"/>
  <c r="G367" i="53"/>
  <c r="G366" i="53" s="1"/>
  <c r="J365" i="53"/>
  <c r="J364" i="53"/>
  <c r="J363" i="53"/>
  <c r="I362" i="53"/>
  <c r="H362" i="53"/>
  <c r="H355" i="53" s="1"/>
  <c r="G362" i="53"/>
  <c r="J361" i="53"/>
  <c r="J360" i="53"/>
  <c r="J359" i="53"/>
  <c r="I358" i="53"/>
  <c r="H358" i="53"/>
  <c r="G358" i="53"/>
  <c r="J357" i="53"/>
  <c r="J356" i="53" s="1"/>
  <c r="I356" i="53"/>
  <c r="H356" i="53"/>
  <c r="G356" i="53"/>
  <c r="J354" i="53"/>
  <c r="I353" i="53"/>
  <c r="H353" i="53"/>
  <c r="G353" i="53"/>
  <c r="J352" i="53"/>
  <c r="J351" i="53" s="1"/>
  <c r="I351" i="53"/>
  <c r="H351" i="53"/>
  <c r="G351" i="53"/>
  <c r="J350" i="53"/>
  <c r="J349" i="53"/>
  <c r="I348" i="53"/>
  <c r="H348" i="53"/>
  <c r="G348" i="53"/>
  <c r="J347" i="53"/>
  <c r="J346" i="53"/>
  <c r="J345" i="53"/>
  <c r="I344" i="53"/>
  <c r="H344" i="53"/>
  <c r="G344" i="53"/>
  <c r="J343" i="53"/>
  <c r="J342" i="53"/>
  <c r="J341" i="53"/>
  <c r="I340" i="53"/>
  <c r="H340" i="53"/>
  <c r="G340" i="53"/>
  <c r="J337" i="53"/>
  <c r="J336" i="53" s="1"/>
  <c r="I336" i="53"/>
  <c r="H336" i="53"/>
  <c r="G336" i="53"/>
  <c r="J335" i="53"/>
  <c r="J334" i="53" s="1"/>
  <c r="I334" i="53"/>
  <c r="H334" i="53"/>
  <c r="G334" i="53"/>
  <c r="J333" i="53"/>
  <c r="J332" i="53" s="1"/>
  <c r="I332" i="53"/>
  <c r="H332" i="53"/>
  <c r="G332" i="53"/>
  <c r="J331" i="53"/>
  <c r="J330" i="53" s="1"/>
  <c r="I330" i="53"/>
  <c r="H330" i="53"/>
  <c r="G330" i="53"/>
  <c r="J329" i="53"/>
  <c r="J328" i="53" s="1"/>
  <c r="I328" i="53"/>
  <c r="H328" i="53"/>
  <c r="G328" i="53"/>
  <c r="J327" i="53"/>
  <c r="J326" i="53" s="1"/>
  <c r="I326" i="53"/>
  <c r="H326" i="53"/>
  <c r="G326" i="53"/>
  <c r="J325" i="53"/>
  <c r="J324" i="53" s="1"/>
  <c r="I324" i="53"/>
  <c r="H324" i="53"/>
  <c r="G324" i="53"/>
  <c r="J323" i="53"/>
  <c r="J322" i="53" s="1"/>
  <c r="I322" i="53"/>
  <c r="H322" i="53"/>
  <c r="G322" i="53"/>
  <c r="J321" i="53"/>
  <c r="J320" i="53" s="1"/>
  <c r="J319" i="53" s="1"/>
  <c r="I320" i="53"/>
  <c r="H320" i="53"/>
  <c r="G320" i="53"/>
  <c r="J318" i="53"/>
  <c r="J317" i="53" s="1"/>
  <c r="I317" i="53"/>
  <c r="H317" i="53"/>
  <c r="G317" i="53"/>
  <c r="J316" i="53"/>
  <c r="J315" i="53" s="1"/>
  <c r="J314" i="53" s="1"/>
  <c r="I315" i="53"/>
  <c r="H315" i="53"/>
  <c r="G315" i="53"/>
  <c r="G314" i="53" s="1"/>
  <c r="J313" i="53"/>
  <c r="J312" i="53"/>
  <c r="J311" i="53"/>
  <c r="J310" i="53"/>
  <c r="J309" i="53"/>
  <c r="J308" i="53"/>
  <c r="I307" i="53"/>
  <c r="H307" i="53"/>
  <c r="G307" i="53"/>
  <c r="J306" i="53"/>
  <c r="J305" i="53"/>
  <c r="J304" i="53"/>
  <c r="J303" i="53"/>
  <c r="J302" i="53"/>
  <c r="J301" i="53"/>
  <c r="J300" i="53"/>
  <c r="I299" i="53"/>
  <c r="H299" i="53"/>
  <c r="G299" i="53"/>
  <c r="J297" i="53"/>
  <c r="J296" i="53" s="1"/>
  <c r="I296" i="53"/>
  <c r="H296" i="53"/>
  <c r="G296" i="53"/>
  <c r="J295" i="53"/>
  <c r="J294" i="53"/>
  <c r="J293" i="53"/>
  <c r="J292" i="53"/>
  <c r="J291" i="53"/>
  <c r="J290" i="53"/>
  <c r="J289" i="53"/>
  <c r="I288" i="53"/>
  <c r="H288" i="53"/>
  <c r="G288" i="53"/>
  <c r="J287" i="53"/>
  <c r="J286" i="53"/>
  <c r="J285" i="53"/>
  <c r="J284" i="53"/>
  <c r="J283" i="53"/>
  <c r="J282" i="53"/>
  <c r="I281" i="53"/>
  <c r="H281" i="53"/>
  <c r="G281" i="53"/>
  <c r="J280" i="53"/>
  <c r="J279" i="53"/>
  <c r="J278" i="53"/>
  <c r="I277" i="53"/>
  <c r="H277" i="53"/>
  <c r="G277" i="53"/>
  <c r="J276" i="53"/>
  <c r="J275" i="53"/>
  <c r="J274" i="53"/>
  <c r="J273" i="53"/>
  <c r="J272" i="53"/>
  <c r="I271" i="53"/>
  <c r="H271" i="53"/>
  <c r="G271" i="53"/>
  <c r="J269" i="53"/>
  <c r="J268" i="53" s="1"/>
  <c r="I268" i="53"/>
  <c r="H268" i="53"/>
  <c r="G268" i="53"/>
  <c r="J267" i="53"/>
  <c r="J266" i="53" s="1"/>
  <c r="I266" i="53"/>
  <c r="H266" i="53"/>
  <c r="G266" i="53"/>
  <c r="J265" i="53"/>
  <c r="J264" i="53" s="1"/>
  <c r="I264" i="53"/>
  <c r="H264" i="53"/>
  <c r="G264" i="53"/>
  <c r="J263" i="53"/>
  <c r="I262" i="53"/>
  <c r="H262" i="53"/>
  <c r="G262" i="53"/>
  <c r="J261" i="53"/>
  <c r="I260" i="53"/>
  <c r="H260" i="53"/>
  <c r="G260" i="53"/>
  <c r="G259" i="53" s="1"/>
  <c r="J258" i="53"/>
  <c r="J257" i="53" s="1"/>
  <c r="I257" i="53"/>
  <c r="H257" i="53"/>
  <c r="G257" i="53"/>
  <c r="J256" i="53"/>
  <c r="J255" i="53" s="1"/>
  <c r="I255" i="53"/>
  <c r="I254" i="53" s="1"/>
  <c r="H255" i="53"/>
  <c r="G255" i="53"/>
  <c r="G254" i="53" s="1"/>
  <c r="J253" i="53"/>
  <c r="J252" i="53" s="1"/>
  <c r="I252" i="53"/>
  <c r="H252" i="53"/>
  <c r="G252" i="53"/>
  <c r="J251" i="53"/>
  <c r="J250" i="53" s="1"/>
  <c r="I250" i="53"/>
  <c r="H250" i="53"/>
  <c r="G250" i="53"/>
  <c r="J249" i="53"/>
  <c r="J248" i="53" s="1"/>
  <c r="I248" i="53"/>
  <c r="H248" i="53"/>
  <c r="G248" i="53"/>
  <c r="J247" i="53"/>
  <c r="J246" i="53" s="1"/>
  <c r="I246" i="53"/>
  <c r="H246" i="53"/>
  <c r="G246" i="53"/>
  <c r="J245" i="53"/>
  <c r="J244" i="53" s="1"/>
  <c r="I244" i="53"/>
  <c r="H244" i="53"/>
  <c r="G244" i="53"/>
  <c r="J243" i="53"/>
  <c r="J242" i="53" s="1"/>
  <c r="I242" i="53"/>
  <c r="H242" i="53"/>
  <c r="G242" i="53"/>
  <c r="G241" i="53" s="1"/>
  <c r="J240" i="53"/>
  <c r="J239" i="53" s="1"/>
  <c r="I239" i="53"/>
  <c r="H239" i="53"/>
  <c r="G239" i="53"/>
  <c r="J238" i="53"/>
  <c r="J237" i="53" s="1"/>
  <c r="I237" i="53"/>
  <c r="H237" i="53"/>
  <c r="G237" i="53"/>
  <c r="J236" i="53"/>
  <c r="J235" i="53" s="1"/>
  <c r="I235" i="53"/>
  <c r="H235" i="53"/>
  <c r="G235" i="53"/>
  <c r="J234" i="53"/>
  <c r="J233" i="53" s="1"/>
  <c r="I233" i="53"/>
  <c r="H233" i="53"/>
  <c r="G233" i="53"/>
  <c r="J231" i="53"/>
  <c r="J230" i="53" s="1"/>
  <c r="I230" i="53"/>
  <c r="H230" i="53"/>
  <c r="G230" i="53"/>
  <c r="J229" i="53"/>
  <c r="J228" i="53"/>
  <c r="J227" i="53"/>
  <c r="I226" i="53"/>
  <c r="H226" i="53"/>
  <c r="G226" i="53"/>
  <c r="J225" i="53"/>
  <c r="J224" i="53" s="1"/>
  <c r="I224" i="53"/>
  <c r="H224" i="53"/>
  <c r="G224" i="53"/>
  <c r="J223" i="53"/>
  <c r="J222" i="53"/>
  <c r="J221" i="53" s="1"/>
  <c r="I221" i="53"/>
  <c r="H221" i="53"/>
  <c r="G221" i="53"/>
  <c r="J218" i="53"/>
  <c r="J217" i="53"/>
  <c r="J216" i="53"/>
  <c r="J215" i="53"/>
  <c r="J214" i="53"/>
  <c r="I213" i="53"/>
  <c r="H213" i="53"/>
  <c r="G213" i="53"/>
  <c r="J212" i="53"/>
  <c r="J211" i="53"/>
  <c r="J210" i="53"/>
  <c r="I209" i="53"/>
  <c r="H209" i="53"/>
  <c r="G209" i="53"/>
  <c r="J208" i="53"/>
  <c r="J207" i="53"/>
  <c r="J206" i="53"/>
  <c r="J205" i="53"/>
  <c r="J204" i="53"/>
  <c r="J203" i="53"/>
  <c r="I202" i="53"/>
  <c r="H202" i="53"/>
  <c r="G202" i="53"/>
  <c r="J201" i="53"/>
  <c r="J200" i="53"/>
  <c r="J199" i="53"/>
  <c r="J198" i="53"/>
  <c r="I197" i="53"/>
  <c r="H197" i="53"/>
  <c r="G197" i="53"/>
  <c r="J196" i="53"/>
  <c r="J195" i="53"/>
  <c r="J194" i="53"/>
  <c r="I193" i="53"/>
  <c r="H193" i="53"/>
  <c r="G193" i="53"/>
  <c r="J192" i="53"/>
  <c r="I191" i="53"/>
  <c r="H191" i="53"/>
  <c r="G191" i="53"/>
  <c r="J190" i="53"/>
  <c r="I189" i="53"/>
  <c r="H189" i="53"/>
  <c r="G189" i="53"/>
  <c r="J188" i="53"/>
  <c r="I187" i="53"/>
  <c r="H187" i="53"/>
  <c r="G187" i="53"/>
  <c r="J186" i="53"/>
  <c r="J185" i="53" s="1"/>
  <c r="I185" i="53"/>
  <c r="H185" i="53"/>
  <c r="G185" i="53"/>
  <c r="J183" i="53"/>
  <c r="J182" i="53" s="1"/>
  <c r="I182" i="53"/>
  <c r="H182" i="53"/>
  <c r="G182" i="53"/>
  <c r="J181" i="53"/>
  <c r="J180" i="53"/>
  <c r="J179" i="53"/>
  <c r="J178" i="53"/>
  <c r="J177" i="53"/>
  <c r="J176" i="53"/>
  <c r="I175" i="53"/>
  <c r="H175" i="53"/>
  <c r="G175" i="53"/>
  <c r="J174" i="53"/>
  <c r="J173" i="53"/>
  <c r="J172" i="53"/>
  <c r="J171" i="53"/>
  <c r="J170" i="53"/>
  <c r="J169" i="53"/>
  <c r="J168" i="53"/>
  <c r="I167" i="53"/>
  <c r="H167" i="53"/>
  <c r="G167" i="53"/>
  <c r="J165" i="53"/>
  <c r="J164" i="53" s="1"/>
  <c r="I164" i="53"/>
  <c r="H164" i="53"/>
  <c r="G164" i="53"/>
  <c r="J163" i="53"/>
  <c r="I162" i="53"/>
  <c r="H162" i="53"/>
  <c r="G162" i="53"/>
  <c r="J161" i="53"/>
  <c r="J160" i="53" s="1"/>
  <c r="I160" i="53"/>
  <c r="H160" i="53"/>
  <c r="G160" i="53"/>
  <c r="J159" i="53"/>
  <c r="J158" i="53" s="1"/>
  <c r="I158" i="53"/>
  <c r="H158" i="53"/>
  <c r="G158" i="53"/>
  <c r="J157" i="53"/>
  <c r="J156" i="53" s="1"/>
  <c r="I156" i="53"/>
  <c r="H156" i="53"/>
  <c r="G156" i="53"/>
  <c r="J155" i="53"/>
  <c r="J154" i="53" s="1"/>
  <c r="I154" i="53"/>
  <c r="H154" i="53"/>
  <c r="G154" i="53"/>
  <c r="J153" i="53"/>
  <c r="J152" i="53" s="1"/>
  <c r="I152" i="53"/>
  <c r="H152" i="53"/>
  <c r="G152" i="53"/>
  <c r="J151" i="53"/>
  <c r="J150" i="53" s="1"/>
  <c r="I150" i="53"/>
  <c r="H150" i="53"/>
  <c r="G150" i="53"/>
  <c r="J149" i="53"/>
  <c r="J148" i="53" s="1"/>
  <c r="I148" i="53"/>
  <c r="H148" i="53"/>
  <c r="G148" i="53"/>
  <c r="J146" i="53"/>
  <c r="J145" i="53" s="1"/>
  <c r="I145" i="53"/>
  <c r="H145" i="53"/>
  <c r="G145" i="53"/>
  <c r="J144" i="53"/>
  <c r="J143" i="53" s="1"/>
  <c r="I143" i="53"/>
  <c r="H143" i="53"/>
  <c r="G143" i="53"/>
  <c r="J142" i="53"/>
  <c r="J141" i="53" s="1"/>
  <c r="I141" i="53"/>
  <c r="H141" i="53"/>
  <c r="G141" i="53"/>
  <c r="J140" i="53"/>
  <c r="J139" i="53" s="1"/>
  <c r="I139" i="53"/>
  <c r="H139" i="53"/>
  <c r="G139" i="53"/>
  <c r="J138" i="53"/>
  <c r="J137" i="53" s="1"/>
  <c r="I137" i="53"/>
  <c r="H137" i="53"/>
  <c r="G137" i="53"/>
  <c r="J136" i="53"/>
  <c r="J135" i="53"/>
  <c r="J134" i="53"/>
  <c r="J133" i="53"/>
  <c r="J132" i="53"/>
  <c r="I131" i="53"/>
  <c r="H131" i="53"/>
  <c r="G131" i="53"/>
  <c r="J130" i="53"/>
  <c r="J129" i="53" s="1"/>
  <c r="I129" i="53"/>
  <c r="H129" i="53"/>
  <c r="G129" i="53"/>
  <c r="J128" i="53"/>
  <c r="J127" i="53" s="1"/>
  <c r="I127" i="53"/>
  <c r="I126" i="53" s="1"/>
  <c r="H127" i="53"/>
  <c r="G127" i="53"/>
  <c r="J125" i="53"/>
  <c r="J124" i="53" s="1"/>
  <c r="I124" i="53"/>
  <c r="H124" i="53"/>
  <c r="G124" i="53"/>
  <c r="J123" i="53"/>
  <c r="I122" i="53"/>
  <c r="H122" i="53"/>
  <c r="G122" i="53"/>
  <c r="J121" i="53"/>
  <c r="J120" i="53" s="1"/>
  <c r="I120" i="53"/>
  <c r="H120" i="53"/>
  <c r="G120" i="53"/>
  <c r="J119" i="53"/>
  <c r="I118" i="53"/>
  <c r="H118" i="53"/>
  <c r="G118" i="53"/>
  <c r="G117" i="53" s="1"/>
  <c r="J116" i="53"/>
  <c r="J115" i="53" s="1"/>
  <c r="J112" i="53" s="1"/>
  <c r="I115" i="53"/>
  <c r="H115" i="53"/>
  <c r="G115" i="53"/>
  <c r="J114" i="53"/>
  <c r="J113" i="53" s="1"/>
  <c r="I113" i="53"/>
  <c r="I112" i="53" s="1"/>
  <c r="H113" i="53"/>
  <c r="H112" i="53" s="1"/>
  <c r="G113" i="53"/>
  <c r="G112" i="53" s="1"/>
  <c r="J111" i="53"/>
  <c r="J110" i="53" s="1"/>
  <c r="I110" i="53"/>
  <c r="H110" i="53"/>
  <c r="G110" i="53"/>
  <c r="J109" i="53"/>
  <c r="J108" i="53" s="1"/>
  <c r="J107" i="53" s="1"/>
  <c r="I108" i="53"/>
  <c r="I107" i="53" s="1"/>
  <c r="H108" i="53"/>
  <c r="G108" i="53"/>
  <c r="J106" i="53"/>
  <c r="J105" i="53" s="1"/>
  <c r="I105" i="53"/>
  <c r="H105" i="53"/>
  <c r="G105" i="53"/>
  <c r="J104" i="53"/>
  <c r="J103" i="53" s="1"/>
  <c r="I103" i="53"/>
  <c r="H103" i="53"/>
  <c r="G103" i="53"/>
  <c r="J102" i="53"/>
  <c r="J101" i="53"/>
  <c r="I100" i="53"/>
  <c r="H100" i="53"/>
  <c r="G100" i="53"/>
  <c r="J99" i="53"/>
  <c r="J98" i="53" s="1"/>
  <c r="I98" i="53"/>
  <c r="H98" i="53"/>
  <c r="G98" i="53"/>
  <c r="J97" i="53"/>
  <c r="J96" i="53" s="1"/>
  <c r="I96" i="53"/>
  <c r="H96" i="53"/>
  <c r="G96" i="53"/>
  <c r="J95" i="53"/>
  <c r="J94" i="53" s="1"/>
  <c r="I94" i="53"/>
  <c r="H94" i="53"/>
  <c r="G94" i="53"/>
  <c r="J93" i="53"/>
  <c r="J92" i="53" s="1"/>
  <c r="I92" i="53"/>
  <c r="H92" i="53"/>
  <c r="G92" i="53"/>
  <c r="J91" i="53"/>
  <c r="J90" i="53" s="1"/>
  <c r="I90" i="53"/>
  <c r="H90" i="53"/>
  <c r="H89" i="53" s="1"/>
  <c r="G90" i="53"/>
  <c r="J87" i="53"/>
  <c r="J86" i="53" s="1"/>
  <c r="I86" i="53"/>
  <c r="H86" i="53"/>
  <c r="G86" i="53"/>
  <c r="J85" i="53"/>
  <c r="J84" i="53" s="1"/>
  <c r="I84" i="53"/>
  <c r="H84" i="53"/>
  <c r="G84" i="53"/>
  <c r="J83" i="53"/>
  <c r="I82" i="53"/>
  <c r="H82" i="53"/>
  <c r="G82" i="53"/>
  <c r="J81" i="53"/>
  <c r="J80" i="53" s="1"/>
  <c r="I80" i="53"/>
  <c r="I79" i="53" s="1"/>
  <c r="H80" i="53"/>
  <c r="G80" i="53"/>
  <c r="J78" i="53"/>
  <c r="J77" i="53"/>
  <c r="J76" i="53"/>
  <c r="J75" i="53"/>
  <c r="I74" i="53"/>
  <c r="H74" i="53"/>
  <c r="G74" i="53"/>
  <c r="J73" i="53"/>
  <c r="J72" i="53" s="1"/>
  <c r="I72" i="53"/>
  <c r="I71" i="53" s="1"/>
  <c r="H72" i="53"/>
  <c r="H71" i="53" s="1"/>
  <c r="G72" i="53"/>
  <c r="G71" i="53" s="1"/>
  <c r="J70" i="53"/>
  <c r="J69" i="53"/>
  <c r="I68" i="53"/>
  <c r="H68" i="53"/>
  <c r="G68" i="53"/>
  <c r="J67" i="53"/>
  <c r="J66" i="53"/>
  <c r="I65" i="53"/>
  <c r="I64" i="53" s="1"/>
  <c r="H65" i="53"/>
  <c r="H64" i="53" s="1"/>
  <c r="G65" i="53"/>
  <c r="J63" i="53"/>
  <c r="J62" i="53" s="1"/>
  <c r="I62" i="53"/>
  <c r="H62" i="53"/>
  <c r="G62" i="53"/>
  <c r="J61" i="53"/>
  <c r="J60" i="53"/>
  <c r="J59" i="53"/>
  <c r="J58" i="53"/>
  <c r="J57" i="53"/>
  <c r="J56" i="53"/>
  <c r="J55" i="53"/>
  <c r="J54" i="53"/>
  <c r="J53" i="53"/>
  <c r="J52" i="53"/>
  <c r="I51" i="53"/>
  <c r="H51" i="53"/>
  <c r="G51" i="53"/>
  <c r="J50" i="53"/>
  <c r="J49" i="53" s="1"/>
  <c r="I49" i="53"/>
  <c r="I48" i="53" s="1"/>
  <c r="H49" i="53"/>
  <c r="G49" i="53"/>
  <c r="J47" i="53"/>
  <c r="J46" i="53" s="1"/>
  <c r="I46" i="53"/>
  <c r="H46" i="53"/>
  <c r="G46" i="53"/>
  <c r="J45" i="53"/>
  <c r="J44" i="53"/>
  <c r="J43" i="53"/>
  <c r="J42" i="53"/>
  <c r="I41" i="53"/>
  <c r="H41" i="53"/>
  <c r="G41" i="53"/>
  <c r="J40" i="53"/>
  <c r="J39" i="53" s="1"/>
  <c r="I39" i="53"/>
  <c r="H39" i="53"/>
  <c r="G39" i="53"/>
  <c r="J38" i="53"/>
  <c r="J37" i="53" s="1"/>
  <c r="I37" i="53"/>
  <c r="H37" i="53"/>
  <c r="H21" i="53" s="1"/>
  <c r="G37" i="53"/>
  <c r="J36" i="53"/>
  <c r="J35" i="53"/>
  <c r="J34" i="53"/>
  <c r="J33" i="53"/>
  <c r="J32" i="53"/>
  <c r="J31" i="53"/>
  <c r="J30" i="53"/>
  <c r="J29" i="53" s="1"/>
  <c r="I29" i="53"/>
  <c r="H29" i="53"/>
  <c r="G29" i="53"/>
  <c r="J28" i="53"/>
  <c r="J27" i="53"/>
  <c r="J26" i="53"/>
  <c r="J25" i="53"/>
  <c r="J24" i="53"/>
  <c r="J23" i="53"/>
  <c r="I22" i="53"/>
  <c r="H22" i="53"/>
  <c r="G22" i="53"/>
  <c r="G14" i="53"/>
  <c r="G13" i="53"/>
  <c r="G12" i="53"/>
  <c r="G10" i="53"/>
  <c r="N515" i="49"/>
  <c r="N514" i="49" s="1"/>
  <c r="N513" i="49"/>
  <c r="N510" i="49"/>
  <c r="N509" i="49" s="1"/>
  <c r="N508" i="49"/>
  <c r="N507" i="49" s="1"/>
  <c r="N506" i="49"/>
  <c r="N505" i="49" s="1"/>
  <c r="N504" i="49"/>
  <c r="N502" i="49"/>
  <c r="N501" i="49" s="1"/>
  <c r="N500" i="49"/>
  <c r="N499" i="49" s="1"/>
  <c r="N497" i="49"/>
  <c r="N496" i="49" s="1"/>
  <c r="N495" i="49"/>
  <c r="N493" i="49"/>
  <c r="N492" i="49" s="1"/>
  <c r="N491" i="49"/>
  <c r="N490" i="49" s="1"/>
  <c r="N489" i="49"/>
  <c r="N488" i="49" s="1"/>
  <c r="N485" i="49"/>
  <c r="N483" i="49"/>
  <c r="N482" i="49" s="1"/>
  <c r="N481" i="49"/>
  <c r="N480" i="49" s="1"/>
  <c r="N478" i="49"/>
  <c r="N477" i="49" s="1"/>
  <c r="N476" i="49"/>
  <c r="N475" i="49"/>
  <c r="N474" i="49"/>
  <c r="N473" i="49"/>
  <c r="N471" i="49"/>
  <c r="N469" i="49"/>
  <c r="N467" i="49"/>
  <c r="N465" i="49"/>
  <c r="N464" i="49"/>
  <c r="N462" i="49"/>
  <c r="N461" i="49" s="1"/>
  <c r="N459" i="49"/>
  <c r="N457" i="49"/>
  <c r="N456" i="49" s="1"/>
  <c r="N454" i="49"/>
  <c r="N453" i="49" s="1"/>
  <c r="N452" i="49"/>
  <c r="N451" i="49" s="1"/>
  <c r="N450" i="49"/>
  <c r="N449" i="49" s="1"/>
  <c r="N448" i="49"/>
  <c r="N446" i="49"/>
  <c r="N445" i="49" s="1"/>
  <c r="N444" i="49"/>
  <c r="N442" i="49"/>
  <c r="N441" i="49" s="1"/>
  <c r="N439" i="49"/>
  <c r="N437" i="49"/>
  <c r="N436" i="49" s="1"/>
  <c r="N435" i="49"/>
  <c r="N434" i="49" s="1"/>
  <c r="N432" i="49"/>
  <c r="N431" i="49" s="1"/>
  <c r="N430" i="49"/>
  <c r="N428" i="49"/>
  <c r="N427" i="49" s="1"/>
  <c r="N426" i="49"/>
  <c r="N423" i="49"/>
  <c r="N422" i="49" s="1"/>
  <c r="N421" i="49"/>
  <c r="N419" i="49"/>
  <c r="N418" i="49" s="1"/>
  <c r="N417" i="49"/>
  <c r="N416" i="49" s="1"/>
  <c r="N414" i="49"/>
  <c r="N413" i="49" s="1"/>
  <c r="N412" i="49"/>
  <c r="N410" i="49"/>
  <c r="N409" i="49" s="1"/>
  <c r="N408" i="49"/>
  <c r="N406" i="49"/>
  <c r="N405" i="49" s="1"/>
  <c r="N402" i="49"/>
  <c r="N401" i="49" s="1"/>
  <c r="N400" i="49"/>
  <c r="N399" i="49" s="1"/>
  <c r="N398" i="49"/>
  <c r="N397" i="49" s="1"/>
  <c r="N395" i="49"/>
  <c r="N394" i="49" s="1"/>
  <c r="N387" i="49" s="1"/>
  <c r="N393" i="49"/>
  <c r="N392" i="49" s="1"/>
  <c r="N391" i="49"/>
  <c r="N390" i="49" s="1"/>
  <c r="N389" i="49"/>
  <c r="N388" i="49" s="1"/>
  <c r="N386" i="49"/>
  <c r="N385" i="49" s="1"/>
  <c r="N384" i="49"/>
  <c r="N383" i="49" s="1"/>
  <c r="N382" i="49"/>
  <c r="N381" i="49" s="1"/>
  <c r="N379" i="49"/>
  <c r="N378" i="49" s="1"/>
  <c r="N377" i="49"/>
  <c r="N376" i="49" s="1"/>
  <c r="N375" i="49"/>
  <c r="N374" i="49" s="1"/>
  <c r="N373" i="49"/>
  <c r="N370" i="49"/>
  <c r="N369" i="49"/>
  <c r="N368" i="49"/>
  <c r="N365" i="49"/>
  <c r="N364" i="49"/>
  <c r="N363" i="49"/>
  <c r="N361" i="49"/>
  <c r="N360" i="49"/>
  <c r="N359" i="49"/>
  <c r="N358" i="49" s="1"/>
  <c r="N357" i="49"/>
  <c r="N356" i="49" s="1"/>
  <c r="N354" i="49"/>
  <c r="N352" i="49"/>
  <c r="N350" i="49"/>
  <c r="N349" i="49"/>
  <c r="N348" i="49" s="1"/>
  <c r="N347" i="49"/>
  <c r="N346" i="49"/>
  <c r="N345" i="49"/>
  <c r="N343" i="49"/>
  <c r="N342" i="49"/>
  <c r="N341" i="49"/>
  <c r="N337" i="49"/>
  <c r="N336" i="49" s="1"/>
  <c r="N335" i="49"/>
  <c r="N334" i="49" s="1"/>
  <c r="N333" i="49"/>
  <c r="N332" i="49" s="1"/>
  <c r="N331" i="49"/>
  <c r="N329" i="49"/>
  <c r="N328" i="49" s="1"/>
  <c r="N327" i="49"/>
  <c r="N326" i="49" s="1"/>
  <c r="N325" i="49"/>
  <c r="N324" i="49" s="1"/>
  <c r="N323" i="49"/>
  <c r="N322" i="49" s="1"/>
  <c r="N321" i="49"/>
  <c r="N320" i="49" s="1"/>
  <c r="N319" i="49" s="1"/>
  <c r="N318" i="49"/>
  <c r="N317" i="49" s="1"/>
  <c r="N316" i="49"/>
  <c r="N315" i="49" s="1"/>
  <c r="N313" i="49"/>
  <c r="N312" i="49"/>
  <c r="N311" i="49"/>
  <c r="N310" i="49"/>
  <c r="N309" i="49"/>
  <c r="N308" i="49"/>
  <c r="N306" i="49"/>
  <c r="N305" i="49"/>
  <c r="N304" i="49"/>
  <c r="N303" i="49"/>
  <c r="N302" i="49"/>
  <c r="N301" i="49"/>
  <c r="N300" i="49"/>
  <c r="N297" i="49"/>
  <c r="N295" i="49"/>
  <c r="N294" i="49"/>
  <c r="N293" i="49"/>
  <c r="N292" i="49"/>
  <c r="N291" i="49"/>
  <c r="N290" i="49"/>
  <c r="N289" i="49"/>
  <c r="N287" i="49"/>
  <c r="N286" i="49"/>
  <c r="N285" i="49"/>
  <c r="N284" i="49"/>
  <c r="N283" i="49"/>
  <c r="N282" i="49"/>
  <c r="N280" i="49"/>
  <c r="N279" i="49"/>
  <c r="N278" i="49"/>
  <c r="N276" i="49"/>
  <c r="N275" i="49"/>
  <c r="N274" i="49"/>
  <c r="N273" i="49"/>
  <c r="N272" i="49"/>
  <c r="N269" i="49"/>
  <c r="N268" i="49" s="1"/>
  <c r="N267" i="49"/>
  <c r="N266" i="49" s="1"/>
  <c r="N265" i="49"/>
  <c r="N264" i="49" s="1"/>
  <c r="N263" i="49"/>
  <c r="N262" i="49" s="1"/>
  <c r="N261" i="49"/>
  <c r="N260" i="49" s="1"/>
  <c r="N258" i="49"/>
  <c r="N256" i="49"/>
  <c r="N255" i="49" s="1"/>
  <c r="N253" i="49"/>
  <c r="N252" i="49" s="1"/>
  <c r="N251" i="49"/>
  <c r="N250" i="49" s="1"/>
  <c r="N249" i="49"/>
  <c r="N248" i="49" s="1"/>
  <c r="N247" i="49"/>
  <c r="N246" i="49" s="1"/>
  <c r="N245" i="49"/>
  <c r="N244" i="49" s="1"/>
  <c r="N243" i="49"/>
  <c r="N242" i="49" s="1"/>
  <c r="N240" i="49"/>
  <c r="N238" i="49"/>
  <c r="N237" i="49" s="1"/>
  <c r="N236" i="49"/>
  <c r="N235" i="49" s="1"/>
  <c r="N234" i="49"/>
  <c r="N233" i="49" s="1"/>
  <c r="N231" i="49"/>
  <c r="N230" i="49" s="1"/>
  <c r="N229" i="49"/>
  <c r="N228" i="49"/>
  <c r="N227" i="49"/>
  <c r="N225" i="49"/>
  <c r="N224" i="49" s="1"/>
  <c r="N223" i="49"/>
  <c r="N222" i="49"/>
  <c r="N221" i="49" s="1"/>
  <c r="N218" i="49"/>
  <c r="N217" i="49"/>
  <c r="N216" i="49"/>
  <c r="N215" i="49"/>
  <c r="N214" i="49"/>
  <c r="N212" i="49"/>
  <c r="N211" i="49"/>
  <c r="N210" i="49"/>
  <c r="N208" i="49"/>
  <c r="N207" i="49"/>
  <c r="N206" i="49"/>
  <c r="N205" i="49"/>
  <c r="N204" i="49"/>
  <c r="N203" i="49"/>
  <c r="N201" i="49"/>
  <c r="N200" i="49"/>
  <c r="N199" i="49"/>
  <c r="N198" i="49"/>
  <c r="N196" i="49"/>
  <c r="N195" i="49"/>
  <c r="N194" i="49"/>
  <c r="N192" i="49"/>
  <c r="N190" i="49"/>
  <c r="N189" i="49" s="1"/>
  <c r="N188" i="49"/>
  <c r="N187" i="49" s="1"/>
  <c r="N186" i="49"/>
  <c r="N183" i="49"/>
  <c r="N182" i="49" s="1"/>
  <c r="N181" i="49"/>
  <c r="N180" i="49"/>
  <c r="N179" i="49"/>
  <c r="N178" i="49"/>
  <c r="N177" i="49"/>
  <c r="N176" i="49"/>
  <c r="N174" i="49"/>
  <c r="N173" i="49"/>
  <c r="N172" i="49"/>
  <c r="N171" i="49"/>
  <c r="N170" i="49"/>
  <c r="N169" i="49"/>
  <c r="N168" i="49"/>
  <c r="N165" i="49"/>
  <c r="N164" i="49" s="1"/>
  <c r="N163" i="49"/>
  <c r="N162" i="49" s="1"/>
  <c r="N161" i="49"/>
  <c r="N159" i="49"/>
  <c r="N158" i="49" s="1"/>
  <c r="N157" i="49"/>
  <c r="N156" i="49" s="1"/>
  <c r="N155" i="49"/>
  <c r="N154" i="49" s="1"/>
  <c r="N153" i="49"/>
  <c r="N151" i="49"/>
  <c r="N150" i="49" s="1"/>
  <c r="N149" i="49"/>
  <c r="N148" i="49" s="1"/>
  <c r="N146" i="49"/>
  <c r="N145" i="49" s="1"/>
  <c r="N144" i="49"/>
  <c r="N143" i="49" s="1"/>
  <c r="N142" i="49"/>
  <c r="N141" i="49" s="1"/>
  <c r="N140" i="49"/>
  <c r="N139" i="49" s="1"/>
  <c r="N138" i="49"/>
  <c r="N136" i="49"/>
  <c r="N135" i="49"/>
  <c r="N134" i="49"/>
  <c r="N133" i="49"/>
  <c r="N132" i="49"/>
  <c r="N130" i="49"/>
  <c r="N129" i="49" s="1"/>
  <c r="N128" i="49"/>
  <c r="N127" i="49" s="1"/>
  <c r="N125" i="49"/>
  <c r="N124" i="49" s="1"/>
  <c r="N123" i="49"/>
  <c r="N122" i="49" s="1"/>
  <c r="N121" i="49"/>
  <c r="N120" i="49" s="1"/>
  <c r="N119" i="49"/>
  <c r="N116" i="49"/>
  <c r="N115" i="49" s="1"/>
  <c r="N114" i="49"/>
  <c r="N113" i="49" s="1"/>
  <c r="N111" i="49"/>
  <c r="N110" i="49" s="1"/>
  <c r="N109" i="49"/>
  <c r="N108" i="49" s="1"/>
  <c r="N106" i="49"/>
  <c r="N105" i="49" s="1"/>
  <c r="N104" i="49"/>
  <c r="N103" i="49" s="1"/>
  <c r="N102" i="49"/>
  <c r="N101" i="49"/>
  <c r="N99" i="49"/>
  <c r="N98" i="49" s="1"/>
  <c r="N97" i="49"/>
  <c r="N95" i="49"/>
  <c r="N94" i="49" s="1"/>
  <c r="N93" i="49"/>
  <c r="N92" i="49" s="1"/>
  <c r="N91" i="49"/>
  <c r="N90" i="49" s="1"/>
  <c r="N87" i="49"/>
  <c r="N86" i="49" s="1"/>
  <c r="N85" i="49"/>
  <c r="N84" i="49" s="1"/>
  <c r="N83" i="49"/>
  <c r="N82" i="49" s="1"/>
  <c r="N81" i="49"/>
  <c r="N80" i="49" s="1"/>
  <c r="N78" i="49"/>
  <c r="N77" i="49"/>
  <c r="N76" i="49"/>
  <c r="N75" i="49"/>
  <c r="N73" i="49"/>
  <c r="N72" i="49" s="1"/>
  <c r="N70" i="49"/>
  <c r="N69" i="49"/>
  <c r="N67" i="49"/>
  <c r="N66" i="49"/>
  <c r="N63" i="49"/>
  <c r="N62" i="49" s="1"/>
  <c r="N61" i="49"/>
  <c r="N60" i="49"/>
  <c r="N59" i="49"/>
  <c r="N58" i="49"/>
  <c r="N57" i="49"/>
  <c r="N56" i="49"/>
  <c r="N55" i="49"/>
  <c r="N54" i="49"/>
  <c r="N53" i="49"/>
  <c r="N52" i="49"/>
  <c r="N50" i="49"/>
  <c r="N49" i="49" s="1"/>
  <c r="N47" i="49"/>
  <c r="N46" i="49" s="1"/>
  <c r="N45" i="49"/>
  <c r="N44" i="49"/>
  <c r="N43" i="49"/>
  <c r="N42" i="49"/>
  <c r="N40" i="49"/>
  <c r="N39" i="49" s="1"/>
  <c r="N38" i="49"/>
  <c r="N37" i="49" s="1"/>
  <c r="N36" i="49"/>
  <c r="N35" i="49"/>
  <c r="N34" i="49"/>
  <c r="N33" i="49"/>
  <c r="N32" i="49"/>
  <c r="N31" i="49"/>
  <c r="N30" i="49"/>
  <c r="N28" i="49"/>
  <c r="N27" i="49"/>
  <c r="N26" i="49"/>
  <c r="N25" i="49"/>
  <c r="N24" i="49"/>
  <c r="N23" i="49"/>
  <c r="G13" i="49"/>
  <c r="G14" i="49"/>
  <c r="G12" i="49"/>
  <c r="G10" i="49"/>
  <c r="H22" i="49"/>
  <c r="I22" i="49"/>
  <c r="J22" i="49"/>
  <c r="K22" i="49"/>
  <c r="L22" i="49"/>
  <c r="M22" i="49"/>
  <c r="H29" i="49"/>
  <c r="I29" i="49"/>
  <c r="J29" i="49"/>
  <c r="K29" i="49"/>
  <c r="L29" i="49"/>
  <c r="M29" i="49"/>
  <c r="H37" i="49"/>
  <c r="I37" i="49"/>
  <c r="J37" i="49"/>
  <c r="K37" i="49"/>
  <c r="L37" i="49"/>
  <c r="M37" i="49"/>
  <c r="H39" i="49"/>
  <c r="I39" i="49"/>
  <c r="J39" i="49"/>
  <c r="K39" i="49"/>
  <c r="L39" i="49"/>
  <c r="M39" i="49"/>
  <c r="H41" i="49"/>
  <c r="I41" i="49"/>
  <c r="J41" i="49"/>
  <c r="K41" i="49"/>
  <c r="L41" i="49"/>
  <c r="M41" i="49"/>
  <c r="H46" i="49"/>
  <c r="I46" i="49"/>
  <c r="J46" i="49"/>
  <c r="K46" i="49"/>
  <c r="L46" i="49"/>
  <c r="M46" i="49"/>
  <c r="H49" i="49"/>
  <c r="I49" i="49"/>
  <c r="J49" i="49"/>
  <c r="K49" i="49"/>
  <c r="L49" i="49"/>
  <c r="M49" i="49"/>
  <c r="H51" i="49"/>
  <c r="I51" i="49"/>
  <c r="J51" i="49"/>
  <c r="K51" i="49"/>
  <c r="L51" i="49"/>
  <c r="M51" i="49"/>
  <c r="H62" i="49"/>
  <c r="I62" i="49"/>
  <c r="J62" i="49"/>
  <c r="K62" i="49"/>
  <c r="L62" i="49"/>
  <c r="M62" i="49"/>
  <c r="H65" i="49"/>
  <c r="I65" i="49"/>
  <c r="J65" i="49"/>
  <c r="K65" i="49"/>
  <c r="L65" i="49"/>
  <c r="M65" i="49"/>
  <c r="H68" i="49"/>
  <c r="I68" i="49"/>
  <c r="I64" i="49" s="1"/>
  <c r="J68" i="49"/>
  <c r="K68" i="49"/>
  <c r="L68" i="49"/>
  <c r="M68" i="49"/>
  <c r="H72" i="49"/>
  <c r="I72" i="49"/>
  <c r="J72" i="49"/>
  <c r="K72" i="49"/>
  <c r="L72" i="49"/>
  <c r="M72" i="49"/>
  <c r="H74" i="49"/>
  <c r="H71" i="49" s="1"/>
  <c r="I74" i="49"/>
  <c r="J74" i="49"/>
  <c r="K74" i="49"/>
  <c r="L74" i="49"/>
  <c r="L71" i="49" s="1"/>
  <c r="M74" i="49"/>
  <c r="M71" i="49" s="1"/>
  <c r="H80" i="49"/>
  <c r="I80" i="49"/>
  <c r="J80" i="49"/>
  <c r="K80" i="49"/>
  <c r="K79" i="49" s="1"/>
  <c r="L80" i="49"/>
  <c r="M80" i="49"/>
  <c r="H82" i="49"/>
  <c r="I82" i="49"/>
  <c r="J82" i="49"/>
  <c r="K82" i="49"/>
  <c r="L82" i="49"/>
  <c r="M82" i="49"/>
  <c r="H84" i="49"/>
  <c r="I84" i="49"/>
  <c r="J84" i="49"/>
  <c r="K84" i="49"/>
  <c r="L84" i="49"/>
  <c r="M84" i="49"/>
  <c r="H86" i="49"/>
  <c r="I86" i="49"/>
  <c r="J86" i="49"/>
  <c r="K86" i="49"/>
  <c r="L86" i="49"/>
  <c r="M86" i="49"/>
  <c r="H90" i="49"/>
  <c r="I90" i="49"/>
  <c r="J90" i="49"/>
  <c r="K90" i="49"/>
  <c r="L90" i="49"/>
  <c r="M90" i="49"/>
  <c r="H92" i="49"/>
  <c r="I92" i="49"/>
  <c r="J92" i="49"/>
  <c r="K92" i="49"/>
  <c r="L92" i="49"/>
  <c r="M92" i="49"/>
  <c r="H94" i="49"/>
  <c r="I94" i="49"/>
  <c r="J94" i="49"/>
  <c r="K94" i="49"/>
  <c r="L94" i="49"/>
  <c r="M94" i="49"/>
  <c r="H96" i="49"/>
  <c r="I96" i="49"/>
  <c r="J96" i="49"/>
  <c r="K96" i="49"/>
  <c r="L96" i="49"/>
  <c r="M96" i="49"/>
  <c r="N96" i="49"/>
  <c r="H98" i="49"/>
  <c r="I98" i="49"/>
  <c r="J98" i="49"/>
  <c r="K98" i="49"/>
  <c r="L98" i="49"/>
  <c r="M98" i="49"/>
  <c r="H100" i="49"/>
  <c r="I100" i="49"/>
  <c r="J100" i="49"/>
  <c r="K100" i="49"/>
  <c r="L100" i="49"/>
  <c r="M100" i="49"/>
  <c r="H103" i="49"/>
  <c r="I103" i="49"/>
  <c r="J103" i="49"/>
  <c r="K103" i="49"/>
  <c r="L103" i="49"/>
  <c r="M103" i="49"/>
  <c r="H105" i="49"/>
  <c r="I105" i="49"/>
  <c r="J105" i="49"/>
  <c r="K105" i="49"/>
  <c r="L105" i="49"/>
  <c r="M105" i="49"/>
  <c r="H108" i="49"/>
  <c r="I108" i="49"/>
  <c r="J108" i="49"/>
  <c r="J107" i="49" s="1"/>
  <c r="K108" i="49"/>
  <c r="L108" i="49"/>
  <c r="M108" i="49"/>
  <c r="H110" i="49"/>
  <c r="I110" i="49"/>
  <c r="J110" i="49"/>
  <c r="K110" i="49"/>
  <c r="L110" i="49"/>
  <c r="M110" i="49"/>
  <c r="H113" i="49"/>
  <c r="I113" i="49"/>
  <c r="J113" i="49"/>
  <c r="J112" i="49" s="1"/>
  <c r="K113" i="49"/>
  <c r="L113" i="49"/>
  <c r="M113" i="49"/>
  <c r="H115" i="49"/>
  <c r="I115" i="49"/>
  <c r="J115" i="49"/>
  <c r="K115" i="49"/>
  <c r="L115" i="49"/>
  <c r="M115" i="49"/>
  <c r="H118" i="49"/>
  <c r="I118" i="49"/>
  <c r="J118" i="49"/>
  <c r="K118" i="49"/>
  <c r="L118" i="49"/>
  <c r="M118" i="49"/>
  <c r="N118" i="49"/>
  <c r="H120" i="49"/>
  <c r="I120" i="49"/>
  <c r="J120" i="49"/>
  <c r="K120" i="49"/>
  <c r="L120" i="49"/>
  <c r="M120" i="49"/>
  <c r="H122" i="49"/>
  <c r="I122" i="49"/>
  <c r="J122" i="49"/>
  <c r="K122" i="49"/>
  <c r="L122" i="49"/>
  <c r="M122" i="49"/>
  <c r="H124" i="49"/>
  <c r="I124" i="49"/>
  <c r="J124" i="49"/>
  <c r="K124" i="49"/>
  <c r="L124" i="49"/>
  <c r="M124" i="49"/>
  <c r="H127" i="49"/>
  <c r="I127" i="49"/>
  <c r="J127" i="49"/>
  <c r="K127" i="49"/>
  <c r="L127" i="49"/>
  <c r="M127" i="49"/>
  <c r="H129" i="49"/>
  <c r="I129" i="49"/>
  <c r="J129" i="49"/>
  <c r="K129" i="49"/>
  <c r="L129" i="49"/>
  <c r="M129" i="49"/>
  <c r="H131" i="49"/>
  <c r="I131" i="49"/>
  <c r="J131" i="49"/>
  <c r="K131" i="49"/>
  <c r="L131" i="49"/>
  <c r="M131" i="49"/>
  <c r="H137" i="49"/>
  <c r="I137" i="49"/>
  <c r="J137" i="49"/>
  <c r="K137" i="49"/>
  <c r="L137" i="49"/>
  <c r="M137" i="49"/>
  <c r="N137" i="49"/>
  <c r="H139" i="49"/>
  <c r="I139" i="49"/>
  <c r="J139" i="49"/>
  <c r="K139" i="49"/>
  <c r="L139" i="49"/>
  <c r="M139" i="49"/>
  <c r="H141" i="49"/>
  <c r="I141" i="49"/>
  <c r="J141" i="49"/>
  <c r="K141" i="49"/>
  <c r="L141" i="49"/>
  <c r="M141" i="49"/>
  <c r="H143" i="49"/>
  <c r="I143" i="49"/>
  <c r="J143" i="49"/>
  <c r="K143" i="49"/>
  <c r="L143" i="49"/>
  <c r="M143" i="49"/>
  <c r="H145" i="49"/>
  <c r="I145" i="49"/>
  <c r="J145" i="49"/>
  <c r="K145" i="49"/>
  <c r="L145" i="49"/>
  <c r="M145" i="49"/>
  <c r="H148" i="49"/>
  <c r="I148" i="49"/>
  <c r="J148" i="49"/>
  <c r="K148" i="49"/>
  <c r="L148" i="49"/>
  <c r="M148" i="49"/>
  <c r="H150" i="49"/>
  <c r="I150" i="49"/>
  <c r="J150" i="49"/>
  <c r="K150" i="49"/>
  <c r="L150" i="49"/>
  <c r="M150" i="49"/>
  <c r="H152" i="49"/>
  <c r="I152" i="49"/>
  <c r="J152" i="49"/>
  <c r="K152" i="49"/>
  <c r="L152" i="49"/>
  <c r="M152" i="49"/>
  <c r="N152" i="49"/>
  <c r="H154" i="49"/>
  <c r="I154" i="49"/>
  <c r="J154" i="49"/>
  <c r="K154" i="49"/>
  <c r="L154" i="49"/>
  <c r="M154" i="49"/>
  <c r="H156" i="49"/>
  <c r="I156" i="49"/>
  <c r="J156" i="49"/>
  <c r="K156" i="49"/>
  <c r="L156" i="49"/>
  <c r="M156" i="49"/>
  <c r="H158" i="49"/>
  <c r="I158" i="49"/>
  <c r="J158" i="49"/>
  <c r="K158" i="49"/>
  <c r="L158" i="49"/>
  <c r="M158" i="49"/>
  <c r="H160" i="49"/>
  <c r="I160" i="49"/>
  <c r="J160" i="49"/>
  <c r="K160" i="49"/>
  <c r="L160" i="49"/>
  <c r="M160" i="49"/>
  <c r="H162" i="49"/>
  <c r="I162" i="49"/>
  <c r="J162" i="49"/>
  <c r="K162" i="49"/>
  <c r="L162" i="49"/>
  <c r="M162" i="49"/>
  <c r="H164" i="49"/>
  <c r="I164" i="49"/>
  <c r="J164" i="49"/>
  <c r="K164" i="49"/>
  <c r="L164" i="49"/>
  <c r="M164" i="49"/>
  <c r="H167" i="49"/>
  <c r="I167" i="49"/>
  <c r="J167" i="49"/>
  <c r="K167" i="49"/>
  <c r="L167" i="49"/>
  <c r="M167" i="49"/>
  <c r="H175" i="49"/>
  <c r="I175" i="49"/>
  <c r="J175" i="49"/>
  <c r="K175" i="49"/>
  <c r="L175" i="49"/>
  <c r="M175" i="49"/>
  <c r="H182" i="49"/>
  <c r="I182" i="49"/>
  <c r="J182" i="49"/>
  <c r="K182" i="49"/>
  <c r="L182" i="49"/>
  <c r="M182" i="49"/>
  <c r="H185" i="49"/>
  <c r="I185" i="49"/>
  <c r="J185" i="49"/>
  <c r="K185" i="49"/>
  <c r="L185" i="49"/>
  <c r="M185" i="49"/>
  <c r="N185" i="49"/>
  <c r="H187" i="49"/>
  <c r="I187" i="49"/>
  <c r="J187" i="49"/>
  <c r="K187" i="49"/>
  <c r="L187" i="49"/>
  <c r="M187" i="49"/>
  <c r="H189" i="49"/>
  <c r="I189" i="49"/>
  <c r="J189" i="49"/>
  <c r="K189" i="49"/>
  <c r="L189" i="49"/>
  <c r="M189" i="49"/>
  <c r="H191" i="49"/>
  <c r="I191" i="49"/>
  <c r="J191" i="49"/>
  <c r="K191" i="49"/>
  <c r="L191" i="49"/>
  <c r="M191" i="49"/>
  <c r="N191" i="49"/>
  <c r="H193" i="49"/>
  <c r="I193" i="49"/>
  <c r="J193" i="49"/>
  <c r="K193" i="49"/>
  <c r="L193" i="49"/>
  <c r="M193" i="49"/>
  <c r="H197" i="49"/>
  <c r="I197" i="49"/>
  <c r="J197" i="49"/>
  <c r="K197" i="49"/>
  <c r="L197" i="49"/>
  <c r="M197" i="49"/>
  <c r="H202" i="49"/>
  <c r="I202" i="49"/>
  <c r="J202" i="49"/>
  <c r="K202" i="49"/>
  <c r="L202" i="49"/>
  <c r="M202" i="49"/>
  <c r="H209" i="49"/>
  <c r="I209" i="49"/>
  <c r="J209" i="49"/>
  <c r="K209" i="49"/>
  <c r="L209" i="49"/>
  <c r="M209" i="49"/>
  <c r="H213" i="49"/>
  <c r="I213" i="49"/>
  <c r="J213" i="49"/>
  <c r="K213" i="49"/>
  <c r="L213" i="49"/>
  <c r="M213" i="49"/>
  <c r="H221" i="49"/>
  <c r="I221" i="49"/>
  <c r="J221" i="49"/>
  <c r="K221" i="49"/>
  <c r="L221" i="49"/>
  <c r="M221" i="49"/>
  <c r="H224" i="49"/>
  <c r="I224" i="49"/>
  <c r="J224" i="49"/>
  <c r="K224" i="49"/>
  <c r="L224" i="49"/>
  <c r="M224" i="49"/>
  <c r="H226" i="49"/>
  <c r="I226" i="49"/>
  <c r="J226" i="49"/>
  <c r="K226" i="49"/>
  <c r="L226" i="49"/>
  <c r="M226" i="49"/>
  <c r="H230" i="49"/>
  <c r="I230" i="49"/>
  <c r="J230" i="49"/>
  <c r="K230" i="49"/>
  <c r="L230" i="49"/>
  <c r="M230" i="49"/>
  <c r="H233" i="49"/>
  <c r="I233" i="49"/>
  <c r="J233" i="49"/>
  <c r="K233" i="49"/>
  <c r="L233" i="49"/>
  <c r="M233" i="49"/>
  <c r="H235" i="49"/>
  <c r="I235" i="49"/>
  <c r="J235" i="49"/>
  <c r="K235" i="49"/>
  <c r="L235" i="49"/>
  <c r="L232" i="49" s="1"/>
  <c r="M235" i="49"/>
  <c r="H237" i="49"/>
  <c r="I237" i="49"/>
  <c r="J237" i="49"/>
  <c r="K237" i="49"/>
  <c r="L237" i="49"/>
  <c r="M237" i="49"/>
  <c r="H239" i="49"/>
  <c r="I239" i="49"/>
  <c r="J239" i="49"/>
  <c r="K239" i="49"/>
  <c r="L239" i="49"/>
  <c r="M239" i="49"/>
  <c r="N239" i="49"/>
  <c r="H242" i="49"/>
  <c r="I242" i="49"/>
  <c r="I241" i="49" s="1"/>
  <c r="J242" i="49"/>
  <c r="K242" i="49"/>
  <c r="L242" i="49"/>
  <c r="M242" i="49"/>
  <c r="H244" i="49"/>
  <c r="I244" i="49"/>
  <c r="J244" i="49"/>
  <c r="K244" i="49"/>
  <c r="L244" i="49"/>
  <c r="M244" i="49"/>
  <c r="H246" i="49"/>
  <c r="I246" i="49"/>
  <c r="J246" i="49"/>
  <c r="K246" i="49"/>
  <c r="L246" i="49"/>
  <c r="M246" i="49"/>
  <c r="H248" i="49"/>
  <c r="I248" i="49"/>
  <c r="J248" i="49"/>
  <c r="K248" i="49"/>
  <c r="L248" i="49"/>
  <c r="M248" i="49"/>
  <c r="H250" i="49"/>
  <c r="I250" i="49"/>
  <c r="J250" i="49"/>
  <c r="K250" i="49"/>
  <c r="L250" i="49"/>
  <c r="M250" i="49"/>
  <c r="H252" i="49"/>
  <c r="I252" i="49"/>
  <c r="J252" i="49"/>
  <c r="K252" i="49"/>
  <c r="L252" i="49"/>
  <c r="M252" i="49"/>
  <c r="H255" i="49"/>
  <c r="H254" i="49" s="1"/>
  <c r="I255" i="49"/>
  <c r="J255" i="49"/>
  <c r="K255" i="49"/>
  <c r="L255" i="49"/>
  <c r="L254" i="49" s="1"/>
  <c r="M255" i="49"/>
  <c r="H257" i="49"/>
  <c r="I257" i="49"/>
  <c r="J257" i="49"/>
  <c r="K257" i="49"/>
  <c r="K254" i="49" s="1"/>
  <c r="L257" i="49"/>
  <c r="M257" i="49"/>
  <c r="N257" i="49"/>
  <c r="N254" i="49" s="1"/>
  <c r="H260" i="49"/>
  <c r="I260" i="49"/>
  <c r="J260" i="49"/>
  <c r="K260" i="49"/>
  <c r="L260" i="49"/>
  <c r="M260" i="49"/>
  <c r="H262" i="49"/>
  <c r="I262" i="49"/>
  <c r="J262" i="49"/>
  <c r="K262" i="49"/>
  <c r="L262" i="49"/>
  <c r="M262" i="49"/>
  <c r="H264" i="49"/>
  <c r="I264" i="49"/>
  <c r="J264" i="49"/>
  <c r="K264" i="49"/>
  <c r="L264" i="49"/>
  <c r="M264" i="49"/>
  <c r="H266" i="49"/>
  <c r="I266" i="49"/>
  <c r="J266" i="49"/>
  <c r="K266" i="49"/>
  <c r="L266" i="49"/>
  <c r="M266" i="49"/>
  <c r="H268" i="49"/>
  <c r="I268" i="49"/>
  <c r="J268" i="49"/>
  <c r="K268" i="49"/>
  <c r="L268" i="49"/>
  <c r="M268" i="49"/>
  <c r="H271" i="49"/>
  <c r="I271" i="49"/>
  <c r="J271" i="49"/>
  <c r="K271" i="49"/>
  <c r="L271" i="49"/>
  <c r="M271" i="49"/>
  <c r="H277" i="49"/>
  <c r="I277" i="49"/>
  <c r="J277" i="49"/>
  <c r="K277" i="49"/>
  <c r="L277" i="49"/>
  <c r="M277" i="49"/>
  <c r="H281" i="49"/>
  <c r="I281" i="49"/>
  <c r="J281" i="49"/>
  <c r="K281" i="49"/>
  <c r="L281" i="49"/>
  <c r="M281" i="49"/>
  <c r="H288" i="49"/>
  <c r="I288" i="49"/>
  <c r="J288" i="49"/>
  <c r="K288" i="49"/>
  <c r="L288" i="49"/>
  <c r="M288" i="49"/>
  <c r="H296" i="49"/>
  <c r="I296" i="49"/>
  <c r="J296" i="49"/>
  <c r="K296" i="49"/>
  <c r="L296" i="49"/>
  <c r="M296" i="49"/>
  <c r="N296" i="49"/>
  <c r="H299" i="49"/>
  <c r="I299" i="49"/>
  <c r="J299" i="49"/>
  <c r="K299" i="49"/>
  <c r="L299" i="49"/>
  <c r="M299" i="49"/>
  <c r="H307" i="49"/>
  <c r="H298" i="49" s="1"/>
  <c r="I307" i="49"/>
  <c r="J307" i="49"/>
  <c r="K307" i="49"/>
  <c r="L307" i="49"/>
  <c r="L298" i="49" s="1"/>
  <c r="M307" i="49"/>
  <c r="H315" i="49"/>
  <c r="I315" i="49"/>
  <c r="J315" i="49"/>
  <c r="K315" i="49"/>
  <c r="L315" i="49"/>
  <c r="M315" i="49"/>
  <c r="H317" i="49"/>
  <c r="I317" i="49"/>
  <c r="J317" i="49"/>
  <c r="K317" i="49"/>
  <c r="L317" i="49"/>
  <c r="M317" i="49"/>
  <c r="H320" i="49"/>
  <c r="I320" i="49"/>
  <c r="J320" i="49"/>
  <c r="K320" i="49"/>
  <c r="L320" i="49"/>
  <c r="M320" i="49"/>
  <c r="H322" i="49"/>
  <c r="I322" i="49"/>
  <c r="J322" i="49"/>
  <c r="K322" i="49"/>
  <c r="L322" i="49"/>
  <c r="M322" i="49"/>
  <c r="M319" i="49" s="1"/>
  <c r="H324" i="49"/>
  <c r="I324" i="49"/>
  <c r="J324" i="49"/>
  <c r="K324" i="49"/>
  <c r="L324" i="49"/>
  <c r="M324" i="49"/>
  <c r="H326" i="49"/>
  <c r="I326" i="49"/>
  <c r="J326" i="49"/>
  <c r="K326" i="49"/>
  <c r="L326" i="49"/>
  <c r="M326" i="49"/>
  <c r="H328" i="49"/>
  <c r="I328" i="49"/>
  <c r="J328" i="49"/>
  <c r="K328" i="49"/>
  <c r="L328" i="49"/>
  <c r="M328" i="49"/>
  <c r="H330" i="49"/>
  <c r="I330" i="49"/>
  <c r="J330" i="49"/>
  <c r="K330" i="49"/>
  <c r="L330" i="49"/>
  <c r="M330" i="49"/>
  <c r="N330" i="49"/>
  <c r="H332" i="49"/>
  <c r="I332" i="49"/>
  <c r="J332" i="49"/>
  <c r="K332" i="49"/>
  <c r="L332" i="49"/>
  <c r="M332" i="49"/>
  <c r="H334" i="49"/>
  <c r="I334" i="49"/>
  <c r="J334" i="49"/>
  <c r="K334" i="49"/>
  <c r="L334" i="49"/>
  <c r="M334" i="49"/>
  <c r="H336" i="49"/>
  <c r="I336" i="49"/>
  <c r="J336" i="49"/>
  <c r="K336" i="49"/>
  <c r="L336" i="49"/>
  <c r="M336" i="49"/>
  <c r="H340" i="49"/>
  <c r="I340" i="49"/>
  <c r="J340" i="49"/>
  <c r="K340" i="49"/>
  <c r="L340" i="49"/>
  <c r="M340" i="49"/>
  <c r="H344" i="49"/>
  <c r="I344" i="49"/>
  <c r="J344" i="49"/>
  <c r="K344" i="49"/>
  <c r="L344" i="49"/>
  <c r="M344" i="49"/>
  <c r="H348" i="49"/>
  <c r="I348" i="49"/>
  <c r="J348" i="49"/>
  <c r="K348" i="49"/>
  <c r="L348" i="49"/>
  <c r="M348" i="49"/>
  <c r="H351" i="49"/>
  <c r="I351" i="49"/>
  <c r="J351" i="49"/>
  <c r="K351" i="49"/>
  <c r="L351" i="49"/>
  <c r="M351" i="49"/>
  <c r="N351" i="49"/>
  <c r="H353" i="49"/>
  <c r="I353" i="49"/>
  <c r="J353" i="49"/>
  <c r="K353" i="49"/>
  <c r="L353" i="49"/>
  <c r="M353" i="49"/>
  <c r="N353" i="49"/>
  <c r="H356" i="49"/>
  <c r="I356" i="49"/>
  <c r="J356" i="49"/>
  <c r="K356" i="49"/>
  <c r="K355" i="49" s="1"/>
  <c r="L356" i="49"/>
  <c r="M356" i="49"/>
  <c r="H358" i="49"/>
  <c r="I358" i="49"/>
  <c r="J358" i="49"/>
  <c r="K358" i="49"/>
  <c r="L358" i="49"/>
  <c r="M358" i="49"/>
  <c r="H362" i="49"/>
  <c r="I362" i="49"/>
  <c r="J362" i="49"/>
  <c r="K362" i="49"/>
  <c r="L362" i="49"/>
  <c r="M362" i="49"/>
  <c r="H367" i="49"/>
  <c r="H366" i="49" s="1"/>
  <c r="I367" i="49"/>
  <c r="I366" i="49" s="1"/>
  <c r="J367" i="49"/>
  <c r="J366" i="49" s="1"/>
  <c r="K367" i="49"/>
  <c r="K366" i="49" s="1"/>
  <c r="L367" i="49"/>
  <c r="L366" i="49" s="1"/>
  <c r="M367" i="49"/>
  <c r="M366" i="49" s="1"/>
  <c r="H372" i="49"/>
  <c r="I372" i="49"/>
  <c r="J372" i="49"/>
  <c r="K372" i="49"/>
  <c r="L372" i="49"/>
  <c r="M372" i="49"/>
  <c r="N372" i="49"/>
  <c r="H374" i="49"/>
  <c r="I374" i="49"/>
  <c r="J374" i="49"/>
  <c r="K374" i="49"/>
  <c r="L374" i="49"/>
  <c r="M374" i="49"/>
  <c r="H376" i="49"/>
  <c r="I376" i="49"/>
  <c r="J376" i="49"/>
  <c r="K376" i="49"/>
  <c r="L376" i="49"/>
  <c r="M376" i="49"/>
  <c r="H378" i="49"/>
  <c r="I378" i="49"/>
  <c r="J378" i="49"/>
  <c r="K378" i="49"/>
  <c r="L378" i="49"/>
  <c r="M378" i="49"/>
  <c r="H381" i="49"/>
  <c r="H380" i="49" s="1"/>
  <c r="I381" i="49"/>
  <c r="J381" i="49"/>
  <c r="K381" i="49"/>
  <c r="L381" i="49"/>
  <c r="M381" i="49"/>
  <c r="H383" i="49"/>
  <c r="I383" i="49"/>
  <c r="J383" i="49"/>
  <c r="J380" i="49" s="1"/>
  <c r="K383" i="49"/>
  <c r="L383" i="49"/>
  <c r="M383" i="49"/>
  <c r="H385" i="49"/>
  <c r="I385" i="49"/>
  <c r="J385" i="49"/>
  <c r="K385" i="49"/>
  <c r="L385" i="49"/>
  <c r="M385" i="49"/>
  <c r="H388" i="49"/>
  <c r="I388" i="49"/>
  <c r="J388" i="49"/>
  <c r="K388" i="49"/>
  <c r="L388" i="49"/>
  <c r="M388" i="49"/>
  <c r="H390" i="49"/>
  <c r="I390" i="49"/>
  <c r="J390" i="49"/>
  <c r="K390" i="49"/>
  <c r="L390" i="49"/>
  <c r="M390" i="49"/>
  <c r="H392" i="49"/>
  <c r="I392" i="49"/>
  <c r="J392" i="49"/>
  <c r="K392" i="49"/>
  <c r="L392" i="49"/>
  <c r="M392" i="49"/>
  <c r="H394" i="49"/>
  <c r="I394" i="49"/>
  <c r="J394" i="49"/>
  <c r="K394" i="49"/>
  <c r="L394" i="49"/>
  <c r="M394" i="49"/>
  <c r="H397" i="49"/>
  <c r="I397" i="49"/>
  <c r="J397" i="49"/>
  <c r="K397" i="49"/>
  <c r="L397" i="49"/>
  <c r="M397" i="49"/>
  <c r="H399" i="49"/>
  <c r="I399" i="49"/>
  <c r="J399" i="49"/>
  <c r="K399" i="49"/>
  <c r="L399" i="49"/>
  <c r="M399" i="49"/>
  <c r="H401" i="49"/>
  <c r="I401" i="49"/>
  <c r="J401" i="49"/>
  <c r="K401" i="49"/>
  <c r="L401" i="49"/>
  <c r="M401" i="49"/>
  <c r="H405" i="49"/>
  <c r="I405" i="49"/>
  <c r="J405" i="49"/>
  <c r="K405" i="49"/>
  <c r="L405" i="49"/>
  <c r="M405" i="49"/>
  <c r="H407" i="49"/>
  <c r="I407" i="49"/>
  <c r="J407" i="49"/>
  <c r="K407" i="49"/>
  <c r="L407" i="49"/>
  <c r="M407" i="49"/>
  <c r="N407" i="49"/>
  <c r="N404" i="49" s="1"/>
  <c r="H409" i="49"/>
  <c r="I409" i="49"/>
  <c r="J409" i="49"/>
  <c r="K409" i="49"/>
  <c r="L409" i="49"/>
  <c r="M409" i="49"/>
  <c r="H411" i="49"/>
  <c r="I411" i="49"/>
  <c r="J411" i="49"/>
  <c r="K411" i="49"/>
  <c r="L411" i="49"/>
  <c r="M411" i="49"/>
  <c r="N411" i="49"/>
  <c r="H413" i="49"/>
  <c r="I413" i="49"/>
  <c r="J413" i="49"/>
  <c r="K413" i="49"/>
  <c r="L413" i="49"/>
  <c r="M413" i="49"/>
  <c r="H416" i="49"/>
  <c r="I416" i="49"/>
  <c r="J416" i="49"/>
  <c r="K416" i="49"/>
  <c r="L416" i="49"/>
  <c r="M416" i="49"/>
  <c r="H418" i="49"/>
  <c r="I418" i="49"/>
  <c r="J418" i="49"/>
  <c r="K418" i="49"/>
  <c r="L418" i="49"/>
  <c r="M418" i="49"/>
  <c r="H420" i="49"/>
  <c r="I420" i="49"/>
  <c r="J420" i="49"/>
  <c r="K420" i="49"/>
  <c r="L420" i="49"/>
  <c r="M420" i="49"/>
  <c r="N420" i="49"/>
  <c r="H422" i="49"/>
  <c r="I422" i="49"/>
  <c r="J422" i="49"/>
  <c r="K422" i="49"/>
  <c r="L422" i="49"/>
  <c r="M422" i="49"/>
  <c r="H425" i="49"/>
  <c r="I425" i="49"/>
  <c r="J425" i="49"/>
  <c r="K425" i="49"/>
  <c r="L425" i="49"/>
  <c r="M425" i="49"/>
  <c r="N425" i="49"/>
  <c r="N424" i="49" s="1"/>
  <c r="H427" i="49"/>
  <c r="I427" i="49"/>
  <c r="J427" i="49"/>
  <c r="K427" i="49"/>
  <c r="L427" i="49"/>
  <c r="M427" i="49"/>
  <c r="H429" i="49"/>
  <c r="I429" i="49"/>
  <c r="J429" i="49"/>
  <c r="K429" i="49"/>
  <c r="L429" i="49"/>
  <c r="M429" i="49"/>
  <c r="N429" i="49"/>
  <c r="H431" i="49"/>
  <c r="I431" i="49"/>
  <c r="J431" i="49"/>
  <c r="K431" i="49"/>
  <c r="L431" i="49"/>
  <c r="M431" i="49"/>
  <c r="H434" i="49"/>
  <c r="I434" i="49"/>
  <c r="J434" i="49"/>
  <c r="K434" i="49"/>
  <c r="L434" i="49"/>
  <c r="M434" i="49"/>
  <c r="H436" i="49"/>
  <c r="I436" i="49"/>
  <c r="J436" i="49"/>
  <c r="K436" i="49"/>
  <c r="L436" i="49"/>
  <c r="M436" i="49"/>
  <c r="H438" i="49"/>
  <c r="I438" i="49"/>
  <c r="J438" i="49"/>
  <c r="K438" i="49"/>
  <c r="L438" i="49"/>
  <c r="M438" i="49"/>
  <c r="N438" i="49"/>
  <c r="H441" i="49"/>
  <c r="I441" i="49"/>
  <c r="J441" i="49"/>
  <c r="K441" i="49"/>
  <c r="L441" i="49"/>
  <c r="M441" i="49"/>
  <c r="H443" i="49"/>
  <c r="I443" i="49"/>
  <c r="J443" i="49"/>
  <c r="K443" i="49"/>
  <c r="L443" i="49"/>
  <c r="M443" i="49"/>
  <c r="N443" i="49"/>
  <c r="H445" i="49"/>
  <c r="I445" i="49"/>
  <c r="J445" i="49"/>
  <c r="K445" i="49"/>
  <c r="L445" i="49"/>
  <c r="M445" i="49"/>
  <c r="H447" i="49"/>
  <c r="I447" i="49"/>
  <c r="J447" i="49"/>
  <c r="K447" i="49"/>
  <c r="L447" i="49"/>
  <c r="M447" i="49"/>
  <c r="N447" i="49"/>
  <c r="H449" i="49"/>
  <c r="I449" i="49"/>
  <c r="J449" i="49"/>
  <c r="K449" i="49"/>
  <c r="L449" i="49"/>
  <c r="M449" i="49"/>
  <c r="H451" i="49"/>
  <c r="I451" i="49"/>
  <c r="J451" i="49"/>
  <c r="K451" i="49"/>
  <c r="L451" i="49"/>
  <c r="M451" i="49"/>
  <c r="H453" i="49"/>
  <c r="I453" i="49"/>
  <c r="J453" i="49"/>
  <c r="K453" i="49"/>
  <c r="L453" i="49"/>
  <c r="M453" i="49"/>
  <c r="H456" i="49"/>
  <c r="I456" i="49"/>
  <c r="J456" i="49"/>
  <c r="K456" i="49"/>
  <c r="L456" i="49"/>
  <c r="M456" i="49"/>
  <c r="H458" i="49"/>
  <c r="I458" i="49"/>
  <c r="J458" i="49"/>
  <c r="K458" i="49"/>
  <c r="L458" i="49"/>
  <c r="M458" i="49"/>
  <c r="N458" i="49"/>
  <c r="N455" i="49" s="1"/>
  <c r="H461" i="49"/>
  <c r="I461" i="49"/>
  <c r="J461" i="49"/>
  <c r="K461" i="49"/>
  <c r="L461" i="49"/>
  <c r="M461" i="49"/>
  <c r="H463" i="49"/>
  <c r="I463" i="49"/>
  <c r="J463" i="49"/>
  <c r="K463" i="49"/>
  <c r="L463" i="49"/>
  <c r="M463" i="49"/>
  <c r="N463" i="49"/>
  <c r="H466" i="49"/>
  <c r="I466" i="49"/>
  <c r="J466" i="49"/>
  <c r="K466" i="49"/>
  <c r="L466" i="49"/>
  <c r="M466" i="49"/>
  <c r="N466" i="49"/>
  <c r="H468" i="49"/>
  <c r="I468" i="49"/>
  <c r="J468" i="49"/>
  <c r="K468" i="49"/>
  <c r="L468" i="49"/>
  <c r="M468" i="49"/>
  <c r="N468" i="49"/>
  <c r="H470" i="49"/>
  <c r="I470" i="49"/>
  <c r="J470" i="49"/>
  <c r="K470" i="49"/>
  <c r="L470" i="49"/>
  <c r="M470" i="49"/>
  <c r="N470" i="49"/>
  <c r="H472" i="49"/>
  <c r="I472" i="49"/>
  <c r="J472" i="49"/>
  <c r="K472" i="49"/>
  <c r="L472" i="49"/>
  <c r="M472" i="49"/>
  <c r="H477" i="49"/>
  <c r="I477" i="49"/>
  <c r="J477" i="49"/>
  <c r="K477" i="49"/>
  <c r="L477" i="49"/>
  <c r="M477" i="49"/>
  <c r="H480" i="49"/>
  <c r="I480" i="49"/>
  <c r="J480" i="49"/>
  <c r="K480" i="49"/>
  <c r="L480" i="49"/>
  <c r="M480" i="49"/>
  <c r="H482" i="49"/>
  <c r="I482" i="49"/>
  <c r="J482" i="49"/>
  <c r="K482" i="49"/>
  <c r="L482" i="49"/>
  <c r="M482" i="49"/>
  <c r="H484" i="49"/>
  <c r="I484" i="49"/>
  <c r="J484" i="49"/>
  <c r="K484" i="49"/>
  <c r="L484" i="49"/>
  <c r="M484" i="49"/>
  <c r="N484" i="49"/>
  <c r="H488" i="49"/>
  <c r="I488" i="49"/>
  <c r="J488" i="49"/>
  <c r="K488" i="49"/>
  <c r="L488" i="49"/>
  <c r="M488" i="49"/>
  <c r="H490" i="49"/>
  <c r="I490" i="49"/>
  <c r="J490" i="49"/>
  <c r="K490" i="49"/>
  <c r="L490" i="49"/>
  <c r="M490" i="49"/>
  <c r="H492" i="49"/>
  <c r="I492" i="49"/>
  <c r="J492" i="49"/>
  <c r="K492" i="49"/>
  <c r="L492" i="49"/>
  <c r="M492" i="49"/>
  <c r="H494" i="49"/>
  <c r="I494" i="49"/>
  <c r="J494" i="49"/>
  <c r="K494" i="49"/>
  <c r="L494" i="49"/>
  <c r="M494" i="49"/>
  <c r="N494" i="49"/>
  <c r="H496" i="49"/>
  <c r="I496" i="49"/>
  <c r="J496" i="49"/>
  <c r="K496" i="49"/>
  <c r="L496" i="49"/>
  <c r="M496" i="49"/>
  <c r="H499" i="49"/>
  <c r="I499" i="49"/>
  <c r="J499" i="49"/>
  <c r="K499" i="49"/>
  <c r="L499" i="49"/>
  <c r="M499" i="49"/>
  <c r="H501" i="49"/>
  <c r="I501" i="49"/>
  <c r="J501" i="49"/>
  <c r="K501" i="49"/>
  <c r="L501" i="49"/>
  <c r="M501" i="49"/>
  <c r="H503" i="49"/>
  <c r="I503" i="49"/>
  <c r="J503" i="49"/>
  <c r="K503" i="49"/>
  <c r="L503" i="49"/>
  <c r="M503" i="49"/>
  <c r="N503" i="49"/>
  <c r="H505" i="49"/>
  <c r="I505" i="49"/>
  <c r="J505" i="49"/>
  <c r="K505" i="49"/>
  <c r="L505" i="49"/>
  <c r="M505" i="49"/>
  <c r="H507" i="49"/>
  <c r="I507" i="49"/>
  <c r="J507" i="49"/>
  <c r="K507" i="49"/>
  <c r="L507" i="49"/>
  <c r="M507" i="49"/>
  <c r="H509" i="49"/>
  <c r="I509" i="49"/>
  <c r="J509" i="49"/>
  <c r="K509" i="49"/>
  <c r="L509" i="49"/>
  <c r="M509" i="49"/>
  <c r="H512" i="49"/>
  <c r="I512" i="49"/>
  <c r="J512" i="49"/>
  <c r="K512" i="49"/>
  <c r="L512" i="49"/>
  <c r="M512" i="49"/>
  <c r="N512" i="49"/>
  <c r="N511" i="49" s="1"/>
  <c r="H514" i="49"/>
  <c r="I514" i="49"/>
  <c r="J514" i="49"/>
  <c r="K514" i="49"/>
  <c r="L514" i="49"/>
  <c r="M514" i="49"/>
  <c r="G514" i="49"/>
  <c r="G512" i="49"/>
  <c r="G509" i="49"/>
  <c r="G507" i="49"/>
  <c r="G505" i="49"/>
  <c r="G503" i="49"/>
  <c r="G501" i="49"/>
  <c r="G499" i="49"/>
  <c r="G496" i="49"/>
  <c r="G494" i="49"/>
  <c r="G492" i="49"/>
  <c r="G490" i="49"/>
  <c r="G488" i="49"/>
  <c r="G484" i="49"/>
  <c r="G482" i="49"/>
  <c r="G480" i="49"/>
  <c r="G477" i="49"/>
  <c r="G472" i="49"/>
  <c r="G470" i="49"/>
  <c r="G468" i="49"/>
  <c r="G466" i="49"/>
  <c r="G463" i="49"/>
  <c r="G461" i="49"/>
  <c r="G458" i="49"/>
  <c r="G456" i="49"/>
  <c r="G453" i="49"/>
  <c r="G451" i="49"/>
  <c r="G449" i="49"/>
  <c r="G447" i="49"/>
  <c r="G445" i="49"/>
  <c r="G443" i="49"/>
  <c r="G441" i="49"/>
  <c r="G438" i="49"/>
  <c r="G436" i="49"/>
  <c r="G434" i="49"/>
  <c r="G431" i="49"/>
  <c r="G429" i="49"/>
  <c r="G427" i="49"/>
  <c r="G425" i="49"/>
  <c r="G422" i="49"/>
  <c r="G420" i="49"/>
  <c r="G418" i="49"/>
  <c r="G416" i="49"/>
  <c r="G413" i="49"/>
  <c r="G411" i="49"/>
  <c r="G409" i="49"/>
  <c r="G407" i="49"/>
  <c r="G405" i="49"/>
  <c r="G401" i="49"/>
  <c r="G399" i="49"/>
  <c r="G397" i="49"/>
  <c r="G394" i="49"/>
  <c r="G392" i="49"/>
  <c r="G390" i="49"/>
  <c r="G388" i="49"/>
  <c r="G385" i="49"/>
  <c r="G383" i="49"/>
  <c r="G381" i="49"/>
  <c r="G378" i="49"/>
  <c r="G376" i="49"/>
  <c r="G374" i="49"/>
  <c r="G372" i="49"/>
  <c r="G367" i="49"/>
  <c r="G366" i="49" s="1"/>
  <c r="G362" i="49"/>
  <c r="G358" i="49"/>
  <c r="G356" i="49"/>
  <c r="G353" i="49"/>
  <c r="G351" i="49"/>
  <c r="G348" i="49"/>
  <c r="G344" i="49"/>
  <c r="G340" i="49"/>
  <c r="G336" i="49"/>
  <c r="G334" i="49"/>
  <c r="G332" i="49"/>
  <c r="G330" i="49"/>
  <c r="G328" i="49"/>
  <c r="G326" i="49"/>
  <c r="G324" i="49"/>
  <c r="G322" i="49"/>
  <c r="G320" i="49"/>
  <c r="G317" i="49"/>
  <c r="G315" i="49"/>
  <c r="G307" i="49"/>
  <c r="G299" i="49"/>
  <c r="G298" i="49" s="1"/>
  <c r="G296" i="49"/>
  <c r="G288" i="49"/>
  <c r="G281" i="49"/>
  <c r="G277" i="49"/>
  <c r="G271" i="49"/>
  <c r="G268" i="49"/>
  <c r="G266" i="49"/>
  <c r="G264" i="49"/>
  <c r="G262" i="49"/>
  <c r="G260" i="49"/>
  <c r="G257" i="49"/>
  <c r="G255" i="49"/>
  <c r="G252" i="49"/>
  <c r="G250" i="49"/>
  <c r="G248" i="49"/>
  <c r="G246" i="49"/>
  <c r="G244" i="49"/>
  <c r="G242" i="49"/>
  <c r="G239" i="49"/>
  <c r="G237" i="49"/>
  <c r="G235" i="49"/>
  <c r="G233" i="49"/>
  <c r="G230" i="49"/>
  <c r="G226" i="49"/>
  <c r="G224" i="49"/>
  <c r="G221" i="49"/>
  <c r="G213" i="49"/>
  <c r="G209" i="49"/>
  <c r="G202" i="49"/>
  <c r="G197" i="49"/>
  <c r="G193" i="49"/>
  <c r="G191" i="49"/>
  <c r="G189" i="49"/>
  <c r="G187" i="49"/>
  <c r="G185" i="49"/>
  <c r="G182" i="49"/>
  <c r="G175" i="49"/>
  <c r="G167" i="49"/>
  <c r="G164" i="49"/>
  <c r="G162" i="49"/>
  <c r="G160" i="49"/>
  <c r="G158" i="49"/>
  <c r="G156" i="49"/>
  <c r="G154" i="49"/>
  <c r="G152" i="49"/>
  <c r="G150" i="49"/>
  <c r="G148" i="49"/>
  <c r="G145" i="49"/>
  <c r="G143" i="49"/>
  <c r="G141" i="49"/>
  <c r="G139" i="49"/>
  <c r="G137" i="49"/>
  <c r="G126" i="49" s="1"/>
  <c r="G131" i="49"/>
  <c r="G129" i="49"/>
  <c r="G127" i="49"/>
  <c r="G124" i="49"/>
  <c r="G122" i="49"/>
  <c r="G120" i="49"/>
  <c r="G118" i="49"/>
  <c r="G115" i="49"/>
  <c r="G113" i="49"/>
  <c r="G112" i="49" s="1"/>
  <c r="G110" i="49"/>
  <c r="G108" i="49"/>
  <c r="G107" i="49" s="1"/>
  <c r="G105" i="49"/>
  <c r="G103" i="49"/>
  <c r="G100" i="49"/>
  <c r="G98" i="49"/>
  <c r="G96" i="49"/>
  <c r="G94" i="49"/>
  <c r="G92" i="49"/>
  <c r="G90" i="49"/>
  <c r="G86" i="49"/>
  <c r="G84" i="49"/>
  <c r="G82" i="49"/>
  <c r="G80" i="49"/>
  <c r="G74" i="49"/>
  <c r="G72" i="49"/>
  <c r="G68" i="49"/>
  <c r="G65" i="49"/>
  <c r="G62" i="49"/>
  <c r="G51" i="49"/>
  <c r="G49" i="49"/>
  <c r="G46" i="49"/>
  <c r="G41" i="49"/>
  <c r="G39" i="49"/>
  <c r="G37" i="49"/>
  <c r="G29" i="49"/>
  <c r="G22" i="49"/>
  <c r="J371" i="53"/>
  <c r="J51" i="53"/>
  <c r="G415" i="53"/>
  <c r="I380" i="53"/>
  <c r="I220" i="53"/>
  <c r="H314" i="53"/>
  <c r="I314" i="53"/>
  <c r="H117" i="53"/>
  <c r="G433" i="53"/>
  <c r="I117" i="53"/>
  <c r="G48" i="53"/>
  <c r="I498" i="53"/>
  <c r="H48" i="53"/>
  <c r="H404" i="53"/>
  <c r="G387" i="53"/>
  <c r="J441" i="53"/>
  <c r="J436" i="53"/>
  <c r="J447" i="53"/>
  <c r="J187" i="53"/>
  <c r="J409" i="53"/>
  <c r="J420" i="53"/>
  <c r="J431" i="53"/>
  <c r="J424" i="53" s="1"/>
  <c r="J453" i="53"/>
  <c r="J440" i="53" s="1"/>
  <c r="J122" i="53"/>
  <c r="J65" i="53"/>
  <c r="J260" i="53"/>
  <c r="J488" i="53"/>
  <c r="J353" i="53"/>
  <c r="J494" i="53"/>
  <c r="J484" i="53"/>
  <c r="J479" i="53" s="1"/>
  <c r="J118" i="53"/>
  <c r="J189" i="53"/>
  <c r="J411" i="53"/>
  <c r="J422" i="53"/>
  <c r="J262" i="53"/>
  <c r="J501" i="53"/>
  <c r="J461" i="53"/>
  <c r="J162" i="53"/>
  <c r="J191" i="53"/>
  <c r="J413" i="53"/>
  <c r="J82" i="53"/>
  <c r="J492" i="53"/>
  <c r="N160" i="49"/>
  <c r="I455" i="49"/>
  <c r="L380" i="49"/>
  <c r="L166" i="49"/>
  <c r="L64" i="49"/>
  <c r="M455" i="49"/>
  <c r="H270" i="49"/>
  <c r="K455" i="49"/>
  <c r="J79" i="49"/>
  <c r="H79" i="49"/>
  <c r="N107" i="49"/>
  <c r="L355" i="49"/>
  <c r="I107" i="49"/>
  <c r="J71" i="49"/>
  <c r="F24" i="52"/>
  <c r="F23" i="52" s="1"/>
  <c r="F20" i="52"/>
  <c r="F15" i="52"/>
  <c r="F11" i="52"/>
  <c r="F10" i="52" s="1"/>
  <c r="I11" i="2"/>
  <c r="H11" i="2"/>
  <c r="G11" i="2"/>
  <c r="F11" i="2"/>
  <c r="E11" i="2"/>
  <c r="D11" i="2"/>
  <c r="I25" i="2"/>
  <c r="H25" i="2"/>
  <c r="G25" i="2"/>
  <c r="F25" i="2"/>
  <c r="E25" i="2"/>
  <c r="D25" i="2"/>
  <c r="I16" i="2"/>
  <c r="H16" i="2"/>
  <c r="G16" i="2"/>
  <c r="F16" i="2"/>
  <c r="E16" i="2"/>
  <c r="D16" i="2"/>
  <c r="I355" i="53" l="1"/>
  <c r="N472" i="49"/>
  <c r="I21" i="53"/>
  <c r="I184" i="53"/>
  <c r="N29" i="49"/>
  <c r="G314" i="49"/>
  <c r="G511" i="49"/>
  <c r="J511" i="49"/>
  <c r="N65" i="49"/>
  <c r="H460" i="49"/>
  <c r="L433" i="49"/>
  <c r="H433" i="49"/>
  <c r="K424" i="49"/>
  <c r="H396" i="49"/>
  <c r="L387" i="49"/>
  <c r="L220" i="49"/>
  <c r="H220" i="49"/>
  <c r="J117" i="49"/>
  <c r="N487" i="49"/>
  <c r="J319" i="49"/>
  <c r="M298" i="49"/>
  <c r="I298" i="49"/>
  <c r="J270" i="49"/>
  <c r="L270" i="49"/>
  <c r="N131" i="49"/>
  <c r="N197" i="49"/>
  <c r="G147" i="53"/>
  <c r="G166" i="53"/>
  <c r="J167" i="53"/>
  <c r="H184" i="53"/>
  <c r="H270" i="53"/>
  <c r="G298" i="53"/>
  <c r="J358" i="53"/>
  <c r="J367" i="53"/>
  <c r="J366" i="53" s="1"/>
  <c r="J415" i="53"/>
  <c r="G48" i="49"/>
  <c r="G71" i="49"/>
  <c r="G147" i="49"/>
  <c r="G166" i="49"/>
  <c r="G241" i="49"/>
  <c r="G259" i="49"/>
  <c r="G270" i="49"/>
  <c r="G355" i="49"/>
  <c r="G371" i="49"/>
  <c r="G380" i="49"/>
  <c r="G455" i="49"/>
  <c r="G487" i="49"/>
  <c r="M511" i="49"/>
  <c r="I511" i="49"/>
  <c r="J355" i="49"/>
  <c r="H21" i="49"/>
  <c r="H126" i="53"/>
  <c r="H298" i="53"/>
  <c r="J307" i="53"/>
  <c r="G11" i="53"/>
  <c r="G11" i="60"/>
  <c r="G15" i="60" s="1"/>
  <c r="J404" i="49"/>
  <c r="J396" i="49"/>
  <c r="M89" i="49"/>
  <c r="K48" i="49"/>
  <c r="J340" i="53"/>
  <c r="J348" i="53"/>
  <c r="J362" i="53"/>
  <c r="J355" i="53" s="1"/>
  <c r="J380" i="53"/>
  <c r="G254" i="49"/>
  <c r="G479" i="49"/>
  <c r="H511" i="49"/>
  <c r="L479" i="49"/>
  <c r="H479" i="49"/>
  <c r="M259" i="49"/>
  <c r="K232" i="49"/>
  <c r="M232" i="49"/>
  <c r="I232" i="49"/>
  <c r="K220" i="49"/>
  <c r="M220" i="49"/>
  <c r="I220" i="49"/>
  <c r="K184" i="49"/>
  <c r="L184" i="49"/>
  <c r="K147" i="49"/>
  <c r="N440" i="49"/>
  <c r="N479" i="49"/>
  <c r="G184" i="53"/>
  <c r="J202" i="53"/>
  <c r="J213" i="53"/>
  <c r="G220" i="53"/>
  <c r="J226" i="53"/>
  <c r="N51" i="49"/>
  <c r="N68" i="49"/>
  <c r="N74" i="49"/>
  <c r="N209" i="49"/>
  <c r="N213" i="49"/>
  <c r="N184" i="49" s="1"/>
  <c r="N226" i="49"/>
  <c r="N220" i="49" s="1"/>
  <c r="N314" i="49"/>
  <c r="N340" i="49"/>
  <c r="N367" i="49"/>
  <c r="N366" i="49" s="1"/>
  <c r="G64" i="53"/>
  <c r="H259" i="53"/>
  <c r="G270" i="53"/>
  <c r="J271" i="53"/>
  <c r="J299" i="53"/>
  <c r="J298" i="53" s="1"/>
  <c r="J387" i="53"/>
  <c r="J396" i="53"/>
  <c r="I415" i="53"/>
  <c r="M184" i="49"/>
  <c r="J117" i="53"/>
  <c r="N41" i="49"/>
  <c r="N48" i="49"/>
  <c r="N64" i="49"/>
  <c r="N71" i="49"/>
  <c r="N202" i="49"/>
  <c r="N277" i="49"/>
  <c r="N307" i="49"/>
  <c r="G89" i="53"/>
  <c r="J131" i="53"/>
  <c r="I270" i="53"/>
  <c r="J433" i="53"/>
  <c r="L415" i="49"/>
  <c r="G79" i="49"/>
  <c r="G89" i="49"/>
  <c r="G117" i="49"/>
  <c r="G184" i="49"/>
  <c r="G319" i="49"/>
  <c r="G339" i="49"/>
  <c r="G338" i="49" s="1"/>
  <c r="G387" i="49"/>
  <c r="G396" i="49"/>
  <c r="G404" i="49"/>
  <c r="G415" i="49"/>
  <c r="G424" i="49"/>
  <c r="G433" i="49"/>
  <c r="G440" i="49"/>
  <c r="G460" i="49"/>
  <c r="G498" i="49"/>
  <c r="G486" i="49" s="1"/>
  <c r="J487" i="49"/>
  <c r="J479" i="49"/>
  <c r="N433" i="49"/>
  <c r="N403" i="49" s="1"/>
  <c r="J433" i="49"/>
  <c r="N415" i="49"/>
  <c r="K298" i="49"/>
  <c r="J254" i="49"/>
  <c r="M147" i="49"/>
  <c r="L112" i="49"/>
  <c r="L107" i="49"/>
  <c r="I147" i="53"/>
  <c r="I166" i="53"/>
  <c r="J209" i="53"/>
  <c r="H220" i="53"/>
  <c r="J232" i="53"/>
  <c r="I298" i="53"/>
  <c r="J344" i="53"/>
  <c r="G355" i="53"/>
  <c r="J455" i="53"/>
  <c r="J498" i="53"/>
  <c r="N22" i="49"/>
  <c r="N21" i="49" s="1"/>
  <c r="G21" i="49"/>
  <c r="G126" i="53"/>
  <c r="G11" i="49"/>
  <c r="G15" i="49" s="1"/>
  <c r="F14" i="52"/>
  <c r="L460" i="49"/>
  <c r="H424" i="49"/>
  <c r="H404" i="49"/>
  <c r="H498" i="49"/>
  <c r="M479" i="49"/>
  <c r="N460" i="49"/>
  <c r="L424" i="49"/>
  <c r="J424" i="49"/>
  <c r="J184" i="49"/>
  <c r="H184" i="49"/>
  <c r="I184" i="49"/>
  <c r="M166" i="49"/>
  <c r="K166" i="49"/>
  <c r="I166" i="49"/>
  <c r="M117" i="49"/>
  <c r="H112" i="49"/>
  <c r="H107" i="49"/>
  <c r="H147" i="53"/>
  <c r="H498" i="53"/>
  <c r="H486" i="53" s="1"/>
  <c r="N126" i="49"/>
  <c r="I486" i="53"/>
  <c r="J48" i="53"/>
  <c r="I396" i="49"/>
  <c r="J220" i="49"/>
  <c r="L147" i="49"/>
  <c r="L48" i="49"/>
  <c r="J48" i="49"/>
  <c r="H48" i="49"/>
  <c r="M21" i="49"/>
  <c r="J21" i="49"/>
  <c r="J241" i="53"/>
  <c r="M387" i="49"/>
  <c r="M380" i="49"/>
  <c r="K380" i="49"/>
  <c r="K371" i="49"/>
  <c r="N371" i="49"/>
  <c r="L371" i="49"/>
  <c r="J371" i="49"/>
  <c r="M355" i="49"/>
  <c r="I355" i="49"/>
  <c r="H355" i="49"/>
  <c r="H339" i="49"/>
  <c r="L319" i="49"/>
  <c r="M314" i="49"/>
  <c r="K314" i="49"/>
  <c r="I314" i="49"/>
  <c r="L314" i="49"/>
  <c r="J314" i="49"/>
  <c r="H314" i="49"/>
  <c r="J298" i="49"/>
  <c r="L259" i="49"/>
  <c r="L219" i="49" s="1"/>
  <c r="M254" i="49"/>
  <c r="I254" i="49"/>
  <c r="J241" i="49"/>
  <c r="H241" i="49"/>
  <c r="L241" i="49"/>
  <c r="K71" i="49"/>
  <c r="M64" i="49"/>
  <c r="K64" i="49"/>
  <c r="M48" i="49"/>
  <c r="I48" i="49"/>
  <c r="N100" i="49"/>
  <c r="N89" i="49" s="1"/>
  <c r="N112" i="49"/>
  <c r="N167" i="49"/>
  <c r="N193" i="49"/>
  <c r="N288" i="49"/>
  <c r="G21" i="53"/>
  <c r="J74" i="53"/>
  <c r="J71" i="53" s="1"/>
  <c r="H79" i="53"/>
  <c r="H20" i="53" s="1"/>
  <c r="H107" i="53"/>
  <c r="J197" i="53"/>
  <c r="J277" i="53"/>
  <c r="J281" i="53"/>
  <c r="H424" i="53"/>
  <c r="H455" i="53"/>
  <c r="G460" i="53"/>
  <c r="I460" i="53"/>
  <c r="H479" i="53"/>
  <c r="F31" i="52"/>
  <c r="G22" i="52" s="1"/>
  <c r="J147" i="53"/>
  <c r="J259" i="53"/>
  <c r="G403" i="49"/>
  <c r="I498" i="49"/>
  <c r="J498" i="49"/>
  <c r="M487" i="49"/>
  <c r="K487" i="49"/>
  <c r="I487" i="49"/>
  <c r="L487" i="49"/>
  <c r="H487" i="49"/>
  <c r="H486" i="49" s="1"/>
  <c r="K479" i="49"/>
  <c r="I479" i="49"/>
  <c r="M460" i="49"/>
  <c r="K460" i="49"/>
  <c r="I460" i="49"/>
  <c r="M440" i="49"/>
  <c r="I440" i="49"/>
  <c r="J440" i="49"/>
  <c r="M433" i="49"/>
  <c r="K433" i="49"/>
  <c r="I433" i="49"/>
  <c r="M424" i="49"/>
  <c r="I424" i="49"/>
  <c r="M415" i="49"/>
  <c r="K415" i="49"/>
  <c r="I415" i="49"/>
  <c r="J415" i="49"/>
  <c r="H415" i="49"/>
  <c r="M404" i="49"/>
  <c r="K404" i="49"/>
  <c r="I404" i="49"/>
  <c r="L404" i="49"/>
  <c r="M396" i="49"/>
  <c r="K396" i="49"/>
  <c r="M339" i="49"/>
  <c r="K339" i="49"/>
  <c r="I339" i="49"/>
  <c r="L339" i="49"/>
  <c r="L338" i="49" s="1"/>
  <c r="J339" i="49"/>
  <c r="H319" i="49"/>
  <c r="M270" i="49"/>
  <c r="K270" i="49"/>
  <c r="I270" i="49"/>
  <c r="N259" i="49"/>
  <c r="J232" i="49"/>
  <c r="L126" i="49"/>
  <c r="I71" i="49"/>
  <c r="H396" i="53"/>
  <c r="J79" i="53"/>
  <c r="J404" i="53"/>
  <c r="G64" i="49"/>
  <c r="G20" i="49" s="1"/>
  <c r="G220" i="49"/>
  <c r="G232" i="49"/>
  <c r="K511" i="49"/>
  <c r="L511" i="49"/>
  <c r="N117" i="49"/>
  <c r="N380" i="49"/>
  <c r="J220" i="53"/>
  <c r="M126" i="49"/>
  <c r="L117" i="49"/>
  <c r="H117" i="49"/>
  <c r="M112" i="49"/>
  <c r="M107" i="49"/>
  <c r="M88" i="49" s="1"/>
  <c r="I89" i="49"/>
  <c r="N175" i="49"/>
  <c r="N166" i="49" s="1"/>
  <c r="N271" i="49"/>
  <c r="N281" i="49"/>
  <c r="N299" i="49"/>
  <c r="N344" i="49"/>
  <c r="N339" i="49" s="1"/>
  <c r="N362" i="49"/>
  <c r="N355" i="49" s="1"/>
  <c r="J22" i="53"/>
  <c r="J41" i="53"/>
  <c r="J68" i="53"/>
  <c r="J64" i="53" s="1"/>
  <c r="I20" i="53"/>
  <c r="G79" i="53"/>
  <c r="J100" i="53"/>
  <c r="J89" i="53" s="1"/>
  <c r="H166" i="53"/>
  <c r="J175" i="53"/>
  <c r="J166" i="53" s="1"/>
  <c r="J193" i="53"/>
  <c r="J184" i="53" s="1"/>
  <c r="G232" i="53"/>
  <c r="I232" i="53"/>
  <c r="I241" i="53"/>
  <c r="H241" i="53"/>
  <c r="J254" i="53"/>
  <c r="H254" i="53"/>
  <c r="I259" i="53"/>
  <c r="J288" i="53"/>
  <c r="J270" i="53" s="1"/>
  <c r="H319" i="53"/>
  <c r="G339" i="53"/>
  <c r="G338" i="53" s="1"/>
  <c r="I339" i="53"/>
  <c r="I338" i="53" s="1"/>
  <c r="G455" i="53"/>
  <c r="J472" i="53"/>
  <c r="J460" i="53" s="1"/>
  <c r="G479" i="53"/>
  <c r="I479" i="53"/>
  <c r="G26" i="52"/>
  <c r="I486" i="49"/>
  <c r="K498" i="49"/>
  <c r="N498" i="49"/>
  <c r="N486" i="49" s="1"/>
  <c r="L455" i="49"/>
  <c r="H455" i="49"/>
  <c r="L440" i="49"/>
  <c r="I380" i="49"/>
  <c r="K319" i="49"/>
  <c r="K241" i="49"/>
  <c r="H232" i="49"/>
  <c r="H126" i="49"/>
  <c r="K126" i="49"/>
  <c r="K117" i="49"/>
  <c r="I112" i="49"/>
  <c r="K89" i="49"/>
  <c r="L89" i="49"/>
  <c r="J89" i="49"/>
  <c r="H89" i="49"/>
  <c r="M79" i="49"/>
  <c r="I79" i="49"/>
  <c r="L79" i="49"/>
  <c r="G15" i="53"/>
  <c r="K21" i="49"/>
  <c r="I21" i="49"/>
  <c r="L21" i="49"/>
  <c r="L20" i="49" s="1"/>
  <c r="N232" i="49"/>
  <c r="N241" i="49"/>
  <c r="J487" i="53"/>
  <c r="J486" i="53" s="1"/>
  <c r="M498" i="49"/>
  <c r="L498" i="49"/>
  <c r="J455" i="49"/>
  <c r="H440" i="49"/>
  <c r="H403" i="49" s="1"/>
  <c r="I319" i="49"/>
  <c r="M241" i="49"/>
  <c r="J126" i="49"/>
  <c r="I126" i="49"/>
  <c r="I117" i="49"/>
  <c r="K112" i="49"/>
  <c r="K107" i="49"/>
  <c r="J339" i="53"/>
  <c r="J126" i="53"/>
  <c r="J460" i="49"/>
  <c r="K440" i="49"/>
  <c r="L396" i="49"/>
  <c r="K387" i="49"/>
  <c r="I387" i="49"/>
  <c r="J387" i="49"/>
  <c r="H387" i="49"/>
  <c r="M371" i="49"/>
  <c r="I371" i="49"/>
  <c r="H371" i="49"/>
  <c r="J259" i="49"/>
  <c r="J219" i="49" s="1"/>
  <c r="H259" i="49"/>
  <c r="K259" i="49"/>
  <c r="I259" i="49"/>
  <c r="J166" i="49"/>
  <c r="H166" i="49"/>
  <c r="I147" i="49"/>
  <c r="N147" i="49"/>
  <c r="J147" i="49"/>
  <c r="H147" i="49"/>
  <c r="J64" i="49"/>
  <c r="H64" i="49"/>
  <c r="H20" i="49" s="1"/>
  <c r="N79" i="49"/>
  <c r="N396" i="49"/>
  <c r="I89" i="53"/>
  <c r="I88" i="53" s="1"/>
  <c r="G107" i="53"/>
  <c r="G88" i="53" s="1"/>
  <c r="H232" i="53"/>
  <c r="G319" i="53"/>
  <c r="I319" i="53"/>
  <c r="H339" i="53"/>
  <c r="H338" i="53" s="1"/>
  <c r="G219" i="53" l="1"/>
  <c r="L486" i="49"/>
  <c r="K20" i="49"/>
  <c r="M338" i="49"/>
  <c r="M486" i="49"/>
  <c r="H88" i="53"/>
  <c r="J486" i="49"/>
  <c r="J338" i="53"/>
  <c r="N298" i="49"/>
  <c r="I338" i="49"/>
  <c r="J219" i="53"/>
  <c r="J21" i="53"/>
  <c r="J20" i="53" s="1"/>
  <c r="L403" i="49"/>
  <c r="I403" i="53"/>
  <c r="G16" i="52"/>
  <c r="M403" i="49"/>
  <c r="H403" i="53"/>
  <c r="N270" i="49"/>
  <c r="G88" i="49"/>
  <c r="M20" i="49"/>
  <c r="M19" i="49" s="1"/>
  <c r="J20" i="49"/>
  <c r="G20" i="53"/>
  <c r="G27" i="52"/>
  <c r="G21" i="52"/>
  <c r="G20" i="52" s="1"/>
  <c r="G13" i="52"/>
  <c r="G17" i="52"/>
  <c r="G29" i="52"/>
  <c r="G30" i="52"/>
  <c r="G25" i="52"/>
  <c r="G19" i="52"/>
  <c r="G28" i="52"/>
  <c r="G12" i="52"/>
  <c r="G18" i="52"/>
  <c r="N338" i="49"/>
  <c r="G403" i="53"/>
  <c r="I219" i="53"/>
  <c r="H219" i="53"/>
  <c r="I20" i="49"/>
  <c r="G219" i="49"/>
  <c r="G19" i="49" s="1"/>
  <c r="J88" i="53"/>
  <c r="J403" i="53"/>
  <c r="N88" i="49"/>
  <c r="I219" i="49"/>
  <c r="H338" i="49"/>
  <c r="J338" i="49"/>
  <c r="K338" i="49"/>
  <c r="K403" i="49"/>
  <c r="M219" i="49"/>
  <c r="J403" i="49"/>
  <c r="N219" i="49"/>
  <c r="N20" i="49"/>
  <c r="L88" i="49"/>
  <c r="I88" i="49"/>
  <c r="H219" i="49"/>
  <c r="K486" i="49"/>
  <c r="I403" i="49"/>
  <c r="I19" i="53"/>
  <c r="G19" i="53"/>
  <c r="H88" i="49"/>
  <c r="J88" i="49"/>
  <c r="K88" i="49"/>
  <c r="K219" i="49"/>
  <c r="H19" i="53" l="1"/>
  <c r="L19" i="49"/>
  <c r="J19" i="49"/>
  <c r="I19" i="49"/>
  <c r="K19" i="49"/>
  <c r="G11" i="52"/>
  <c r="G10" i="52" s="1"/>
  <c r="G15" i="52"/>
  <c r="G14" i="52" s="1"/>
  <c r="G24" i="52"/>
  <c r="G23" i="52" s="1"/>
  <c r="N19" i="49"/>
  <c r="O23" i="49" s="1"/>
  <c r="J19" i="53"/>
  <c r="K377" i="53" s="1"/>
  <c r="K376" i="53" s="1"/>
  <c r="K370" i="53"/>
  <c r="K357" i="53"/>
  <c r="K356" i="53" s="1"/>
  <c r="K402" i="53"/>
  <c r="K401" i="53" s="1"/>
  <c r="K347" i="53"/>
  <c r="K50" i="53"/>
  <c r="K49" i="53" s="1"/>
  <c r="K132" i="53"/>
  <c r="K78" i="53"/>
  <c r="K423" i="53"/>
  <c r="K422" i="53" s="1"/>
  <c r="K144" i="53"/>
  <c r="K143" i="53" s="1"/>
  <c r="K274" i="53"/>
  <c r="K97" i="53"/>
  <c r="K96" i="53" s="1"/>
  <c r="K91" i="53"/>
  <c r="K90" i="53" s="1"/>
  <c r="K40" i="53"/>
  <c r="K39" i="53" s="1"/>
  <c r="K205" i="53"/>
  <c r="K398" i="53"/>
  <c r="K397" i="53" s="1"/>
  <c r="K446" i="53"/>
  <c r="K445" i="53" s="1"/>
  <c r="K349" i="53"/>
  <c r="K368" i="53"/>
  <c r="K462" i="53"/>
  <c r="K461" i="53" s="1"/>
  <c r="H19" i="49"/>
  <c r="O481" i="49"/>
  <c r="O480" i="49" s="1"/>
  <c r="O412" i="49"/>
  <c r="O411" i="49" s="1"/>
  <c r="O243" i="49"/>
  <c r="O242" i="49" s="1"/>
  <c r="O293" i="49"/>
  <c r="O345" i="49"/>
  <c r="O406" i="49"/>
  <c r="O405" i="49" s="1"/>
  <c r="O236" i="49"/>
  <c r="O235" i="49" s="1"/>
  <c r="O134" i="49"/>
  <c r="O290" i="49"/>
  <c r="O471" i="49"/>
  <c r="O470" i="49" s="1"/>
  <c r="O341" i="49"/>
  <c r="O183" i="49"/>
  <c r="O182" i="49" s="1"/>
  <c r="O393" i="49"/>
  <c r="O392" i="49" s="1"/>
  <c r="O285" i="49"/>
  <c r="O178" i="49"/>
  <c r="O223" i="49"/>
  <c r="O58" i="49"/>
  <c r="O176" i="49"/>
  <c r="O218" i="49"/>
  <c r="O56" i="49"/>
  <c r="O34" i="49"/>
  <c r="O171" i="49"/>
  <c r="O497" i="49"/>
  <c r="O496" i="49" s="1"/>
  <c r="O81" i="49"/>
  <c r="O80" i="49" s="1"/>
  <c r="O149" i="49"/>
  <c r="O148" i="49" s="1"/>
  <c r="O439" i="49"/>
  <c r="O438" i="49" s="1"/>
  <c r="O195" i="49"/>
  <c r="O506" i="49"/>
  <c r="O505" i="49" s="1"/>
  <c r="O295" i="49"/>
  <c r="O349" i="49"/>
  <c r="O101" i="49"/>
  <c r="O357" i="49"/>
  <c r="O356" i="49" s="1"/>
  <c r="O165" i="49"/>
  <c r="O164" i="49" s="1"/>
  <c r="O279" i="49"/>
  <c r="O306" i="49"/>
  <c r="O55" i="49"/>
  <c r="O363" i="49"/>
  <c r="O60" i="49"/>
  <c r="O278" i="49"/>
  <c r="O85" i="49"/>
  <c r="O84" i="49" s="1"/>
  <c r="O442" i="49"/>
  <c r="O441" i="49" s="1"/>
  <c r="O91" i="49"/>
  <c r="O90" i="49" s="1"/>
  <c r="O297" i="49"/>
  <c r="O296" i="49" s="1"/>
  <c r="O42" i="49"/>
  <c r="O379" i="49"/>
  <c r="O378" i="49" s="1"/>
  <c r="O201" i="49"/>
  <c r="O180" i="49"/>
  <c r="O483" i="49"/>
  <c r="O482" i="49" s="1"/>
  <c r="O102" i="49"/>
  <c r="O265" i="49"/>
  <c r="O264" i="49" s="1"/>
  <c r="O382" i="49"/>
  <c r="O381" i="49" s="1"/>
  <c r="O211" i="49"/>
  <c r="O144" i="49"/>
  <c r="O143" i="49" s="1"/>
  <c r="O435" i="49"/>
  <c r="O434" i="49" s="1"/>
  <c r="O36" i="49"/>
  <c r="O181" i="49"/>
  <c r="O300" i="49"/>
  <c r="O203" i="49"/>
  <c r="O510" i="49"/>
  <c r="O509" i="49" s="1"/>
  <c r="O398" i="49"/>
  <c r="O397" i="49" s="1"/>
  <c r="O337" i="49"/>
  <c r="O336" i="49" s="1"/>
  <c r="O485" i="49"/>
  <c r="O484" i="49" s="1"/>
  <c r="O217" i="49"/>
  <c r="O190" i="49"/>
  <c r="O189" i="49" s="1"/>
  <c r="O428" i="49"/>
  <c r="O427" i="49" s="1"/>
  <c r="O238" i="49"/>
  <c r="O237" i="49" s="1"/>
  <c r="O495" i="49"/>
  <c r="O494" i="49" s="1"/>
  <c r="O274" i="49"/>
  <c r="O155" i="49"/>
  <c r="O154" i="49" s="1"/>
  <c r="O313" i="49"/>
  <c r="O44" i="49"/>
  <c r="O261" i="49"/>
  <c r="O260" i="49" s="1"/>
  <c r="O446" i="49"/>
  <c r="O445" i="49" s="1"/>
  <c r="O28" i="49"/>
  <c r="O142" i="49"/>
  <c r="O141" i="49" s="1"/>
  <c r="O489" i="49"/>
  <c r="O488" i="49" s="1"/>
  <c r="O294" i="49"/>
  <c r="O192" i="49"/>
  <c r="O191" i="49" s="1"/>
  <c r="O186" i="49"/>
  <c r="O185" i="49" s="1"/>
  <c r="O464" i="49"/>
  <c r="O282" i="49"/>
  <c r="O450" i="49"/>
  <c r="O449" i="49" s="1"/>
  <c r="O54" i="49"/>
  <c r="O350" i="49"/>
  <c r="O114" i="49"/>
  <c r="O113" i="49" s="1"/>
  <c r="O130" i="49"/>
  <c r="O129" i="49" s="1"/>
  <c r="O128" i="49"/>
  <c r="O127" i="49" s="1"/>
  <c r="O444" i="49"/>
  <c r="O443" i="49" s="1"/>
  <c r="O267" i="49"/>
  <c r="O266" i="49" s="1"/>
  <c r="O169" i="49"/>
  <c r="O199" i="49"/>
  <c r="O27" i="49"/>
  <c r="O73" i="49"/>
  <c r="O72" i="49" s="1"/>
  <c r="O269" i="49"/>
  <c r="O268" i="49" s="1"/>
  <c r="O475" i="49"/>
  <c r="O69" i="49"/>
  <c r="O402" i="49"/>
  <c r="O401" i="49" s="1"/>
  <c r="O234" i="49"/>
  <c r="O233" i="49" s="1"/>
  <c r="O133" i="49"/>
  <c r="O289" i="49"/>
  <c r="O465" i="49"/>
  <c r="O391" i="49"/>
  <c r="O390" i="49" s="1"/>
  <c r="O284" i="49"/>
  <c r="O123" i="49"/>
  <c r="O122" i="49" s="1"/>
  <c r="O329" i="49"/>
  <c r="O328" i="49" s="1"/>
  <c r="O177" i="49"/>
  <c r="O459" i="49"/>
  <c r="O458" i="49" s="1"/>
  <c r="O327" i="49"/>
  <c r="O326" i="49" s="1"/>
  <c r="O57" i="49"/>
  <c r="O384" i="49"/>
  <c r="O383" i="49" s="1"/>
  <c r="O280" i="49"/>
  <c r="O377" i="49"/>
  <c r="O376" i="49" s="1"/>
  <c r="O53" i="49"/>
  <c r="O430" i="49"/>
  <c r="O429" i="49" s="1"/>
  <c r="O170" i="49"/>
  <c r="O76" i="49"/>
  <c r="O146" i="49"/>
  <c r="O145" i="49" s="1"/>
  <c r="O200" i="49"/>
  <c r="O253" i="49"/>
  <c r="O252" i="49" s="1"/>
  <c r="O45" i="49"/>
  <c r="O216" i="49"/>
  <c r="O205" i="49"/>
  <c r="O173" i="49"/>
  <c r="O31" i="49"/>
  <c r="O272" i="49"/>
  <c r="O77" i="49"/>
  <c r="O311" i="49"/>
  <c r="O196" i="49"/>
  <c r="O369" i="49"/>
  <c r="O179" i="49"/>
  <c r="O95" i="49"/>
  <c r="O94" i="49" s="1"/>
  <c r="O256" i="49"/>
  <c r="O255" i="49" s="1"/>
  <c r="O47" i="49"/>
  <c r="O46" i="49" s="1"/>
  <c r="O323" i="49"/>
  <c r="O322" i="49" s="1"/>
  <c r="O359" i="49"/>
  <c r="O99" i="49"/>
  <c r="O98" i="49" s="1"/>
  <c r="O78" i="49"/>
  <c r="O364" i="49"/>
  <c r="O210" i="49"/>
  <c r="O198" i="49"/>
  <c r="O312" i="49"/>
  <c r="O249" i="49"/>
  <c r="O248" i="49" s="1"/>
  <c r="O43" i="49"/>
  <c r="O229" i="49"/>
  <c r="O97" i="49"/>
  <c r="O96" i="49" s="1"/>
  <c r="O335" i="49"/>
  <c r="O334" i="49" s="1"/>
  <c r="O419" i="49"/>
  <c r="O418" i="49" s="1"/>
  <c r="O207" i="49"/>
  <c r="O104" i="49"/>
  <c r="O103" i="49" s="1"/>
  <c r="O360" i="49"/>
  <c r="O194" i="49"/>
  <c r="O373" i="49"/>
  <c r="O372" i="49" s="1"/>
  <c r="O136" i="49"/>
  <c r="O421" i="49"/>
  <c r="O420" i="49" s="1"/>
  <c r="O513" i="49"/>
  <c r="O512" i="49" s="1"/>
  <c r="O52" i="49"/>
  <c r="O474" i="49"/>
  <c r="O473" i="49"/>
  <c r="O342" i="49"/>
  <c r="O24" i="49"/>
  <c r="O331" i="49"/>
  <c r="O330" i="49" s="1"/>
  <c r="O59" i="49"/>
  <c r="O283" i="49"/>
  <c r="O386" i="49"/>
  <c r="O385" i="49" s="1"/>
  <c r="O119" i="49"/>
  <c r="O118" i="49" s="1"/>
  <c r="O174" i="49"/>
  <c r="O318" i="49"/>
  <c r="O317" i="49" s="1"/>
  <c r="O310" i="49"/>
  <c r="O30" i="49"/>
  <c r="O157" i="49"/>
  <c r="O156" i="49" s="1"/>
  <c r="O375" i="49"/>
  <c r="O374" i="49" s="1"/>
  <c r="O432" i="49"/>
  <c r="O431" i="49" s="1"/>
  <c r="O172" i="49"/>
  <c r="O159" i="49"/>
  <c r="O158" i="49" s="1"/>
  <c r="O228" i="49"/>
  <c r="O286" i="49"/>
  <c r="O395" i="49"/>
  <c r="O394" i="49" s="1"/>
  <c r="O454" i="49"/>
  <c r="O453" i="49" s="1"/>
  <c r="O502" i="49"/>
  <c r="O501" i="49" s="1"/>
  <c r="O87" i="49"/>
  <c r="O86" i="49" s="1"/>
  <c r="O153" i="49"/>
  <c r="O152" i="49" s="1"/>
  <c r="O287" i="49"/>
  <c r="O258" i="49"/>
  <c r="O257" i="49" s="1"/>
  <c r="O26" i="49"/>
  <c r="O33" i="49"/>
  <c r="O212" i="49"/>
  <c r="O204" i="49"/>
  <c r="O140" i="49"/>
  <c r="O139" i="49" s="1"/>
  <c r="O305" i="49"/>
  <c r="K473" i="53" l="1"/>
  <c r="K24" i="53"/>
  <c r="K179" i="53"/>
  <c r="K99" i="53"/>
  <c r="K98" i="53" s="1"/>
  <c r="K410" i="53"/>
  <c r="K409" i="53" s="1"/>
  <c r="K448" i="53"/>
  <c r="K447" i="53" s="1"/>
  <c r="K493" i="53"/>
  <c r="K492" i="53" s="1"/>
  <c r="K500" i="53"/>
  <c r="K499" i="53" s="1"/>
  <c r="K386" i="53"/>
  <c r="K385" i="53" s="1"/>
  <c r="K212" i="53"/>
  <c r="K247" i="53"/>
  <c r="K246" i="53" s="1"/>
  <c r="K180" i="53"/>
  <c r="K138" i="53"/>
  <c r="K137" i="53" s="1"/>
  <c r="K23" i="53"/>
  <c r="K155" i="53"/>
  <c r="K154" i="53" s="1"/>
  <c r="K121" i="53"/>
  <c r="K120" i="53" s="1"/>
  <c r="K373" i="53"/>
  <c r="K372" i="53" s="1"/>
  <c r="K306" i="53"/>
  <c r="K283" i="53"/>
  <c r="K73" i="53"/>
  <c r="K72" i="53" s="1"/>
  <c r="K504" i="53"/>
  <c r="K503" i="53" s="1"/>
  <c r="K393" i="53"/>
  <c r="K392" i="53" s="1"/>
  <c r="K284" i="53"/>
  <c r="K25" i="53"/>
  <c r="K22" i="53" s="1"/>
  <c r="K327" i="53"/>
  <c r="K326" i="53" s="1"/>
  <c r="K290" i="53"/>
  <c r="K321" i="53"/>
  <c r="K320" i="53" s="1"/>
  <c r="K133" i="53"/>
  <c r="K325" i="53"/>
  <c r="K324" i="53" s="1"/>
  <c r="K36" i="53"/>
  <c r="K337" i="53"/>
  <c r="K336" i="53" s="1"/>
  <c r="K63" i="53"/>
  <c r="K62" i="53" s="1"/>
  <c r="K26" i="53"/>
  <c r="K513" i="53"/>
  <c r="K512" i="53" s="1"/>
  <c r="K203" i="53"/>
  <c r="K454" i="53"/>
  <c r="K453" i="53" s="1"/>
  <c r="K400" i="53"/>
  <c r="K399" i="53" s="1"/>
  <c r="K28" i="53"/>
  <c r="K282" i="53"/>
  <c r="K151" i="53"/>
  <c r="K150" i="53" s="1"/>
  <c r="K130" i="53"/>
  <c r="K129" i="53" s="1"/>
  <c r="K70" i="53"/>
  <c r="K352" i="53"/>
  <c r="K351" i="53" s="1"/>
  <c r="K435" i="53"/>
  <c r="K434" i="53" s="1"/>
  <c r="K363" i="53"/>
  <c r="K181" i="53"/>
  <c r="K231" i="53"/>
  <c r="K230" i="53" s="1"/>
  <c r="K83" i="53"/>
  <c r="K82" i="53" s="1"/>
  <c r="K305" i="53"/>
  <c r="K280" i="53"/>
  <c r="K198" i="53"/>
  <c r="K85" i="53"/>
  <c r="K84" i="53" s="1"/>
  <c r="K437" i="53"/>
  <c r="K436" i="53" s="1"/>
  <c r="K481" i="53"/>
  <c r="K480" i="53" s="1"/>
  <c r="K471" i="53"/>
  <c r="K470" i="53" s="1"/>
  <c r="K77" i="53"/>
  <c r="K214" i="53"/>
  <c r="K146" i="53"/>
  <c r="K145" i="53" s="1"/>
  <c r="K384" i="53"/>
  <c r="K383" i="53" s="1"/>
  <c r="K163" i="53"/>
  <c r="K162" i="53" s="1"/>
  <c r="K206" i="53"/>
  <c r="K475" i="53"/>
  <c r="K459" i="53"/>
  <c r="K458" i="53" s="1"/>
  <c r="K269" i="53"/>
  <c r="K268" i="53" s="1"/>
  <c r="K238" i="53"/>
  <c r="K237" i="53" s="1"/>
  <c r="K302" i="53"/>
  <c r="K168" i="53"/>
  <c r="K495" i="53"/>
  <c r="K494" i="53" s="1"/>
  <c r="K142" i="53"/>
  <c r="K141" i="53" s="1"/>
  <c r="K55" i="53"/>
  <c r="K161" i="53"/>
  <c r="K160" i="53" s="1"/>
  <c r="K261" i="53"/>
  <c r="K260" i="53" s="1"/>
  <c r="K30" i="53"/>
  <c r="K194" i="53"/>
  <c r="O206" i="49"/>
  <c r="O417" i="49"/>
  <c r="O416" i="49" s="1"/>
  <c r="O415" i="49" s="1"/>
  <c r="O38" i="49"/>
  <c r="O37" i="49" s="1"/>
  <c r="O276" i="49"/>
  <c r="O325" i="49"/>
  <c r="O324" i="49" s="1"/>
  <c r="O389" i="49"/>
  <c r="O388" i="49" s="1"/>
  <c r="O387" i="49" s="1"/>
  <c r="O66" i="49"/>
  <c r="O291" i="49"/>
  <c r="O346" i="49"/>
  <c r="O361" i="49"/>
  <c r="O75" i="49"/>
  <c r="O208" i="49"/>
  <c r="O245" i="49"/>
  <c r="O244" i="49" s="1"/>
  <c r="O163" i="49"/>
  <c r="O162" i="49" s="1"/>
  <c r="O147" i="49" s="1"/>
  <c r="O354" i="49"/>
  <c r="O353" i="49" s="1"/>
  <c r="O301" i="49"/>
  <c r="O504" i="49"/>
  <c r="O503" i="49" s="1"/>
  <c r="O251" i="49"/>
  <c r="O250" i="49" s="1"/>
  <c r="O241" i="49" s="1"/>
  <c r="O437" i="49"/>
  <c r="O436" i="49" s="1"/>
  <c r="O135" i="49"/>
  <c r="O365" i="49"/>
  <c r="O70" i="49"/>
  <c r="O68" i="49" s="1"/>
  <c r="O309" i="49"/>
  <c r="O304" i="49"/>
  <c r="O469" i="49"/>
  <c r="O468" i="49" s="1"/>
  <c r="O50" i="49"/>
  <c r="O49" i="49" s="1"/>
  <c r="O63" i="49"/>
  <c r="O62" i="49" s="1"/>
  <c r="O161" i="49"/>
  <c r="O160" i="49" s="1"/>
  <c r="O352" i="49"/>
  <c r="O351" i="49" s="1"/>
  <c r="O370" i="49"/>
  <c r="O367" i="49" s="1"/>
  <c r="O366" i="49" s="1"/>
  <c r="O125" i="49"/>
  <c r="O124" i="49" s="1"/>
  <c r="O273" i="49"/>
  <c r="O493" i="49"/>
  <c r="O492" i="49" s="1"/>
  <c r="O467" i="49"/>
  <c r="O466" i="49" s="1"/>
  <c r="O426" i="49"/>
  <c r="O425" i="49" s="1"/>
  <c r="O168" i="49"/>
  <c r="O32" i="49"/>
  <c r="O303" i="49"/>
  <c r="O299" i="49" s="1"/>
  <c r="O308" i="49"/>
  <c r="O452" i="49"/>
  <c r="O451" i="49" s="1"/>
  <c r="O61" i="49"/>
  <c r="O508" i="49"/>
  <c r="O507" i="49" s="1"/>
  <c r="O151" i="49"/>
  <c r="O150" i="49" s="1"/>
  <c r="O227" i="49"/>
  <c r="O321" i="49"/>
  <c r="O320" i="49" s="1"/>
  <c r="O500" i="49"/>
  <c r="O499" i="49" s="1"/>
  <c r="O498" i="49" s="1"/>
  <c r="O247" i="49"/>
  <c r="O246" i="49" s="1"/>
  <c r="O35" i="49"/>
  <c r="O111" i="49"/>
  <c r="O110" i="49" s="1"/>
  <c r="O491" i="49"/>
  <c r="O490" i="49" s="1"/>
  <c r="O487" i="49" s="1"/>
  <c r="O109" i="49"/>
  <c r="O108" i="49" s="1"/>
  <c r="O423" i="49"/>
  <c r="O422" i="49" s="1"/>
  <c r="O448" i="49"/>
  <c r="O447" i="49" s="1"/>
  <c r="O263" i="49"/>
  <c r="O262" i="49" s="1"/>
  <c r="O259" i="49" s="1"/>
  <c r="O414" i="49"/>
  <c r="O413" i="49" s="1"/>
  <c r="O302" i="49"/>
  <c r="O316" i="49"/>
  <c r="O315" i="49" s="1"/>
  <c r="O275" i="49"/>
  <c r="O271" i="49" s="1"/>
  <c r="O93" i="49"/>
  <c r="O92" i="49" s="1"/>
  <c r="O214" i="49"/>
  <c r="O40" i="49"/>
  <c r="O39" i="49" s="1"/>
  <c r="O215" i="49"/>
  <c r="O213" i="49" s="1"/>
  <c r="O368" i="49"/>
  <c r="O83" i="49"/>
  <c r="O82" i="49" s="1"/>
  <c r="O106" i="49"/>
  <c r="O105" i="49" s="1"/>
  <c r="O138" i="49"/>
  <c r="O137" i="49" s="1"/>
  <c r="O116" i="49"/>
  <c r="O115" i="49" s="1"/>
  <c r="O112" i="49" s="1"/>
  <c r="O457" i="49"/>
  <c r="O456" i="49" s="1"/>
  <c r="O222" i="49"/>
  <c r="O221" i="49" s="1"/>
  <c r="O121" i="49"/>
  <c r="O120" i="49" s="1"/>
  <c r="O462" i="49"/>
  <c r="O461" i="49" s="1"/>
  <c r="O225" i="49"/>
  <c r="O224" i="49" s="1"/>
  <c r="O333" i="49"/>
  <c r="O332" i="49" s="1"/>
  <c r="O132" i="49"/>
  <c r="O131" i="49" s="1"/>
  <c r="O126" i="49" s="1"/>
  <c r="O231" i="49"/>
  <c r="O230" i="49" s="1"/>
  <c r="O400" i="49"/>
  <c r="O399" i="49" s="1"/>
  <c r="O67" i="49"/>
  <c r="O25" i="49"/>
  <c r="O188" i="49"/>
  <c r="O187" i="49" s="1"/>
  <c r="O343" i="49"/>
  <c r="O292" i="49"/>
  <c r="O288" i="49" s="1"/>
  <c r="O408" i="49"/>
  <c r="O407" i="49" s="1"/>
  <c r="O476" i="49"/>
  <c r="O472" i="49" s="1"/>
  <c r="O347" i="49"/>
  <c r="O478" i="49"/>
  <c r="O477" i="49" s="1"/>
  <c r="G31" i="52"/>
  <c r="K406" i="53"/>
  <c r="K405" i="53" s="1"/>
  <c r="K243" i="53"/>
  <c r="K242" i="53" s="1"/>
  <c r="O515" i="49"/>
  <c r="O514" i="49" s="1"/>
  <c r="O511" i="49" s="1"/>
  <c r="O240" i="49"/>
  <c r="O239" i="49" s="1"/>
  <c r="O232" i="49" s="1"/>
  <c r="O410" i="49"/>
  <c r="O409" i="49" s="1"/>
  <c r="K59" i="53"/>
  <c r="K396" i="53"/>
  <c r="K125" i="53"/>
  <c r="K124" i="53" s="1"/>
  <c r="K227" i="53"/>
  <c r="K53" i="53"/>
  <c r="K169" i="53"/>
  <c r="K303" i="53"/>
  <c r="K165" i="53"/>
  <c r="K164" i="53" s="1"/>
  <c r="K234" i="53"/>
  <c r="K233" i="53" s="1"/>
  <c r="K111" i="53"/>
  <c r="K110" i="53" s="1"/>
  <c r="K359" i="53"/>
  <c r="K45" i="53"/>
  <c r="K52" i="53"/>
  <c r="K245" i="53"/>
  <c r="K244" i="53" s="1"/>
  <c r="K408" i="53"/>
  <c r="K407" i="53" s="1"/>
  <c r="K426" i="53"/>
  <c r="K425" i="53" s="1"/>
  <c r="K341" i="53"/>
  <c r="K114" i="53"/>
  <c r="K113" i="53" s="1"/>
  <c r="K333" i="53"/>
  <c r="K332" i="53" s="1"/>
  <c r="K38" i="53"/>
  <c r="K37" i="53" s="1"/>
  <c r="K188" i="53"/>
  <c r="K187" i="53" s="1"/>
  <c r="K360" i="53"/>
  <c r="K101" i="53"/>
  <c r="K417" i="53"/>
  <c r="K416" i="53" s="1"/>
  <c r="K497" i="53"/>
  <c r="K496" i="53" s="1"/>
  <c r="K228" i="53"/>
  <c r="K61" i="53"/>
  <c r="K93" i="53"/>
  <c r="K92" i="53" s="1"/>
  <c r="K81" i="53"/>
  <c r="K80" i="53" s="1"/>
  <c r="K345" i="53"/>
  <c r="K229" i="53"/>
  <c r="K208" i="53"/>
  <c r="K170" i="53"/>
  <c r="K225" i="53"/>
  <c r="K224" i="53" s="1"/>
  <c r="K273" i="53"/>
  <c r="K157" i="53"/>
  <c r="K156" i="53" s="1"/>
  <c r="K69" i="53"/>
  <c r="K68" i="53" s="1"/>
  <c r="K485" i="53"/>
  <c r="K484" i="53" s="1"/>
  <c r="K311" i="53"/>
  <c r="K476" i="53"/>
  <c r="K331" i="53"/>
  <c r="K330" i="53" s="1"/>
  <c r="K67" i="53"/>
  <c r="K218" i="53"/>
  <c r="K316" i="53"/>
  <c r="K315" i="53" s="1"/>
  <c r="K267" i="53"/>
  <c r="K266" i="53" s="1"/>
  <c r="K428" i="53"/>
  <c r="K427" i="53" s="1"/>
  <c r="K430" i="53"/>
  <c r="K429" i="53" s="1"/>
  <c r="K42" i="53"/>
  <c r="K502" i="53"/>
  <c r="K501" i="53" s="1"/>
  <c r="K174" i="53"/>
  <c r="K43" i="53"/>
  <c r="K364" i="53"/>
  <c r="K310" i="53"/>
  <c r="K308" i="53"/>
  <c r="K192" i="53"/>
  <c r="K191" i="53" s="1"/>
  <c r="K27" i="53"/>
  <c r="K60" i="53"/>
  <c r="K123" i="53"/>
  <c r="K122" i="53" s="1"/>
  <c r="K149" i="53"/>
  <c r="K148" i="53" s="1"/>
  <c r="K301" i="53"/>
  <c r="K289" i="53"/>
  <c r="K294" i="53"/>
  <c r="K87" i="53"/>
  <c r="K86" i="53" s="1"/>
  <c r="K199" i="53"/>
  <c r="K177" i="53"/>
  <c r="K265" i="53"/>
  <c r="K264" i="53" s="1"/>
  <c r="K216" i="53"/>
  <c r="K469" i="53"/>
  <c r="K468" i="53" s="1"/>
  <c r="K313" i="53"/>
  <c r="K444" i="53"/>
  <c r="K443" i="53" s="1"/>
  <c r="K419" i="53"/>
  <c r="K418" i="53" s="1"/>
  <c r="K195" i="53"/>
  <c r="K276" i="53"/>
  <c r="K258" i="53"/>
  <c r="K257" i="53" s="1"/>
  <c r="K210" i="53"/>
  <c r="K442" i="53"/>
  <c r="K441" i="53" s="1"/>
  <c r="K343" i="53"/>
  <c r="K217" i="53"/>
  <c r="K510" i="53"/>
  <c r="K509" i="53" s="1"/>
  <c r="K323" i="53"/>
  <c r="K322" i="53" s="1"/>
  <c r="K450" i="53"/>
  <c r="K449" i="53" s="1"/>
  <c r="K104" i="53"/>
  <c r="K103" i="53" s="1"/>
  <c r="K47" i="53"/>
  <c r="K46" i="53" s="1"/>
  <c r="K95" i="53"/>
  <c r="K94" i="53" s="1"/>
  <c r="K57" i="53"/>
  <c r="K256" i="53"/>
  <c r="K255" i="53" s="1"/>
  <c r="K286" i="53"/>
  <c r="K457" i="53"/>
  <c r="K456" i="53" s="1"/>
  <c r="K455" i="53" s="1"/>
  <c r="K515" i="53"/>
  <c r="K514" i="53" s="1"/>
  <c r="K511" i="53" s="1"/>
  <c r="K116" i="53"/>
  <c r="K115" i="53" s="1"/>
  <c r="K112" i="53" s="1"/>
  <c r="K291" i="53"/>
  <c r="K66" i="53"/>
  <c r="K75" i="53"/>
  <c r="K207" i="53"/>
  <c r="K346" i="53"/>
  <c r="K178" i="53"/>
  <c r="K222" i="53"/>
  <c r="K221" i="53" s="1"/>
  <c r="K452" i="53"/>
  <c r="K451" i="53" s="1"/>
  <c r="K335" i="53"/>
  <c r="K334" i="53" s="1"/>
  <c r="K31" i="53"/>
  <c r="K506" i="53"/>
  <c r="K505" i="53" s="1"/>
  <c r="K464" i="53"/>
  <c r="K102" i="53"/>
  <c r="K100" i="53" s="1"/>
  <c r="K201" i="53"/>
  <c r="K159" i="53"/>
  <c r="K158" i="53" s="1"/>
  <c r="K136" i="53"/>
  <c r="K300" i="53"/>
  <c r="K474" i="53"/>
  <c r="K472" i="53" s="1"/>
  <c r="K365" i="53"/>
  <c r="K134" i="53"/>
  <c r="K292" i="53"/>
  <c r="K287" i="53"/>
  <c r="K312" i="53"/>
  <c r="K293" i="53"/>
  <c r="K106" i="53"/>
  <c r="K105" i="53" s="1"/>
  <c r="K350" i="53"/>
  <c r="K348" i="53" s="1"/>
  <c r="K379" i="53"/>
  <c r="K378" i="53" s="1"/>
  <c r="K172" i="53"/>
  <c r="K382" i="53"/>
  <c r="K381" i="53" s="1"/>
  <c r="K380" i="53" s="1"/>
  <c r="K467" i="53"/>
  <c r="K466" i="53" s="1"/>
  <c r="K215" i="53"/>
  <c r="K412" i="53"/>
  <c r="K411" i="53" s="1"/>
  <c r="K173" i="53"/>
  <c r="K240" i="53"/>
  <c r="K239" i="53" s="1"/>
  <c r="K369" i="53"/>
  <c r="K367" i="53" s="1"/>
  <c r="K366" i="53" s="1"/>
  <c r="K35" i="53"/>
  <c r="K304" i="53"/>
  <c r="K491" i="53"/>
  <c r="K490" i="53" s="1"/>
  <c r="K421" i="53"/>
  <c r="K420" i="53" s="1"/>
  <c r="K183" i="53"/>
  <c r="K182" i="53" s="1"/>
  <c r="K56" i="53"/>
  <c r="K439" i="53"/>
  <c r="K438" i="53" s="1"/>
  <c r="K211" i="53"/>
  <c r="K263" i="53"/>
  <c r="K262" i="53" s="1"/>
  <c r="K76" i="53"/>
  <c r="K54" i="53"/>
  <c r="K354" i="53"/>
  <c r="K353" i="53" s="1"/>
  <c r="K414" i="53"/>
  <c r="K413" i="53" s="1"/>
  <c r="K508" i="53"/>
  <c r="K507" i="53" s="1"/>
  <c r="K196" i="53"/>
  <c r="K153" i="53"/>
  <c r="K152" i="53" s="1"/>
  <c r="K329" i="53"/>
  <c r="K328" i="53" s="1"/>
  <c r="K253" i="53"/>
  <c r="K252" i="53" s="1"/>
  <c r="K32" i="53"/>
  <c r="K395" i="53"/>
  <c r="K394" i="53" s="1"/>
  <c r="K58" i="53"/>
  <c r="K489" i="53"/>
  <c r="K488" i="53" s="1"/>
  <c r="K318" i="53"/>
  <c r="K317" i="53" s="1"/>
  <c r="K465" i="53"/>
  <c r="K272" i="53"/>
  <c r="K223" i="53"/>
  <c r="K342" i="53"/>
  <c r="K285" i="53"/>
  <c r="K361" i="53"/>
  <c r="K297" i="53"/>
  <c r="K296" i="53" s="1"/>
  <c r="K249" i="53"/>
  <c r="K248" i="53" s="1"/>
  <c r="K176" i="53"/>
  <c r="K186" i="53"/>
  <c r="K185" i="53" s="1"/>
  <c r="K309" i="53"/>
  <c r="K432" i="53"/>
  <c r="K431" i="53" s="1"/>
  <c r="K204" i="53"/>
  <c r="K34" i="53"/>
  <c r="K109" i="53"/>
  <c r="K108" i="53" s="1"/>
  <c r="K278" i="53"/>
  <c r="K190" i="53"/>
  <c r="K189" i="53" s="1"/>
  <c r="K44" i="53"/>
  <c r="K119" i="53"/>
  <c r="K118" i="53" s="1"/>
  <c r="K478" i="53"/>
  <c r="K477" i="53" s="1"/>
  <c r="K135" i="53"/>
  <c r="K128" i="53"/>
  <c r="K127" i="53" s="1"/>
  <c r="K251" i="53"/>
  <c r="K250" i="53" s="1"/>
  <c r="K391" i="53"/>
  <c r="K390" i="53" s="1"/>
  <c r="K140" i="53"/>
  <c r="K139" i="53" s="1"/>
  <c r="K279" i="53"/>
  <c r="K236" i="53"/>
  <c r="K235" i="53" s="1"/>
  <c r="K33" i="53"/>
  <c r="K483" i="53"/>
  <c r="K482" i="53" s="1"/>
  <c r="K295" i="53"/>
  <c r="K171" i="53"/>
  <c r="K389" i="53"/>
  <c r="K388" i="53" s="1"/>
  <c r="K275" i="53"/>
  <c r="K375" i="53"/>
  <c r="K374" i="53" s="1"/>
  <c r="K200" i="53"/>
  <c r="O193" i="49"/>
  <c r="K193" i="53"/>
  <c r="K254" i="53"/>
  <c r="O197" i="49"/>
  <c r="O29" i="49"/>
  <c r="O209" i="49"/>
  <c r="O358" i="49"/>
  <c r="O74" i="49"/>
  <c r="O71" i="49" s="1"/>
  <c r="O424" i="49"/>
  <c r="O167" i="49"/>
  <c r="O307" i="49"/>
  <c r="O226" i="49"/>
  <c r="O319" i="49"/>
  <c r="O107" i="49"/>
  <c r="O314" i="49"/>
  <c r="O455" i="49"/>
  <c r="O51" i="49"/>
  <c r="O371" i="49"/>
  <c r="O254" i="49"/>
  <c r="O281" i="49"/>
  <c r="O463" i="49"/>
  <c r="O396" i="49"/>
  <c r="O202" i="49"/>
  <c r="O433" i="49"/>
  <c r="O380" i="49"/>
  <c r="O41" i="49"/>
  <c r="O440" i="49"/>
  <c r="O277" i="49"/>
  <c r="O362" i="49"/>
  <c r="O100" i="49"/>
  <c r="O89" i="49" s="1"/>
  <c r="O348" i="49"/>
  <c r="O79" i="49"/>
  <c r="O175" i="49"/>
  <c r="O340" i="49"/>
  <c r="O344" i="49"/>
  <c r="O479" i="49"/>
  <c r="O22" i="49"/>
  <c r="O48" i="49" l="1"/>
  <c r="K358" i="53"/>
  <c r="K107" i="53"/>
  <c r="K271" i="53"/>
  <c r="K131" i="53"/>
  <c r="K433" i="53"/>
  <c r="O404" i="49"/>
  <c r="O117" i="49"/>
  <c r="O220" i="49"/>
  <c r="O65" i="49"/>
  <c r="O64" i="49" s="1"/>
  <c r="K197" i="53"/>
  <c r="K226" i="53"/>
  <c r="K220" i="53" s="1"/>
  <c r="O460" i="49"/>
  <c r="O298" i="49"/>
  <c r="O184" i="49"/>
  <c r="O21" i="49"/>
  <c r="O486" i="49"/>
  <c r="K41" i="53"/>
  <c r="K29" i="53"/>
  <c r="K21" i="53" s="1"/>
  <c r="K202" i="53"/>
  <c r="K281" i="53"/>
  <c r="K147" i="53"/>
  <c r="K362" i="53"/>
  <c r="K355" i="53" s="1"/>
  <c r="K79" i="53"/>
  <c r="K232" i="53"/>
  <c r="K371" i="53"/>
  <c r="K340" i="53"/>
  <c r="K487" i="53"/>
  <c r="K387" i="53"/>
  <c r="K175" i="53"/>
  <c r="K404" i="53"/>
  <c r="K213" i="53"/>
  <c r="K307" i="53"/>
  <c r="K65" i="53"/>
  <c r="K479" i="53"/>
  <c r="K344" i="53"/>
  <c r="K424" i="53"/>
  <c r="K74" i="53"/>
  <c r="K71" i="53" s="1"/>
  <c r="K440" i="53"/>
  <c r="K498" i="53"/>
  <c r="K486" i="53" s="1"/>
  <c r="K259" i="53"/>
  <c r="K117" i="53"/>
  <c r="K51" i="53"/>
  <c r="K48" i="53" s="1"/>
  <c r="K319" i="53"/>
  <c r="K299" i="53"/>
  <c r="K89" i="53"/>
  <c r="K209" i="53"/>
  <c r="K415" i="53"/>
  <c r="K463" i="53"/>
  <c r="K460" i="53" s="1"/>
  <c r="K314" i="53"/>
  <c r="K277" i="53"/>
  <c r="K167" i="53"/>
  <c r="K64" i="53"/>
  <c r="K288" i="53"/>
  <c r="K241" i="53"/>
  <c r="K166" i="53"/>
  <c r="K126" i="53"/>
  <c r="O355" i="49"/>
  <c r="O270" i="49"/>
  <c r="O219" i="49" s="1"/>
  <c r="O339" i="49"/>
  <c r="O166" i="49"/>
  <c r="O403" i="49" l="1"/>
  <c r="K184" i="53"/>
  <c r="K339" i="53"/>
  <c r="O20" i="49"/>
  <c r="O88" i="49"/>
  <c r="O338" i="49"/>
  <c r="K270" i="53"/>
  <c r="K338" i="53"/>
  <c r="K403" i="53"/>
  <c r="K298" i="53"/>
  <c r="K20" i="53"/>
  <c r="K88" i="53"/>
  <c r="O19" i="49" l="1"/>
  <c r="K219" i="53"/>
  <c r="K19" i="5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Ilka Gonzalez</author>
  </authors>
  <commentList>
    <comment ref="D9" authorId="0" shapeId="0" xr:uid="{00000000-0006-0000-0100-000001000000}">
      <text>
        <r>
          <rPr>
            <u/>
            <sz val="9"/>
            <color indexed="81"/>
            <rFont val="Tahoma"/>
            <family val="2"/>
          </rPr>
          <t xml:space="preserve">Fórmula de Metas logradas: </t>
        </r>
        <r>
          <rPr>
            <sz val="9"/>
            <color indexed="81"/>
            <rFont val="Tahoma"/>
            <family val="2"/>
          </rPr>
          <t>Productividad Actual /7 x 12</t>
        </r>
      </text>
    </comment>
    <comment ref="E9" authorId="0" shapeId="0" xr:uid="{00000000-0006-0000-0100-000002000000}">
      <text>
        <r>
          <rPr>
            <sz val="9"/>
            <color indexed="81"/>
            <rFont val="Tahoma"/>
            <family val="2"/>
          </rPr>
          <t>Fórmula Metas programadas:
 Meta Actual/Meta Año anterior X Meta Actual</t>
        </r>
      </text>
    </comment>
    <comment ref="C29" authorId="0" shapeId="0" xr:uid="{00000000-0006-0000-0100-000003000000}">
      <text>
        <r>
          <rPr>
            <sz val="9"/>
            <color indexed="81"/>
            <rFont val="Tahoma"/>
            <family val="2"/>
          </rPr>
          <t>Total de egresos en un período dado/Total de camas disponibles del mismo período</t>
        </r>
      </text>
    </comment>
    <comment ref="D29" authorId="0" shapeId="0" xr:uid="{00000000-0006-0000-0100-000004000000}">
      <text>
        <r>
          <rPr>
            <sz val="9"/>
            <color indexed="81"/>
            <rFont val="Tahoma"/>
            <family val="2"/>
          </rPr>
          <t>Número de camas x 365</t>
        </r>
      </text>
    </comment>
    <comment ref="E29" authorId="0" shapeId="0" xr:uid="{00000000-0006-0000-0100-000005000000}">
      <text>
        <r>
          <rPr>
            <sz val="9"/>
            <color indexed="81"/>
            <rFont val="Tahoma"/>
            <family val="2"/>
          </rPr>
          <t>Sumatoria de los días pacientes reportados en el censo diario</t>
        </r>
      </text>
    </comment>
    <comment ref="F29" authorId="0" shapeId="0" xr:uid="{00000000-0006-0000-0100-000006000000}">
      <text>
        <r>
          <rPr>
            <sz val="9"/>
            <color indexed="81"/>
            <rFont val="Tahoma"/>
            <family val="2"/>
          </rPr>
          <t>Total de días pacientes en un período dado/Total de egresos del mismo período</t>
        </r>
      </text>
    </comment>
    <comment ref="G29" authorId="0" shapeId="0" xr:uid="{00000000-0006-0000-0100-000007000000}">
      <text>
        <r>
          <rPr>
            <sz val="9"/>
            <color indexed="81"/>
            <rFont val="Tahoma"/>
            <family val="2"/>
          </rPr>
          <t>Total de días pacientes en un período dado/ Total de días camas disponibles del mismo período x 100</t>
        </r>
      </text>
    </comment>
    <comment ref="H29" authorId="0" shapeId="0" xr:uid="{00000000-0006-0000-0100-000008000000}">
      <text>
        <r>
          <rPr>
            <sz val="9"/>
            <color indexed="81"/>
            <rFont val="Tahoma"/>
            <family val="2"/>
          </rPr>
          <t>Número de egresos (materno) por fallecimiento en un período dado/Total de egresos (materno) del mismo período x 100</t>
        </r>
      </text>
    </comment>
    <comment ref="I29" authorId="0" shapeId="0" xr:uid="{00000000-0006-0000-0100-000009000000}">
      <text>
        <r>
          <rPr>
            <sz val="9"/>
            <color indexed="81"/>
            <rFont val="Tahoma"/>
            <family val="2"/>
          </rPr>
          <t>Número de partos por cesárea/Número total de partos x 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Ilka Gonzalez</author>
  </authors>
  <commentList>
    <comment ref="D9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DPD1.1.1.01</t>
        </r>
      </text>
    </comment>
    <comment ref="V9" authorId="0" shapeId="0" xr:uid="{00000000-0006-0000-0200-000002000000}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</commentList>
</comments>
</file>

<file path=xl/sharedStrings.xml><?xml version="1.0" encoding="utf-8"?>
<sst xmlns="http://schemas.openxmlformats.org/spreadsheetml/2006/main" count="7101" uniqueCount="1701">
  <si>
    <t>Insumos</t>
  </si>
  <si>
    <t>Unidad de Medida</t>
  </si>
  <si>
    <t>Precio Unitario</t>
  </si>
  <si>
    <t>Valor Total</t>
  </si>
  <si>
    <t>Cuenta</t>
  </si>
  <si>
    <t>1er. Trimestre</t>
  </si>
  <si>
    <t>2do. Trimestre</t>
  </si>
  <si>
    <t>3er. Trimestre</t>
  </si>
  <si>
    <t>4to. Trimestre</t>
  </si>
  <si>
    <t>Servicio Hospitalización</t>
  </si>
  <si>
    <t>Egresos</t>
  </si>
  <si>
    <t>Servicio de Medicina General</t>
  </si>
  <si>
    <t>Servicio de Cirugia</t>
  </si>
  <si>
    <t>Servicio de Ginecobstetricia</t>
  </si>
  <si>
    <t>Servicio de Pediatria</t>
  </si>
  <si>
    <t>Servicio de Cardiologia</t>
  </si>
  <si>
    <t>Servicio de Gastroenterologia</t>
  </si>
  <si>
    <t>Servicio de Endocrinologia</t>
  </si>
  <si>
    <t>Otros</t>
  </si>
  <si>
    <t>Servicio de Consulta Externa</t>
  </si>
  <si>
    <t>Consultas</t>
  </si>
  <si>
    <t>Primera Vez</t>
  </si>
  <si>
    <t>Subsecuente</t>
  </si>
  <si>
    <t>Servicio de Emergencia</t>
  </si>
  <si>
    <t>Servicio de Imágenes</t>
  </si>
  <si>
    <t>Imágenes</t>
  </si>
  <si>
    <t>%</t>
  </si>
  <si>
    <t>Auxiliar</t>
  </si>
  <si>
    <t>Sobresueldos</t>
  </si>
  <si>
    <t>Servicios Básicos</t>
  </si>
  <si>
    <t>Electricidad</t>
  </si>
  <si>
    <t>Agua</t>
  </si>
  <si>
    <t>Viáticos</t>
  </si>
  <si>
    <t>Pasajes</t>
  </si>
  <si>
    <t>Fletes</t>
  </si>
  <si>
    <t>Materiales y Suministros</t>
  </si>
  <si>
    <t>Alimentos y Productos Agroforestales</t>
  </si>
  <si>
    <t>Textiles y Vestuarios</t>
  </si>
  <si>
    <t>Calzados</t>
  </si>
  <si>
    <t>Minerales</t>
  </si>
  <si>
    <t>Productos y Utiles Varios</t>
  </si>
  <si>
    <t>Aportes y Donaciones</t>
  </si>
  <si>
    <t>Venta de Servicios</t>
  </si>
  <si>
    <t>Suplencias</t>
  </si>
  <si>
    <t>Especialismos</t>
  </si>
  <si>
    <t>Sobrejornales</t>
  </si>
  <si>
    <t>Dietas y Gastos de Representación</t>
  </si>
  <si>
    <t>Gratificaciones y Bonificaciones</t>
  </si>
  <si>
    <t>Bonificaciones</t>
  </si>
  <si>
    <t>Almacenaje</t>
  </si>
  <si>
    <t>Productos Terminales</t>
  </si>
  <si>
    <t>Servicios de Apoyo Diagnóstico</t>
  </si>
  <si>
    <t>Análisis de Laboratorio</t>
  </si>
  <si>
    <t>Indicadores de Producción</t>
  </si>
  <si>
    <t>Gestión de Usuario y Educación para la Salud</t>
  </si>
  <si>
    <t xml:space="preserve">        Venta de Servicios y Otros Ingresos</t>
  </si>
  <si>
    <t xml:space="preserve">        Otros Aportes</t>
  </si>
  <si>
    <t>Programación Trimestral</t>
  </si>
  <si>
    <t>Muestras</t>
  </si>
  <si>
    <t>Cantidad de Insumos</t>
  </si>
  <si>
    <t>Fuente de Financiamiento</t>
  </si>
  <si>
    <t>Estimación de Ingresos</t>
  </si>
  <si>
    <t>Estimación de Gastos</t>
  </si>
  <si>
    <t>Objeto</t>
  </si>
  <si>
    <t>Sub-Cuenta</t>
  </si>
  <si>
    <t>Anticipos Financieros / Transferencias</t>
  </si>
  <si>
    <t xml:space="preserve">Transferencias Corrientes </t>
  </si>
  <si>
    <t>Consolidado Presupuesto Estimado de Ingresos y Gastos Nivel Especializado por Actividad Especifica</t>
  </si>
  <si>
    <t>Descripción Gasto por Cuenta</t>
  </si>
  <si>
    <t>Consultas Externa</t>
  </si>
  <si>
    <t>Emergencias</t>
  </si>
  <si>
    <t>Hospitalización</t>
  </si>
  <si>
    <t>Servicios de Laboratorios y Banco de Sangre</t>
  </si>
  <si>
    <t>Servicios de Imágenes RX</t>
  </si>
  <si>
    <t>Gestión Técnica y Administrativa</t>
  </si>
  <si>
    <t>Apoyo Diagnóstico</t>
  </si>
  <si>
    <t>Servicios de Apoyo</t>
  </si>
  <si>
    <t xml:space="preserve">      Total Ingresos RD$</t>
  </si>
  <si>
    <t>Tipo</t>
  </si>
  <si>
    <t>Remuneraciones</t>
  </si>
  <si>
    <t>Remuneraciones al personal fijo</t>
  </si>
  <si>
    <t>Sueldos a medicos</t>
  </si>
  <si>
    <t>Nuevas plazas maestros</t>
  </si>
  <si>
    <t>Incentivos y escalafón</t>
  </si>
  <si>
    <t>Remuneraciones al personal con carácter transitorio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</si>
  <si>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</si>
  <si>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</si>
  <si>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</si>
  <si>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</si>
  <si>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</si>
  <si>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Sueldos al personal fijo en trámite de pensiones</t>
  </si>
  <si>
    <t>Pago de porcentaje por desvinculación de cargo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</si>
  <si>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</si>
  <si>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</si>
  <si>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</si>
  <si>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</si>
  <si>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</si>
  <si>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</si>
  <si>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</si>
  <si>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</si>
  <si>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</si>
  <si>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Compensaciones especiales</t>
  </si>
  <si>
    <t>Bono por desempeño</t>
  </si>
  <si>
    <t>Beneficio , Acuerdo de desempeños institucionales (Reglamento 423-12)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</si>
  <si>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</si>
  <si>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</si>
  <si>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</si>
  <si>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</si>
  <si>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</si>
  <si>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</si>
  <si>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Bono escolar</t>
  </si>
  <si>
    <t>Gratificaciones por pasantías</t>
  </si>
  <si>
    <t>Gratificaciones por aniversario de institución</t>
  </si>
  <si>
    <t>Otras Gratificaciones y Bonificaciones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</si>
  <si>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</si>
  <si>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</si>
  <si>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</si>
  <si>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</si>
  <si>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</si>
  <si>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</si>
  <si>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</si>
  <si>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</si>
  <si>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</si>
  <si>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Energía eléctrica</t>
  </si>
  <si>
    <t>Electricidad no cortable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</si>
  <si>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</si>
  <si>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</si>
  <si>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</si>
  <si>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</si>
  <si>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</si>
  <si>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Transporte y Alamcenaje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</si>
  <si>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</si>
  <si>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</si>
  <si>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</si>
  <si>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</si>
  <si>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</si>
  <si>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</si>
  <si>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</si>
  <si>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</si>
  <si>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</si>
  <si>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</si>
  <si>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</si>
  <si>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</si>
  <si>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Seguros</t>
  </si>
  <si>
    <t>Seguro de bienes muebles</t>
  </si>
  <si>
    <t>Seguros de personas</t>
  </si>
  <si>
    <t>Seguros de la producción agrícola</t>
  </si>
  <si>
    <t>Servicios de Conservación, Reparaciones Menores e Instalaciones Temporales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</si>
  <si>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</si>
  <si>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</si>
  <si>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</si>
  <si>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</si>
  <si>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</si>
  <si>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</si>
  <si>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</si>
  <si>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 y reparación de equipo para computación</t>
  </si>
  <si>
    <t>Mantenimiento y reparación de equipos sanitarios y de laboratorio</t>
  </si>
  <si>
    <t>Mantenimiento y reparación de equipos de transporte, tracción y elevación</t>
  </si>
  <si>
    <t>Instalaciones temporales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</si>
  <si>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</si>
  <si>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</si>
  <si>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</si>
  <si>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</si>
  <si>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</si>
  <si>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</si>
  <si>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</si>
  <si>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Organización de eventos y festividades</t>
  </si>
  <si>
    <t>Festividades</t>
  </si>
  <si>
    <t>Actuaciones deportivas</t>
  </si>
  <si>
    <t>Actuaciones artísticas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</si>
  <si>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</si>
  <si>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</si>
  <si>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</si>
  <si>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</si>
  <si>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</si>
  <si>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</si>
  <si>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</si>
  <si>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</si>
  <si>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</si>
  <si>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</si>
  <si>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</si>
  <si>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Otros gastos operativos de instituciones empresariales</t>
  </si>
  <si>
    <t>Alimentos y bebidas para personas</t>
  </si>
  <si>
    <t>Desayuno escolar</t>
  </si>
  <si>
    <t>Productos agroforestales y pecuarios</t>
  </si>
  <si>
    <t>Alimentos para animales</t>
  </si>
  <si>
    <t>Productos pecuarios</t>
  </si>
  <si>
    <t>Productos agrícolas</t>
  </si>
  <si>
    <t>Productos forestales</t>
  </si>
  <si>
    <t>Madera, corcho y sus manufacturas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</si>
  <si>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</si>
  <si>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</si>
  <si>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</si>
  <si>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</si>
  <si>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</si>
  <si>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</si>
  <si>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</si>
  <si>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</si>
  <si>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</si>
  <si>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medicinales para uso humano</t>
  </si>
  <si>
    <t>Productos medicinales para uso veterinario</t>
  </si>
  <si>
    <t>Cueros y pieles</t>
  </si>
  <si>
    <t>Artículos de cuero</t>
  </si>
  <si>
    <t>Llantas y neumáticos</t>
  </si>
  <si>
    <t>Artículos de caucho</t>
  </si>
  <si>
    <t>Productos de Cuero, Caucho y Plasticos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</si>
  <si>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</si>
  <si>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</si>
  <si>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</si>
  <si>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</si>
  <si>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</si>
  <si>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</si>
  <si>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</si>
  <si>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</si>
  <si>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</si>
  <si>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</si>
  <si>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</si>
  <si>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</si>
  <si>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</si>
  <si>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</si>
  <si>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</si>
  <si>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</si>
  <si>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</si>
  <si>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</si>
  <si>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</si>
  <si>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</si>
  <si>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</si>
  <si>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</si>
  <si>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</si>
  <si>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</si>
  <si>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</si>
  <si>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</si>
  <si>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</si>
  <si>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</si>
  <si>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</si>
  <si>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</si>
  <si>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</si>
  <si>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</si>
  <si>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</si>
  <si>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</si>
  <si>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</si>
  <si>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</si>
  <si>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</si>
  <si>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</si>
  <si>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</si>
  <si>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</si>
  <si>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Material para limpieza</t>
  </si>
  <si>
    <t>Utiles de escritorio, oficina informática y de enseñanza</t>
  </si>
  <si>
    <t>Utiles destinados a actividades deportivas y recreativas</t>
  </si>
  <si>
    <t>Utiles de cocina y comedor</t>
  </si>
  <si>
    <t>Productos eléctricos y afines</t>
  </si>
  <si>
    <t>Otros repuestos y accesorios menores</t>
  </si>
  <si>
    <t>Productos y útiles varios n.i.p.</t>
  </si>
  <si>
    <t>Obras</t>
  </si>
  <si>
    <t>Bienes Muebles, Inmuebles e Intangibles</t>
  </si>
  <si>
    <t>Mobiliario Y Equipo</t>
  </si>
  <si>
    <t>Muebles de oficina y estantería</t>
  </si>
  <si>
    <t>Otros mobiliarios y equipos no identificados precedentemente</t>
  </si>
  <si>
    <t>Mobiliario y Equipo Educacional y Recreativo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</si>
  <si>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</si>
  <si>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</si>
  <si>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</si>
  <si>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</si>
  <si>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</si>
  <si>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</si>
  <si>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</si>
  <si>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</si>
  <si>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</si>
  <si>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</si>
  <si>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</si>
  <si>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</si>
  <si>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</si>
  <si>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</si>
  <si>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</si>
  <si>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</si>
  <si>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</si>
  <si>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</si>
  <si>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</si>
  <si>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</si>
  <si>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</si>
  <si>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</si>
  <si>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</si>
  <si>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</si>
  <si>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</si>
  <si>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</si>
  <si>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</si>
  <si>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</si>
  <si>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</si>
  <si>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</si>
  <si>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</si>
  <si>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</si>
  <si>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</si>
  <si>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</si>
  <si>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</si>
  <si>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</si>
  <si>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</si>
  <si>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</si>
  <si>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</si>
  <si>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</si>
  <si>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</si>
  <si>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</si>
  <si>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</si>
  <si>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</si>
  <si>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</si>
  <si>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</si>
  <si>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</si>
  <si>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</si>
  <si>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</si>
  <si>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`01</t>
  </si>
  <si>
    <t>`02</t>
  </si>
  <si>
    <t>`03</t>
  </si>
  <si>
    <t>`04</t>
  </si>
  <si>
    <t>Proporción de vacaciones no disfrutadas</t>
  </si>
  <si>
    <t>Seguro sobre infraestructura</t>
  </si>
  <si>
    <t>Otros seguros</t>
  </si>
  <si>
    <t>`05</t>
  </si>
  <si>
    <t>Mantenimiento y reparación de equipos de comunicación</t>
  </si>
  <si>
    <t>Limpieza e higiene</t>
  </si>
  <si>
    <t>Interes devengados internos por instituciones financieras</t>
  </si>
  <si>
    <t>Interes devengados externos por instituciones financieras</t>
  </si>
  <si>
    <t>Otros gastos por indemnizaciones y compensaciones</t>
  </si>
  <si>
    <t>Consolidado Presupuesto Estimado de Ingresos y Gastos Nivel Especializado por Fuente de Financiamiento</t>
  </si>
  <si>
    <t xml:space="preserve">        Anticipos Financieros</t>
  </si>
  <si>
    <t>Establecimiento:</t>
  </si>
  <si>
    <t>Servicio Regional de Salud:</t>
  </si>
  <si>
    <t>Camas Disponibles</t>
  </si>
  <si>
    <t>Dias Pacientes</t>
  </si>
  <si>
    <t>Promedio Días Estada</t>
  </si>
  <si>
    <t>Porcentaje Ocupacional</t>
  </si>
  <si>
    <t>Giro de Cama</t>
  </si>
  <si>
    <t>Años</t>
  </si>
  <si>
    <t>Día Cama Disponibles</t>
  </si>
  <si>
    <t>Descripción Ingresos por Cuenta</t>
  </si>
  <si>
    <t>Donaciones</t>
  </si>
  <si>
    <t>Donaciones recibidas de otros Organismos</t>
  </si>
  <si>
    <t>Aporte de los Hogares</t>
  </si>
  <si>
    <t>Transferencias</t>
  </si>
  <si>
    <t>Transferencias Corrientes de la Administración Central</t>
  </si>
  <si>
    <t>Anticipos Financieros</t>
  </si>
  <si>
    <t>Transferencia de Capital de la Administración Central</t>
  </si>
  <si>
    <t>Otros Ingresos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</si>
  <si>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</si>
  <si>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</si>
  <si>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</si>
  <si>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</si>
  <si>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 xml:space="preserve">Venta de Servicios a Compañias aseguradoras </t>
  </si>
  <si>
    <t>Venta de servicios a otros</t>
  </si>
  <si>
    <t>Total Ingresos</t>
  </si>
  <si>
    <t>Valor RD$</t>
  </si>
  <si>
    <t>Gerencia de Area:</t>
  </si>
  <si>
    <t>Total RD$</t>
  </si>
  <si>
    <t>Servicios Personales</t>
  </si>
  <si>
    <t>Sueldos fijos</t>
  </si>
  <si>
    <t>Ascenso a militires</t>
  </si>
  <si>
    <t>`06</t>
  </si>
  <si>
    <t>Nuevas plazas a medicos</t>
  </si>
  <si>
    <t>`07</t>
  </si>
  <si>
    <t>Sueldo anual No. 13</t>
  </si>
  <si>
    <t>Prestacianes economicas</t>
  </si>
  <si>
    <t>Prestacion laboral por desvinculación</t>
  </si>
  <si>
    <t>Vacaciones</t>
  </si>
  <si>
    <t>`08</t>
  </si>
  <si>
    <t>`09</t>
  </si>
  <si>
    <t>`10</t>
  </si>
  <si>
    <t>Otras Gratificaciones</t>
  </si>
  <si>
    <t>Contribuciones a la Seguridad Social y Riesgo Laboral</t>
  </si>
  <si>
    <t>Contratacion de servicios</t>
  </si>
  <si>
    <t>Publicidad Impresión y Encuadernación</t>
  </si>
  <si>
    <t>Alquiler de tierra</t>
  </si>
  <si>
    <t>Alquileres de Terrenos</t>
  </si>
  <si>
    <t>Alquileres de equipos de construccion y movimiento de tierra</t>
  </si>
  <si>
    <t>Seguro de bienes inmuebles e infraestructura</t>
  </si>
  <si>
    <t>Seguros sobre bienes de dominio publico</t>
  </si>
  <si>
    <t>Seguros sobre bienes historicos y culturales</t>
  </si>
  <si>
    <t>Seguros sobre inventarios de bienes de consumo</t>
  </si>
  <si>
    <t>Contrataciones de obras menores</t>
  </si>
  <si>
    <t>Mantenimientos y reparacion de maquinarias y equipos</t>
  </si>
  <si>
    <t>Mantenimiento y reparación de equipo de oficina y muebles</t>
  </si>
  <si>
    <t>Mantenimiento y reparación de equipo de educacional</t>
  </si>
  <si>
    <t>Otros Servicios No Incluidos en conceptos anteriores</t>
  </si>
  <si>
    <t>Eventos generals</t>
  </si>
  <si>
    <t>Estudios, investigaciones y análisis de factibilidad</t>
  </si>
  <si>
    <t>Premios de billetes y quinielas de la Lotería Nacional</t>
  </si>
  <si>
    <t>Productos de Papel, Cartón e Impresos</t>
  </si>
  <si>
    <t>Productos Farmacéuticos</t>
  </si>
  <si>
    <t xml:space="preserve">Artículos de plástico </t>
  </si>
  <si>
    <t>Combustibles, Lubricantes, Productos Químicos y Conexos</t>
  </si>
  <si>
    <t>Gas Natural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</si>
  <si>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</si>
  <si>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</si>
  <si>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</si>
  <si>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</si>
  <si>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Utiles menores médico quirùrgicos</t>
  </si>
  <si>
    <t>Productos y útiles veterinarios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</si>
  <si>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</si>
  <si>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</si>
  <si>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</si>
  <si>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</si>
  <si>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</si>
  <si>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</si>
  <si>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</si>
  <si>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</si>
  <si>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</si>
  <si>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</si>
  <si>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</si>
  <si>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</si>
  <si>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</si>
  <si>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</si>
  <si>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</si>
  <si>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</si>
  <si>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</si>
  <si>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</si>
  <si>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</si>
  <si>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</si>
  <si>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</si>
  <si>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</si>
  <si>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</si>
  <si>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</si>
  <si>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</si>
  <si>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</si>
  <si>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</si>
  <si>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</si>
  <si>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</si>
  <si>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</si>
  <si>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</si>
  <si>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</si>
  <si>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</si>
  <si>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</si>
  <si>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</si>
  <si>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</si>
  <si>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</si>
  <si>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</si>
  <si>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</si>
  <si>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</si>
  <si>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</si>
  <si>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</si>
  <si>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</si>
  <si>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</si>
  <si>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</si>
  <si>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</si>
  <si>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</si>
  <si>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</si>
  <si>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</si>
  <si>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</si>
  <si>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</si>
  <si>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</si>
  <si>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Muebles de alojamiento, excepto de oficina y estantería</t>
  </si>
  <si>
    <t>Equipos de Cómputo</t>
  </si>
  <si>
    <t>Electrodomesticos</t>
  </si>
  <si>
    <t>Equipos y aparatos audiovisuales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</si>
  <si>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</si>
  <si>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</si>
  <si>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</si>
  <si>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</si>
  <si>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</si>
  <si>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</si>
  <si>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</si>
  <si>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Supervisión e inspección de obras en edificaciones</t>
  </si>
  <si>
    <t>Servicio Nacional de Salud</t>
  </si>
  <si>
    <t>Dirección de Planificación y Desarrollo</t>
  </si>
  <si>
    <t xml:space="preserve">Valdesia </t>
  </si>
  <si>
    <t>Norcentral</t>
  </si>
  <si>
    <t>Nordeste</t>
  </si>
  <si>
    <t>Enriquillo</t>
  </si>
  <si>
    <t>Este</t>
  </si>
  <si>
    <t>El Valle</t>
  </si>
  <si>
    <t>Cibao Occidental</t>
  </si>
  <si>
    <t>Cibao Central</t>
  </si>
  <si>
    <t>Aportes SNS Nomina</t>
  </si>
  <si>
    <t>Aportes SNS Medicamento</t>
  </si>
  <si>
    <t>Aportes SNS Equipamiento</t>
  </si>
  <si>
    <t>Aportes para otros gastos de inversión del SNS</t>
  </si>
  <si>
    <t xml:space="preserve">        Aportes SNS Nómina</t>
  </si>
  <si>
    <t>Nómina</t>
  </si>
  <si>
    <t>Porcentaje de cesárea</t>
  </si>
  <si>
    <t>Índice de mortalidad materna intrahospitalaria</t>
  </si>
  <si>
    <t>"Año del Desarrollo Agroforestal"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</si>
  <si>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</si>
  <si>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</si>
  <si>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</si>
  <si>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</si>
  <si>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</si>
  <si>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</si>
  <si>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</si>
  <si>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</si>
  <si>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</si>
  <si>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</si>
  <si>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</si>
  <si>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</si>
  <si>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</si>
  <si>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</si>
  <si>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</si>
  <si>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</si>
  <si>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</si>
  <si>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</si>
  <si>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</si>
  <si>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</si>
  <si>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</si>
  <si>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</si>
  <si>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</si>
  <si>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</si>
  <si>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</si>
  <si>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</si>
  <si>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</si>
  <si>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</si>
  <si>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</si>
  <si>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</si>
  <si>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</si>
  <si>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</si>
  <si>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</si>
  <si>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</si>
  <si>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</si>
  <si>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</si>
  <si>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</si>
  <si>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</si>
  <si>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</si>
  <si>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</si>
  <si>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</si>
  <si>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</si>
  <si>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</si>
  <si>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</si>
  <si>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</si>
  <si>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</si>
  <si>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</si>
  <si>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</si>
  <si>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</si>
  <si>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</si>
  <si>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</si>
  <si>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</si>
  <si>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</si>
  <si>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</si>
  <si>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</si>
  <si>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</si>
  <si>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</si>
  <si>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</si>
  <si>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</si>
  <si>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</si>
  <si>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</si>
  <si>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</si>
  <si>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</si>
  <si>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</si>
  <si>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</si>
  <si>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</si>
  <si>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</si>
  <si>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</si>
  <si>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</si>
  <si>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</si>
  <si>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</si>
  <si>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</si>
  <si>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</si>
  <si>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</si>
  <si>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</si>
  <si>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</si>
  <si>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</si>
  <si>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</si>
  <si>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</si>
  <si>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</si>
  <si>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</si>
  <si>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</si>
  <si>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</si>
  <si>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</si>
  <si>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</si>
  <si>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</si>
  <si>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</si>
  <si>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</si>
  <si>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</si>
  <si>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</si>
  <si>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</si>
  <si>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</si>
  <si>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</si>
  <si>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</si>
  <si>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</si>
  <si>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</si>
  <si>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</si>
  <si>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</si>
  <si>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</si>
  <si>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</si>
  <si>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</si>
  <si>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</si>
  <si>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</si>
  <si>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</si>
  <si>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</si>
  <si>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</si>
  <si>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</si>
  <si>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</si>
  <si>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</si>
  <si>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</si>
  <si>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</si>
  <si>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</si>
  <si>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</si>
  <si>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</si>
  <si>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</si>
  <si>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</si>
  <si>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</si>
  <si>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</si>
  <si>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</si>
  <si>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</si>
  <si>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</si>
  <si>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</si>
  <si>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</si>
  <si>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</si>
  <si>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</si>
  <si>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</si>
  <si>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</si>
  <si>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</si>
  <si>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</si>
  <si>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</si>
  <si>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</si>
  <si>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</si>
  <si>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</si>
  <si>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</si>
  <si>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</si>
  <si>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</si>
  <si>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</si>
  <si>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</si>
  <si>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</si>
  <si>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</si>
  <si>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</si>
  <si>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</si>
  <si>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</si>
  <si>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</si>
  <si>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</si>
  <si>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</si>
  <si>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</si>
  <si>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</si>
  <si>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</si>
  <si>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</si>
  <si>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</si>
  <si>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</si>
  <si>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</si>
  <si>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</si>
  <si>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</si>
  <si>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</si>
  <si>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</si>
  <si>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</si>
  <si>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</si>
  <si>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</si>
  <si>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</si>
  <si>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</si>
  <si>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</si>
  <si>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</si>
  <si>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</si>
  <si>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</si>
  <si>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</si>
  <si>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</si>
  <si>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</si>
  <si>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</si>
  <si>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</si>
  <si>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</si>
  <si>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</si>
  <si>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</si>
  <si>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</si>
  <si>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</si>
  <si>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</si>
  <si>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</si>
  <si>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</si>
  <si>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</si>
  <si>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</si>
  <si>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</si>
  <si>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</si>
  <si>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</si>
  <si>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</si>
  <si>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</si>
  <si>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</si>
  <si>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</si>
  <si>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</si>
  <si>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</si>
  <si>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</si>
  <si>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</si>
  <si>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</si>
  <si>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</si>
  <si>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</si>
  <si>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</si>
  <si>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</si>
  <si>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</si>
  <si>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</si>
  <si>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</si>
  <si>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</si>
  <si>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</si>
  <si>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</si>
  <si>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</si>
  <si>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</si>
  <si>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</si>
  <si>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</si>
  <si>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</si>
  <si>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</si>
  <si>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</si>
  <si>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</si>
  <si>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</si>
  <si>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</si>
  <si>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</si>
  <si>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</si>
  <si>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</si>
  <si>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</si>
  <si>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</si>
  <si>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</si>
  <si>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</si>
  <si>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</si>
  <si>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</si>
  <si>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</si>
  <si>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</si>
  <si>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</si>
  <si>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</si>
  <si>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</si>
  <si>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</si>
  <si>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</si>
  <si>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</si>
  <si>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</si>
  <si>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</si>
  <si>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</si>
  <si>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</si>
  <si>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</si>
  <si>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</si>
  <si>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</si>
  <si>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</si>
  <si>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</si>
  <si>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</si>
  <si>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</si>
  <si>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</si>
  <si>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</si>
  <si>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</si>
  <si>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</si>
  <si>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</si>
  <si>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</si>
  <si>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</si>
  <si>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</si>
  <si>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</si>
  <si>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</si>
  <si>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</si>
  <si>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</si>
  <si>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</si>
  <si>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</si>
  <si>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</si>
  <si>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</si>
  <si>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</si>
  <si>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</si>
  <si>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</si>
  <si>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</si>
  <si>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</si>
  <si>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</si>
  <si>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</si>
  <si>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</si>
  <si>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</si>
  <si>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</si>
  <si>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</si>
  <si>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</si>
  <si>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</si>
  <si>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</si>
  <si>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</si>
  <si>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</si>
  <si>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</si>
  <si>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</si>
  <si>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</si>
  <si>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</si>
  <si>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</si>
  <si>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</si>
  <si>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</si>
  <si>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</si>
  <si>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</si>
  <si>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</si>
  <si>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</si>
  <si>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</si>
  <si>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</si>
  <si>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</si>
  <si>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</si>
  <si>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</si>
  <si>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</si>
  <si>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</si>
  <si>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</si>
  <si>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</si>
  <si>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</si>
  <si>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</si>
  <si>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</si>
  <si>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</si>
  <si>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</si>
  <si>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</si>
  <si>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</si>
  <si>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</si>
  <si>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</si>
  <si>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</si>
  <si>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</si>
  <si>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</si>
  <si>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</si>
  <si>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</si>
  <si>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</si>
  <si>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</si>
  <si>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</si>
  <si>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</si>
  <si>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</si>
  <si>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</si>
  <si>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</si>
  <si>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</si>
  <si>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</si>
  <si>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</si>
  <si>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</si>
  <si>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</si>
  <si>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</si>
  <si>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</si>
  <si>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</si>
  <si>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</si>
  <si>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</si>
  <si>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</si>
  <si>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</si>
  <si>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</si>
  <si>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</si>
  <si>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</si>
  <si>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</si>
  <si>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</si>
  <si>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</si>
  <si>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</si>
  <si>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</si>
  <si>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</si>
  <si>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</si>
  <si>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</si>
  <si>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</si>
  <si>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</si>
  <si>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</si>
  <si>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</si>
  <si>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</si>
  <si>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</si>
  <si>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</si>
  <si>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</si>
  <si>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</si>
  <si>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</si>
  <si>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</si>
  <si>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</si>
  <si>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</si>
  <si>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</si>
  <si>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</si>
  <si>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</si>
  <si>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</si>
  <si>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</si>
  <si>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</si>
  <si>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</si>
  <si>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</si>
  <si>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</si>
  <si>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</si>
  <si>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</si>
  <si>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</si>
  <si>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</si>
  <si>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</si>
  <si>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</si>
  <si>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</si>
  <si>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</si>
  <si>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</si>
  <si>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</si>
  <si>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</si>
  <si>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</si>
  <si>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</si>
  <si>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</si>
  <si>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</si>
  <si>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</si>
  <si>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</si>
  <si>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</si>
  <si>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</si>
  <si>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</si>
  <si>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</si>
  <si>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</si>
  <si>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</si>
  <si>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</si>
  <si>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</si>
  <si>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</si>
  <si>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</si>
  <si>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</si>
  <si>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</si>
  <si>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</si>
  <si>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</si>
  <si>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</si>
  <si>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</si>
  <si>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</si>
  <si>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</si>
  <si>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</si>
  <si>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</si>
  <si>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</si>
  <si>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</si>
  <si>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</si>
  <si>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</si>
  <si>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</si>
  <si>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</si>
  <si>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</si>
  <si>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</si>
  <si>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</si>
  <si>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</si>
  <si>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</si>
  <si>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</si>
  <si>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</si>
  <si>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</si>
  <si>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</si>
  <si>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</si>
  <si>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</si>
  <si>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</si>
  <si>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</si>
  <si>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</si>
  <si>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</si>
  <si>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</si>
  <si>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</si>
  <si>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</si>
  <si>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</si>
  <si>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</si>
  <si>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</si>
  <si>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</si>
  <si>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</si>
  <si>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</si>
  <si>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</si>
  <si>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</si>
  <si>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</si>
  <si>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</si>
  <si>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</si>
  <si>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</si>
  <si>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</si>
  <si>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</si>
  <si>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</si>
  <si>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</si>
  <si>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</si>
  <si>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</si>
  <si>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</si>
  <si>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</si>
  <si>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</si>
  <si>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</si>
  <si>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</si>
  <si>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</si>
  <si>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</si>
  <si>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</si>
  <si>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</si>
  <si>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</si>
  <si>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</si>
  <si>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</si>
  <si>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</si>
  <si>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</si>
  <si>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</si>
  <si>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</si>
  <si>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</si>
  <si>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</si>
  <si>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</si>
  <si>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</si>
  <si>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</si>
  <si>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</si>
  <si>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</si>
  <si>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</si>
  <si>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</si>
  <si>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</si>
  <si>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</si>
  <si>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</si>
  <si>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</si>
  <si>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</si>
  <si>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</si>
  <si>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</si>
  <si>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</si>
  <si>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</si>
  <si>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</si>
  <si>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</si>
  <si>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</si>
  <si>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</si>
  <si>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</si>
  <si>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</si>
  <si>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</si>
  <si>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</si>
  <si>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</si>
  <si>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</si>
  <si>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</si>
  <si>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</si>
  <si>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</si>
  <si>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</si>
  <si>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</si>
  <si>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</si>
  <si>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</si>
  <si>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</si>
  <si>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</si>
  <si>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</si>
  <si>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</si>
  <si>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</si>
  <si>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</si>
  <si>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</si>
  <si>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</si>
  <si>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</si>
  <si>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</si>
  <si>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</si>
  <si>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</si>
  <si>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</si>
  <si>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</si>
  <si>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</si>
  <si>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</si>
  <si>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</si>
  <si>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</si>
  <si>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</si>
  <si>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</si>
  <si>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</si>
  <si>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</si>
  <si>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</si>
  <si>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</si>
  <si>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</si>
  <si>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</si>
  <si>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</si>
  <si>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</si>
  <si>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</si>
  <si>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</si>
  <si>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</si>
  <si>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</si>
  <si>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</si>
  <si>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</si>
  <si>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</si>
  <si>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</si>
  <si>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</si>
  <si>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</si>
  <si>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</si>
  <si>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</si>
  <si>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</si>
  <si>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</si>
  <si>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</si>
  <si>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</si>
  <si>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</si>
  <si>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</si>
  <si>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</si>
  <si>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</si>
  <si>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</si>
  <si>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</si>
  <si>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</si>
  <si>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</si>
  <si>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</si>
  <si>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</si>
  <si>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</si>
  <si>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</si>
  <si>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</si>
  <si>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</si>
  <si>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</si>
  <si>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</si>
  <si>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</si>
  <si>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</si>
  <si>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</si>
  <si>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</si>
  <si>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</si>
  <si>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</si>
  <si>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</si>
  <si>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</si>
  <si>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</si>
  <si>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</si>
  <si>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</si>
  <si>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</si>
  <si>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</si>
  <si>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</si>
  <si>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</si>
  <si>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</si>
  <si>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</si>
  <si>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</si>
  <si>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</si>
  <si>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</si>
  <si>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</si>
  <si>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</si>
  <si>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</si>
  <si>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</si>
  <si>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</si>
  <si>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</si>
  <si>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</si>
  <si>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</si>
  <si>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</si>
  <si>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</si>
  <si>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</si>
  <si>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</si>
  <si>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</si>
  <si>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</si>
  <si>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</si>
  <si>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</si>
  <si>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</si>
  <si>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</si>
  <si>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</si>
  <si>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</si>
  <si>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</si>
  <si>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</si>
  <si>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</si>
  <si>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</si>
  <si>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</si>
  <si>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</si>
  <si>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</si>
  <si>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</si>
  <si>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</si>
  <si>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</si>
  <si>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</si>
  <si>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</si>
  <si>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</si>
  <si>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</si>
  <si>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</si>
  <si>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</si>
  <si>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</si>
  <si>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</si>
  <si>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</si>
  <si>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</si>
  <si>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</si>
  <si>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</si>
  <si>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</si>
  <si>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</si>
  <si>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</si>
  <si>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</si>
  <si>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</si>
  <si>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</si>
  <si>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</si>
  <si>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</si>
  <si>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</si>
  <si>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</si>
  <si>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Viaticos Chofer Sin Hospedaje</t>
  </si>
  <si>
    <t>2.2.3.1.01</t>
  </si>
  <si>
    <t>Viaticos Tecnicos con Hospedaje</t>
  </si>
  <si>
    <t>Viaticos Tecnicos Sin Hospedaje</t>
  </si>
  <si>
    <t>lsEquiposTransporte</t>
  </si>
  <si>
    <t>Unidad</t>
  </si>
  <si>
    <t>2.6.4.1.01</t>
  </si>
  <si>
    <t>2.6.4.2.01</t>
  </si>
  <si>
    <t>2.6.4.8.01</t>
  </si>
  <si>
    <t>Código Presupuestario</t>
  </si>
  <si>
    <t>CEAS:</t>
  </si>
  <si>
    <t>Gerencia de Área</t>
  </si>
  <si>
    <t>Meta Proyectada Año 2019</t>
  </si>
  <si>
    <t>Meta Proyectada a Lograr Año 2018</t>
  </si>
  <si>
    <t>Meta Lograda Año 2017</t>
  </si>
  <si>
    <t>Meta Lograda actual periodo                 Año 2018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</si>
  <si>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</si>
  <si>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</si>
  <si>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</si>
  <si>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</si>
  <si>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</si>
  <si>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</si>
  <si>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</si>
  <si>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</si>
  <si>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</si>
  <si>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</si>
  <si>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</si>
  <si>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</si>
  <si>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</si>
  <si>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</si>
  <si>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</si>
  <si>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</si>
  <si>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</si>
  <si>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</si>
  <si>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</si>
  <si>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</si>
  <si>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</si>
  <si>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</si>
  <si>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</si>
  <si>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Desarrollo y Gestión de la Red de Servicios</t>
  </si>
  <si>
    <t>Informe</t>
  </si>
  <si>
    <t>Conjunto mínimo de áreas funcionales y operativas definidas y habilitadas en el Nivel Central</t>
  </si>
  <si>
    <t>Gestión Integral de Información</t>
  </si>
  <si>
    <t>Fotos</t>
  </si>
  <si>
    <t>Gestión Administrativa y Estratégica fortalecida</t>
  </si>
  <si>
    <t>Gestión y Control de la Planificación Institucional</t>
  </si>
  <si>
    <t>Agenda</t>
  </si>
  <si>
    <t>Nueva estructura organizativa y funcional aprobada por el MAP</t>
  </si>
  <si>
    <t>Incrementada la sostenibilidad financiera de la Red, mediante la implementación de un Modelo de Gestión Económico y Financiero que permita reducir las brechas entre los recursos y las necesidades</t>
  </si>
  <si>
    <t>Racionalizado el uso de los recursos financieros y económicos (inventario, bienes y equipos)</t>
  </si>
  <si>
    <t>Cultura de Servicios y Gestión de Usuarios</t>
  </si>
  <si>
    <t>Fortalecida la capacidad de Gestión de la Red en relación a los objetivos estratégicos del SNS</t>
  </si>
  <si>
    <t>Adecuada infraestructura tecnología para dar respuestas a las demandas de los usuarios del nivel central del SNS</t>
  </si>
  <si>
    <t>Régimen de auditoria de calidad de la información implementado</t>
  </si>
  <si>
    <t>Reglamento</t>
  </si>
  <si>
    <t>Sistemas de información digitales estandarizados, que permita el flujo de información entre niveles y facilite la toma de decisiones desarrollados e implementados</t>
  </si>
  <si>
    <t>Memoria</t>
  </si>
  <si>
    <t>Implementado un Plan de Comunicación Interna y externa que facilite el flujo de información oportuna y de calidad en todos los niveles</t>
  </si>
  <si>
    <t>Aumentados los establecimientos de salud que cumplen con los criterios de habilitación definidos por el MSP</t>
  </si>
  <si>
    <t>Definidos y estandarizados los mecanismos, instrumentos de medición y reporte de los planes y programas.</t>
  </si>
  <si>
    <t>Monitoreados los objetivos propuestos y definidos los alcances de cumplimiento.</t>
  </si>
  <si>
    <t>Reglamentos de Ley de Carrera Sanitaria definidos</t>
  </si>
  <si>
    <t>Adecuadas las condiciones laborales del personal de la Red del SNS a la Ley de Carrera Sanitaria y sus reglamentaciones</t>
  </si>
  <si>
    <t>Aumentado el desarrollo institucional a través del fortalecimiento de las competencias de los colaboradores, enfocados a la consecución de los objetivos estratégicos del SNS</t>
  </si>
  <si>
    <t>Definida las directrices que constituyen una base sana para una gestión eficaz de los recursos humanos del SNS y la Red de Servicios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</si>
  <si>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</si>
  <si>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Presupuestos priorizados
Plan de Inversiones definido y planificado
Flujos financieros a los SRS y a los niveles de atención coherentes con el Modelo y con la prioridad de fortalecer la Atención Primaria y el resto de áreas criticas</t>
  </si>
  <si>
    <t>Fortalecido el acceso a la atención, mediante una cartera de servicios que responda a las necesidades de salud de la población, priorizando los grupos más vulnerables</t>
  </si>
  <si>
    <t>Mejorada la cobertura y calidad en materia de salud sexual-reproductiva en todos los niveles de atención con énfasis en la atención materno-perinatal, infantil y adolescente</t>
  </si>
  <si>
    <t>ID_Dependendencia</t>
  </si>
  <si>
    <t>POA</t>
  </si>
  <si>
    <t>SRS</t>
  </si>
  <si>
    <t>AREA</t>
  </si>
  <si>
    <t>TIPO</t>
  </si>
  <si>
    <t>Código_Actividad</t>
  </si>
  <si>
    <t>1.8.1.1. Gestion  de habilitación en los establecimientos de salud de la Red.</t>
  </si>
  <si>
    <t>2.2.1.2.01</t>
  </si>
  <si>
    <t>2.2.1.2.02</t>
  </si>
  <si>
    <t>2.2.2.1. Política de Recursos Humanos (Clima  y seguridad Laboral)</t>
  </si>
  <si>
    <t>3.1.1.3.01</t>
  </si>
  <si>
    <t>3.1.1.5.01</t>
  </si>
  <si>
    <t>3.1.1.5.02</t>
  </si>
  <si>
    <t>3.1.1.5.03</t>
  </si>
  <si>
    <t>1.1.3.1.01</t>
  </si>
  <si>
    <t>1.1.3.1.02</t>
  </si>
  <si>
    <t>1.1.3.1.03</t>
  </si>
  <si>
    <t>1.3.1.1.01</t>
  </si>
  <si>
    <t>1.3.1.1.02</t>
  </si>
  <si>
    <t>1.3.1.1.03</t>
  </si>
  <si>
    <t>Levantamiento</t>
  </si>
  <si>
    <t>1.3.2.2.01</t>
  </si>
  <si>
    <t>1.3.2.2.02</t>
  </si>
  <si>
    <t>1.3.2.2.03</t>
  </si>
  <si>
    <t>1.6.3.1.01</t>
  </si>
  <si>
    <t>1.6.3.1.02</t>
  </si>
  <si>
    <t>1.7.1.1.01</t>
  </si>
  <si>
    <t>1.7.1.1.02</t>
  </si>
  <si>
    <t>1.8.1.1.01</t>
  </si>
  <si>
    <t>1.8.1.1.02</t>
  </si>
  <si>
    <t>1.8.1.1.03</t>
  </si>
  <si>
    <t>1.10.2.1.01</t>
  </si>
  <si>
    <t>Listado de participantes</t>
  </si>
  <si>
    <t>1.10.2.1.02</t>
  </si>
  <si>
    <t>2.2.1.2.03</t>
  </si>
  <si>
    <t>2.2.2.1.01</t>
  </si>
  <si>
    <t>2.2.2.1.02</t>
  </si>
  <si>
    <t>2.2.2.1.03</t>
  </si>
  <si>
    <t>3.1.1.1.02</t>
  </si>
  <si>
    <t>3.1.1.2.01</t>
  </si>
  <si>
    <t>3.1.1.6.01</t>
  </si>
  <si>
    <t>Listados de participantes</t>
  </si>
  <si>
    <t>3.3.1.1.01</t>
  </si>
  <si>
    <t>3.3.1.1.02</t>
  </si>
  <si>
    <t>4.1.3.1.01</t>
  </si>
  <si>
    <t>4.1.3.1.02</t>
  </si>
  <si>
    <t>Año 2019</t>
  </si>
  <si>
    <t>Servicio Regional de Salud: Metropolitana</t>
  </si>
  <si>
    <t>Proyección Producción de Atenciones Nivel especializados Servicio Regional de Salud</t>
  </si>
  <si>
    <t>Programación de Insumos y costeo por Actividades de los CEAS del Servicio Regional de Salud</t>
  </si>
  <si>
    <t>4. Gestión y Control de la Planificación Institucional</t>
  </si>
  <si>
    <t>1.1.3. 1. Fortalecimiento de la Planificación Institucional</t>
  </si>
  <si>
    <t xml:space="preserve">1.1.3.2. Gestión documental de procesos institucionales </t>
  </si>
  <si>
    <t>1.1.3.3. Modelo de Gestión de Calidad Intitucional</t>
  </si>
  <si>
    <t>1. Desarrollo y Gestión de la Red de Servicio</t>
  </si>
  <si>
    <t>1.3.1.1. Implementación de las NOBACI</t>
  </si>
  <si>
    <t>1.3.1.2. Fortalecimiento de la gestión financiera de la Red</t>
  </si>
  <si>
    <t>8. Automatización Tecnológica</t>
  </si>
  <si>
    <t>1.6.1.1. Fortalecimiento de la estructura tecnológica de la Red del SNS.</t>
  </si>
  <si>
    <t>1.6.3.1. Protocolo Auditoría Calidad del Dato</t>
  </si>
  <si>
    <t>1.6.4.1. Despliegue del sistema de información de producción de servicios</t>
  </si>
  <si>
    <t>2. Transparencia Institucional</t>
  </si>
  <si>
    <t>1.7.1.1.  Plan de comunicación estratégica del SNS</t>
  </si>
  <si>
    <t>1. Desarrollo y Gestión de la Red de Servicios</t>
  </si>
  <si>
    <t>1.10.2.1.Desarrollo de un Sistema de Monitoreo de la calidad del servicio</t>
  </si>
  <si>
    <t>7. Gestionar y fortalecer el Talento Humano</t>
  </si>
  <si>
    <t>2.2.1.2. Plan de capacitacion Institucional</t>
  </si>
  <si>
    <t>11. Calidad de la Atención Clínica</t>
  </si>
  <si>
    <t>3.1.1.2. Red de Atención Primaria articulada, coordinada y fortalecida</t>
  </si>
  <si>
    <t>3.1.1.3. Plan de Contingencia a las emergencias, desastres y catástrofe colectiva SRSM</t>
  </si>
  <si>
    <t>3.1.1.5. Mejora de la provisión de medicamentos e insumo</t>
  </si>
  <si>
    <t>3.1.1.6. Acceso a Servicios Diagnósticos y Gestión de Sangre Segura</t>
  </si>
  <si>
    <t xml:space="preserve">3.2.1.1. Plan de Inversión definido y planificado para fortalecer atención primaria. </t>
  </si>
  <si>
    <t>9. Cultura de Servicios y Gestión de Usuarios</t>
  </si>
  <si>
    <t>3.3.1.1.  Gestión  Usuarios en EE.SS PNA y CEAS.</t>
  </si>
  <si>
    <t>Garantizado el continuo de la atención para aumentar las expectativas de vida en personas que viven con VIH-SIDA mediante la correcta aplicación de las normas, guías y protocolos nacionales</t>
  </si>
  <si>
    <t>4.1.2.1. Fortalecimiento de los servicios de atención a pacientes con VIH/SIDA</t>
  </si>
  <si>
    <t>6. Disminución de la Mortalidad Materna e Infantil</t>
  </si>
  <si>
    <t>4.1.3.1. Provisión de servicios Salud Materno, Neonatal y Adolescente</t>
  </si>
  <si>
    <t>4.1.3.2. Implementación Inicativa Hospital Amigo de la Madre y el Bebé</t>
  </si>
  <si>
    <t>Mejorada la prestación de servicios a la población con TB mediante un abordaje integral y basado en la estrategia mundial “Fin de la Tuberculosis”, intensificando las intervenciones focalizadas en poblaciones clave y grupos de riesgo</t>
  </si>
  <si>
    <t>4.1.4.1 Fortalecimiento de los servicios de atención a pacientes con TB</t>
  </si>
  <si>
    <t>Levantamiento de los proyectos de cooperacion finalizados en el 2018 y en ejecucion</t>
  </si>
  <si>
    <t>Levantamiento de procesos institucionales priorizados</t>
  </si>
  <si>
    <t>Autodiagnóstico CAF</t>
  </si>
  <si>
    <t>Implementación del Plan de Mejora CAF</t>
  </si>
  <si>
    <t>Mesas de seguimiento a los planes de mejora producto del informe de retorno y las auditorías de calidad</t>
  </si>
  <si>
    <t>Sesiones de trabajo comité de calidad</t>
  </si>
  <si>
    <t>Monitoreo Indicadores SISMAP</t>
  </si>
  <si>
    <t>Elaboración del Plan de Compra anual</t>
  </si>
  <si>
    <t>Autoevaluación de las NOBACI</t>
  </si>
  <si>
    <t>Elaboración del Plan de Mejora de las NOBACI</t>
  </si>
  <si>
    <t>Análisis de ejecución presupuestaria enfocada a la programación trimestral</t>
  </si>
  <si>
    <t>Análisis de Gestión de Tesoreria</t>
  </si>
  <si>
    <t>Elaboración del plan de mantenimiento preventivo de equipos e infraestructura</t>
  </si>
  <si>
    <t>Descargo equipo chatarra</t>
  </si>
  <si>
    <t>Mejora e Implementación de Sistemas de Gestion Farmacias</t>
  </si>
  <si>
    <t>Readecuación de Infraestructura Tecnológica del SRS/GAS</t>
  </si>
  <si>
    <t>Dibulgar la cartera de servicios actualizadas en medios de comunicación masivas.</t>
  </si>
  <si>
    <t>Reunión para Implementación del programa de veeduria ciudadana.</t>
  </si>
  <si>
    <t>Levantamiento de las Condiciones Esenciales obstetricos-neonatales en los CEAS</t>
  </si>
  <si>
    <t>Monitoreo Indicadores de calidad del Plan de Mejora del VCE en los CEAS.</t>
  </si>
  <si>
    <t>Reunión tecnica de implementación de mejoras en ejecuciones del POA, según hallazgos de auditrorias.</t>
  </si>
  <si>
    <t>Reunion tecnica para socializar despliegue del Plan de capacitacion 2019.</t>
  </si>
  <si>
    <t>Aplicación Encuesta de clima laboral</t>
  </si>
  <si>
    <t>Consolidación listas de espera por CEAS/SRS</t>
  </si>
  <si>
    <t>Reunion de coordinación Jornadas Quirúrgicas/CEAS</t>
  </si>
  <si>
    <t>Talleres capacitaciones en guías, normas y protocolos en urgencias y emergencias.</t>
  </si>
  <si>
    <t>Seguimiento de la  Implementación de la ruta de traslado de pacientes en la Red del SNS</t>
  </si>
  <si>
    <t>Reunión para socializar el Plan  emergencias, desastres y catástrofe colectiva del SRSM definido por SNS con EE.SS.</t>
  </si>
  <si>
    <t>Reuniones de coodinación de eventos Preparación y respuesta Operativos programados por el COE y monitoreados en la red del SNS.</t>
  </si>
  <si>
    <t>Taller de consolidación de la programación de medicamentos e insumos para el 2020</t>
  </si>
  <si>
    <t>Elaboración del plan de Inversión y presupuesto</t>
  </si>
  <si>
    <t>Mesas de trabajo para analisis y evaluación de la ejecución de Plan de Inversión del SRSM.</t>
  </si>
  <si>
    <t>Reunión de socailización de la ejecución de la programación del Plan de Inversión SRSM con CEAS.</t>
  </si>
  <si>
    <t>Aplicación de encuestas de satisfacción de usuarios</t>
  </si>
  <si>
    <t>1.3.2.1. Implementación del Sistema de Administración de Bienes</t>
  </si>
  <si>
    <t>Seguimiento de la Reingeniería de RRHH (Disminución de la rotación/traslados)</t>
  </si>
  <si>
    <t>Seguimiento en  la implementación del Programa de Incentivos y Régimen de Consecuencias.</t>
  </si>
  <si>
    <t>Elaboración del POA 2020</t>
  </si>
  <si>
    <t>Elaboración del PACC 2020</t>
  </si>
  <si>
    <t>Elaboración de la Memoria Institucional 2019</t>
  </si>
  <si>
    <t>Estructuras organizativas y funcionales desplegadas en todos los niveles del SN</t>
  </si>
  <si>
    <t>Reunión para socialización de la nueva estructura organizativa CEAS</t>
  </si>
  <si>
    <t>Implementación de la estructura organizativa de los CEAS por etapa</t>
  </si>
  <si>
    <t>1.1.2.1. Despliegue Estructura hospitalaria por nivel de complejidad</t>
  </si>
  <si>
    <t>Analisis comportamiento pago</t>
  </si>
  <si>
    <t>Elaboración y análisis de los estados financieros del CEAS</t>
  </si>
  <si>
    <t>Seguimiento y análisis al proceso de facturación por venta de servicios a ARS en el CEAS</t>
  </si>
  <si>
    <t>Actualización del Inventario CEAS</t>
  </si>
  <si>
    <t>Implementar Módulo Solución para Bancos de Sangre</t>
  </si>
  <si>
    <t>Implementación PBX en hospitales</t>
  </si>
  <si>
    <t>Implementación del SIP</t>
  </si>
  <si>
    <t>Auditoria Calidad del dato de la producción de servicios del CEAS</t>
  </si>
  <si>
    <t>Seguimiento de reporte oportuno y de calidad a las G.A.</t>
  </si>
  <si>
    <t xml:space="preserve">Levantamiento y reporte producción de servicios </t>
  </si>
  <si>
    <t>Elaboración al Plan de Capacitación del CEAS</t>
  </si>
  <si>
    <t>Elaboración Acuerdos Desempeño  CEAS</t>
  </si>
  <si>
    <t>Evaluación Desempeño CEAS</t>
  </si>
  <si>
    <t>Seguimiento al fortalecimiento del SI del SUGEMI</t>
  </si>
  <si>
    <t>Autoevaluacion en cumpliento de los procedimientos del Distribución logística y de servicios de almacen según manual.</t>
  </si>
  <si>
    <t>Seguimiento a la ejecución del plan de fortalecimiento de los servicios de laboratorio y servicios de transfusión</t>
  </si>
  <si>
    <t xml:space="preserve">Taller Humanización de los Servicios de Salud </t>
  </si>
  <si>
    <t>Instalación y promoción de la cartilla de deberes y derechos de los usuarios de los servicios de salud (señalización)</t>
  </si>
  <si>
    <t>Ejecución del Plan de accion de la Gestión de usuarios en los  EE.SS de Red.</t>
  </si>
  <si>
    <t>Seguimiento al apego de las guias de atención en TB/VIH</t>
  </si>
  <si>
    <t xml:space="preserve">Seguimiento al control de co-infecciones TB-VIH </t>
  </si>
  <si>
    <t>Seguimiento a la Sala de situación mortalidad materna y perinatal</t>
  </si>
  <si>
    <t>Seguimiento al apego a protocolos de los servicios materno-infantil</t>
  </si>
  <si>
    <t>Seguimiento al Registro en línea del Certificado de Nacidos Vivos</t>
  </si>
  <si>
    <t xml:space="preserve">Seguimiento a los CEAS sobre la implementacion del SIP </t>
  </si>
  <si>
    <t>Seguimiento Apego a protocolos de los servicios de Planificación Familiar en EE.SS</t>
  </si>
  <si>
    <t>Seguimiento a la implementación de la Inicativa Hospital Amigo de la Madre y el Bebé</t>
  </si>
  <si>
    <t>1.1.2.1.01</t>
  </si>
  <si>
    <t>1.1.2.1.02</t>
  </si>
  <si>
    <t>1.1.3.1.04</t>
  </si>
  <si>
    <t>1.1.3.1.05</t>
  </si>
  <si>
    <t>Monitoreo del Dashboard de Gestión CEAS</t>
  </si>
  <si>
    <t>1.1.3.2.01</t>
  </si>
  <si>
    <t>1.1.3.3.01</t>
  </si>
  <si>
    <t>1.1.3.3.02</t>
  </si>
  <si>
    <t>1.1.3.3.03</t>
  </si>
  <si>
    <t>1.1.3.3.04</t>
  </si>
  <si>
    <t>1.3.1.2.01</t>
  </si>
  <si>
    <t>1.3.1.2.02</t>
  </si>
  <si>
    <t>1.3.1.2.03</t>
  </si>
  <si>
    <t>1.3.1.2.04</t>
  </si>
  <si>
    <t>1.3.1.2.05</t>
  </si>
  <si>
    <t>1.6.1.1.01</t>
  </si>
  <si>
    <t>1.6.1.1.02</t>
  </si>
  <si>
    <t>1.6.1.1.03</t>
  </si>
  <si>
    <t>1.6.1.1.04</t>
  </si>
  <si>
    <t>1.6.1.1.05</t>
  </si>
  <si>
    <t>1.6.4.1.01</t>
  </si>
  <si>
    <t xml:space="preserve">Supervisión  de la ejecuíon del Plan de mejora de los servicios CEA impeccionados por la DPS para certificación de Habilitación. </t>
  </si>
  <si>
    <t>1.8.1.1.04</t>
  </si>
  <si>
    <t>2.2.2.1.04</t>
  </si>
  <si>
    <t>2.2.2.1.05</t>
  </si>
  <si>
    <t>3.1.1.1.03</t>
  </si>
  <si>
    <t>3.1.1.1.04</t>
  </si>
  <si>
    <t>3.1.1.1.05</t>
  </si>
  <si>
    <t>3.1.1.3.02</t>
  </si>
  <si>
    <t>3.2.1.1.01</t>
  </si>
  <si>
    <t>3.2.1.1.02</t>
  </si>
  <si>
    <t>3.2.1.1.03</t>
  </si>
  <si>
    <t>3.3.1.1.03</t>
  </si>
  <si>
    <t>3.3.1.1.04</t>
  </si>
  <si>
    <t>3.3.1.1.05</t>
  </si>
  <si>
    <t>Actualizar la cartera de servicios.</t>
  </si>
  <si>
    <t>4.1.2.1.01</t>
  </si>
  <si>
    <t>4.1.2.1.02</t>
  </si>
  <si>
    <t>4.1.3.1.03</t>
  </si>
  <si>
    <t>4.1.3.1.04</t>
  </si>
  <si>
    <t>4.1.3.1.05</t>
  </si>
  <si>
    <t>4.1.3.2.01</t>
  </si>
  <si>
    <t>4.1.3.2.02</t>
  </si>
  <si>
    <t>4.1.4.1.01</t>
  </si>
  <si>
    <t>4.1.4.1.02</t>
  </si>
  <si>
    <t>PACC</t>
  </si>
  <si>
    <t>Plan de mantenimiento</t>
  </si>
  <si>
    <t>Cartera de servicio actualizada publicada</t>
  </si>
  <si>
    <t>Seguimiento de Valoración Condiciones Esenciales de los servicios definidas por SNS.</t>
  </si>
  <si>
    <t>Ejecucion de la progranacion de las capacitaciones del Plan de capacitacion del CEA</t>
  </si>
  <si>
    <t>Encuestas</t>
  </si>
  <si>
    <t>Acuerdos</t>
  </si>
  <si>
    <t>Evaluaciones</t>
  </si>
  <si>
    <t>Seguimiento de la implementación del programa de Saneamiento, Gestión de Desechos y Residuos Sólidos</t>
  </si>
  <si>
    <t>Reunión de socialización del informe de mejoras de los hallazgos encontrados en el seguimiento de la implementación de la Inicativa Hospital Amigo de la Madre y el Bebé con el servicio.</t>
  </si>
  <si>
    <t>Identificación de /Resultados/Productos/Actividades y programación CEAS</t>
  </si>
  <si>
    <t xml:space="preserve">Reportes de producción </t>
  </si>
  <si>
    <t>Reunión técnica de implementación de mejoras en ejecuciones del POA, según hallazgos de auditorias.</t>
  </si>
  <si>
    <t>2.2.1.2. Plan de capacitación Institucional</t>
  </si>
  <si>
    <t>Plan de capacitación</t>
  </si>
  <si>
    <t>Reunión técnica para socializar despliegue del Plan de capacitación 2019.</t>
  </si>
  <si>
    <t>Red de Atención Primaria articulada, coordinada y fortalecida
Atención Materno Infantil de calidad y estructurada
Atención a la urgencia y emergencia cumpliendo criterios de calidad y coordinación 
Fortalecido el modelo de referencia y contra referencia 
Acceso universal a medicamentos en la Red de Primer Nivel de atención 
Disponibilidad oportuna de sangre en condiciones de calidad
Gobernanza fortalecida</t>
  </si>
  <si>
    <t>Formularios de autoevaluación reprocesos  SUGEMI</t>
  </si>
  <si>
    <t>Plan de Inversión</t>
  </si>
  <si>
    <t>Encuesta de satisfacción de usuarios</t>
  </si>
  <si>
    <t>Seguimiento al apego de las guías de atención en TB/VIH</t>
  </si>
  <si>
    <t xml:space="preserve">Seguimiento al control de con-infecciones TB-VIH </t>
  </si>
  <si>
    <t>Divulgar la cartera de servicios actualizadas en medios de comunicación institucionales</t>
  </si>
  <si>
    <t>Reunión de coordinación Jornadas Quirúrgicas</t>
  </si>
  <si>
    <t xml:space="preserve">Reuniones de coordinación de eventos  Preparación y respuesta Operativos ante emergencias, desastres y catastrofes </t>
  </si>
  <si>
    <t>-</t>
  </si>
  <si>
    <t>1.6.1.1.06</t>
  </si>
  <si>
    <t>Software financiero</t>
  </si>
  <si>
    <t>Software para emergencia</t>
  </si>
  <si>
    <t>1.1.3.3.05</t>
  </si>
  <si>
    <t>1.1.3.1.06</t>
  </si>
  <si>
    <t>1.1.3.1.07</t>
  </si>
  <si>
    <t>Ejecucion del Programa de Verano</t>
  </si>
  <si>
    <t xml:space="preserve">Actualizar certificaciones ( Basic Life Suport -BLS-) </t>
  </si>
  <si>
    <t>Ingreso de 5 pediatras mas  ( reduce tiempo de espera y mejora calidad del servicio)</t>
  </si>
  <si>
    <t>4.1.4.2.01</t>
  </si>
  <si>
    <t>4.1.4.2.02</t>
  </si>
  <si>
    <t xml:space="preserve">Torre laparoscópica </t>
  </si>
  <si>
    <t xml:space="preserve">Bandejas Quirúrgicas </t>
  </si>
  <si>
    <t xml:space="preserve">Video Laringoscopio </t>
  </si>
  <si>
    <t xml:space="preserve">Anoscopio </t>
  </si>
  <si>
    <t xml:space="preserve">Área de cura para la consulta </t>
  </si>
  <si>
    <t xml:space="preserve">Separador estrella para colonoscopia </t>
  </si>
  <si>
    <t xml:space="preserve">Un cirujano mas </t>
  </si>
  <si>
    <t>Camas para pre y post</t>
  </si>
  <si>
    <t xml:space="preserve">Sensores de oxímetro </t>
  </si>
  <si>
    <t xml:space="preserve">Television </t>
  </si>
  <si>
    <t>4.1.4.3.01</t>
  </si>
  <si>
    <t>4.1.4.3.02</t>
  </si>
  <si>
    <t>4.1.4.3.03</t>
  </si>
  <si>
    <t>4.1.4.3.04</t>
  </si>
  <si>
    <t>4.1.4.3.05</t>
  </si>
  <si>
    <t>4.1.4.3.06</t>
  </si>
  <si>
    <t>4.1.4.3.07</t>
  </si>
  <si>
    <t>4.1.4.3.08</t>
  </si>
  <si>
    <t>4.1.4.3.09</t>
  </si>
  <si>
    <t>4.1.4.3.10</t>
  </si>
  <si>
    <t>Sierra Electrica Ortopedica</t>
  </si>
  <si>
    <t xml:space="preserve">Contratacion de un ortopedista mas </t>
  </si>
  <si>
    <t>4.1.4.4.01</t>
  </si>
  <si>
    <t>4.1.4.4.02</t>
  </si>
  <si>
    <t xml:space="preserve">Un especulo de nariz </t>
  </si>
  <si>
    <t xml:space="preserve">Bandeja de senos paranasales </t>
  </si>
  <si>
    <t xml:space="preserve">Bandeja de cirugía plástica  </t>
  </si>
  <si>
    <t>Dermatomo y Mallador</t>
  </si>
  <si>
    <t xml:space="preserve">Bandeja de neurocirugía </t>
  </si>
  <si>
    <t xml:space="preserve">Cabezal para cirugía de tumores </t>
  </si>
  <si>
    <t xml:space="preserve">Un cross table </t>
  </si>
  <si>
    <t>Videolaringoscopio</t>
  </si>
  <si>
    <t xml:space="preserve"> Mantenimiento equipos Dragger de forma constante</t>
  </si>
  <si>
    <t xml:space="preserve">Línea de capnografía </t>
  </si>
  <si>
    <t xml:space="preserve">Brazaletes de toma de presión arterial </t>
  </si>
  <si>
    <t>Oxímetros</t>
  </si>
  <si>
    <t xml:space="preserve">Bombas de infusión </t>
  </si>
  <si>
    <t xml:space="preserve">Ventilador pedriatico de alta frecuencia </t>
  </si>
  <si>
    <t xml:space="preserve">Monitores de signos vitales </t>
  </si>
  <si>
    <t>Aspirador portatil</t>
  </si>
  <si>
    <t>Bomba de infucion tres canales</t>
  </si>
  <si>
    <t>Ventilador de transporte</t>
  </si>
  <si>
    <t>Ventiladores pedriaticos convencionales</t>
  </si>
  <si>
    <t xml:space="preserve">Manguitos de toma de presión arterial </t>
  </si>
  <si>
    <t xml:space="preserve">Estetoscopios </t>
  </si>
  <si>
    <t xml:space="preserve">Adecuación del espacio  </t>
  </si>
  <si>
    <t xml:space="preserve">Apertura Clínica Metabólica (Obesidad Infantil) </t>
  </si>
  <si>
    <t xml:space="preserve"> Carpetas para récords </t>
  </si>
  <si>
    <t>Capacitación enfermeras en terapia intensiva y respiratoria.</t>
  </si>
  <si>
    <t xml:space="preserve">Otoscopios </t>
  </si>
  <si>
    <t xml:space="preserve">Balanzas </t>
  </si>
  <si>
    <t xml:space="preserve">Carpetas para expedientes </t>
  </si>
  <si>
    <t xml:space="preserve"> Cabina para preparación de quimioterapia </t>
  </si>
  <si>
    <t>Citospin de Hematologia</t>
  </si>
  <si>
    <t xml:space="preserve"> Un Oncólogo </t>
  </si>
  <si>
    <t xml:space="preserve">Un carro de paro </t>
  </si>
  <si>
    <t xml:space="preserve">Camas </t>
  </si>
  <si>
    <t>Sillones</t>
  </si>
  <si>
    <t xml:space="preserve"> Oscilómetro de impulso</t>
  </si>
  <si>
    <t>Negatoscopio</t>
  </si>
  <si>
    <t xml:space="preserve">Pinzas de Biopsia de 3.5 y de 1.2mm  </t>
  </si>
  <si>
    <t xml:space="preserve">Iniciar programa de Tuberculosis Pulmonar </t>
  </si>
  <si>
    <t>Ponderar Unidad de Hemodiálisis y Hemodiafiltración</t>
  </si>
  <si>
    <t xml:space="preserve">Videoelectroencefalografo </t>
  </si>
  <si>
    <t xml:space="preserve">Un neurólogo mas </t>
  </si>
  <si>
    <t xml:space="preserve">Ecocardiógrafo portátil $ 1.2 mill </t>
  </si>
  <si>
    <t xml:space="preserve">Insufladores para vía arterial </t>
  </si>
  <si>
    <t xml:space="preserve"> Equipo de esterilización </t>
  </si>
  <si>
    <t xml:space="preserve">Incluir niños diabéticos en programa Promese </t>
  </si>
  <si>
    <t xml:space="preserve">Iniciar programa de Hormona de Crecimiento </t>
  </si>
  <si>
    <t xml:space="preserve"> Fisioterapista</t>
  </si>
  <si>
    <t xml:space="preserve">Terapista del habla </t>
  </si>
  <si>
    <t xml:space="preserve">Readecuación del espacio físico con área de juegos </t>
  </si>
  <si>
    <t>Readecuar espacio Morgue</t>
  </si>
  <si>
    <t xml:space="preserve"> Aumentar espacio físico, hacer área para niños especiales.</t>
  </si>
  <si>
    <t xml:space="preserve">Equipo de Radiografía Panorámica </t>
  </si>
  <si>
    <t xml:space="preserve">Máquina de hematología de 5 partes </t>
  </si>
  <si>
    <t>Baño de María</t>
  </si>
  <si>
    <t>Equipo de microbiología de concentración inhibitoria mínima</t>
  </si>
  <si>
    <t xml:space="preserve">Coagulómetro </t>
  </si>
  <si>
    <t>PEC (programas de evaluación de calidad externa)</t>
  </si>
  <si>
    <t xml:space="preserve">Sonógrafo portátil </t>
  </si>
  <si>
    <t xml:space="preserve">   Asientos de sala de  espera </t>
  </si>
  <si>
    <t xml:space="preserve"> Computadoras </t>
  </si>
  <si>
    <t xml:space="preserve"> Readecuación área de triaje </t>
  </si>
  <si>
    <t xml:space="preserve"> Apertura Residencia de Pediatría</t>
  </si>
  <si>
    <t>Apertura unidad de Investigación (2 personas)</t>
  </si>
  <si>
    <t>Lamparas de fototerapia</t>
  </si>
  <si>
    <t>Encubadoras</t>
  </si>
  <si>
    <t>Desfibriladoresn</t>
  </si>
  <si>
    <t>Carros de paro</t>
  </si>
  <si>
    <t>Equipo de esterilizacion de Endoscopia</t>
  </si>
  <si>
    <t>4.1.4.5.01</t>
  </si>
  <si>
    <t xml:space="preserve"> Contratacion de un otorrino </t>
  </si>
  <si>
    <t>4.1.4.5.02</t>
  </si>
  <si>
    <t>4.1.4.5.03</t>
  </si>
  <si>
    <t>4.1.4.6.01</t>
  </si>
  <si>
    <t>4.1.4.6.02</t>
  </si>
  <si>
    <t>4.1.4.7.01</t>
  </si>
  <si>
    <t>4.1.4.7.02</t>
  </si>
  <si>
    <t>4.1.4.7.03</t>
  </si>
  <si>
    <t>4.1.4.8.01</t>
  </si>
  <si>
    <t>4.1.4.8.02</t>
  </si>
  <si>
    <t>4.1.4.8.03</t>
  </si>
  <si>
    <t>4.1.4.8.04</t>
  </si>
  <si>
    <t>4.1.4.8.05</t>
  </si>
  <si>
    <t>4.1.4.8.06</t>
  </si>
  <si>
    <t>4.1.4.8.07</t>
  </si>
  <si>
    <t>4.1.4.8.08</t>
  </si>
  <si>
    <t>4.1.4.9.01</t>
  </si>
  <si>
    <t>4.1.4.9.02</t>
  </si>
  <si>
    <t>4.1.4.9.03</t>
  </si>
  <si>
    <t>4.1.4.9.04</t>
  </si>
  <si>
    <t>4.1.4.9.05</t>
  </si>
  <si>
    <t>4.1.4.9.06</t>
  </si>
  <si>
    <t>4.1.4.9.07</t>
  </si>
  <si>
    <t>4.1.4.10.01</t>
  </si>
  <si>
    <t>4.1.4.10.02</t>
  </si>
  <si>
    <t>4.1.4.10.03</t>
  </si>
  <si>
    <t>4.1.4.10.04</t>
  </si>
  <si>
    <t>4.1.4.10.05</t>
  </si>
  <si>
    <t>4.1.4.11.01</t>
  </si>
  <si>
    <t>4.1.4.11.02</t>
  </si>
  <si>
    <t>4.1.4.12.01</t>
  </si>
  <si>
    <t>4.1.4.12.02</t>
  </si>
  <si>
    <t>4.1.4.12.03</t>
  </si>
  <si>
    <t>4.1.4.12.04</t>
  </si>
  <si>
    <t>4.1.4.12.05</t>
  </si>
  <si>
    <t>4.1.4.12.06</t>
  </si>
  <si>
    <t>4.1.4.12.07</t>
  </si>
  <si>
    <t>4.1.4.12.08</t>
  </si>
  <si>
    <t xml:space="preserve"> Contratacion de 10 enfermeras </t>
  </si>
  <si>
    <t>4.1.4.13.01</t>
  </si>
  <si>
    <t>4.1.4.13.02</t>
  </si>
  <si>
    <t>4.1.4.13.03</t>
  </si>
  <si>
    <t>4.1.4.13.04</t>
  </si>
  <si>
    <t>4.1.4.13.05</t>
  </si>
  <si>
    <t>4.1.4.13.06</t>
  </si>
  <si>
    <t>4.1.4.14.01</t>
  </si>
  <si>
    <t>4.1.4.14.02</t>
  </si>
  <si>
    <t>4.1.4.15.01</t>
  </si>
  <si>
    <t>4.1.4.15.02</t>
  </si>
  <si>
    <t>4.1.4.15.03</t>
  </si>
  <si>
    <t>4.1.4.15.04</t>
  </si>
  <si>
    <t>4.1.4.15.05</t>
  </si>
  <si>
    <t>4.1.4.16.01</t>
  </si>
  <si>
    <t>4.1.4.17.01</t>
  </si>
  <si>
    <t>4.1.4.17.02</t>
  </si>
  <si>
    <t>4.1.4.19.01</t>
  </si>
  <si>
    <t>4.1.4.18.01</t>
  </si>
  <si>
    <t xml:space="preserve"> contratacion de un dermatólogo  </t>
  </si>
  <si>
    <t>4.1.4.19.02</t>
  </si>
  <si>
    <t>4.1.4.20.01</t>
  </si>
  <si>
    <t>4.1.4.20.02</t>
  </si>
  <si>
    <t>4.1.4.20.03</t>
  </si>
  <si>
    <t>4.1.4.21.01</t>
  </si>
  <si>
    <t>4.1.4.21.02</t>
  </si>
  <si>
    <t>4.1.4.22.01</t>
  </si>
  <si>
    <t>4.1.4.22.02</t>
  </si>
  <si>
    <t>4.1.4.22.03</t>
  </si>
  <si>
    <t>4.1.4.22.04</t>
  </si>
  <si>
    <t>4.1.4.23.01</t>
  </si>
  <si>
    <t>4.1.4.23.02</t>
  </si>
  <si>
    <t>4.1.4.23.03</t>
  </si>
  <si>
    <t>4.1.4.23.04</t>
  </si>
  <si>
    <t>4.1.4.23.05</t>
  </si>
  <si>
    <t>4.1.4.24.01</t>
  </si>
  <si>
    <t>4.1.4.25.01</t>
  </si>
  <si>
    <t>4.1.4.26.01</t>
  </si>
  <si>
    <t>4.14.27.01</t>
  </si>
  <si>
    <t>4.1.4.24.02</t>
  </si>
  <si>
    <t>4.1.4.25.02</t>
  </si>
  <si>
    <t>4.1.4.25.03</t>
  </si>
  <si>
    <t>4.1.4.26.02</t>
  </si>
  <si>
    <t>4.1.4.26.03</t>
  </si>
  <si>
    <t xml:space="preserve">Un anestesiólogo mas </t>
  </si>
  <si>
    <t>CAMISIETAS (1 COLOR)</t>
  </si>
  <si>
    <t>DESAYUNOS</t>
  </si>
  <si>
    <t>ALMUERZOS</t>
  </si>
  <si>
    <t>INCENTIVOS A PARTICIPANTES</t>
  </si>
  <si>
    <t>CARPETA INFORMATIA (4 PAG.)</t>
  </si>
  <si>
    <t>BROCHURE DE PROMOCION</t>
  </si>
  <si>
    <t>MOCHILAS CON UTILES ESCOLARES</t>
  </si>
  <si>
    <t>MATERIALES PARA ELABORAR GAFETES</t>
  </si>
  <si>
    <t>CARTULINA HILO PARA CERTIFICADOS</t>
  </si>
  <si>
    <t>TINTA IMPRESION CERTIFICADOS</t>
  </si>
  <si>
    <t>Brigada de emergencias</t>
  </si>
  <si>
    <t>Letreros</t>
  </si>
  <si>
    <t>Alarmas</t>
  </si>
  <si>
    <t>Extintores</t>
  </si>
  <si>
    <t>3.1.1.3.03</t>
  </si>
  <si>
    <t>3.1.1.3.04</t>
  </si>
  <si>
    <t>3.1.1.3.05</t>
  </si>
  <si>
    <t>Unidades</t>
  </si>
  <si>
    <t>Epecialista</t>
  </si>
  <si>
    <t>Personas</t>
  </si>
  <si>
    <t>Para ofrecer servicio con calidad y reducir mortalidad.</t>
  </si>
  <si>
    <t>Reduce tiempo de espera y mejora calidad del servicio</t>
  </si>
  <si>
    <t>Para la realización de cirugias minmamente invasivas</t>
  </si>
  <si>
    <t>Especifica para cirugias en niños de 0 a 30 dias de vida</t>
  </si>
  <si>
    <t>La obtención de equipos específicos garantiza el éxito del procedimiento a realizar</t>
  </si>
  <si>
    <t>Con la finalidad de reducir las probabilidades de inefcciones cruzadas</t>
  </si>
  <si>
    <t>Pensamos aumentar los procedmientos y reducir la lista de espera.</t>
  </si>
  <si>
    <t>Aumentar la cantidad de procedimientos quirúrgicos que realizamos</t>
  </si>
  <si>
    <t>Reducir el tiempo de espera</t>
  </si>
  <si>
    <t>Reducir lista de espera de cirugía y consulta</t>
  </si>
  <si>
    <t>Para extracción de cuerpos extraños</t>
  </si>
  <si>
    <t>Optimiza este tipo de cirugias</t>
  </si>
  <si>
    <t xml:space="preserve">Para procedimientos finos </t>
  </si>
  <si>
    <t>Para  realizar injertos a pacientes con abrasiones y ulceraciones</t>
  </si>
  <si>
    <t xml:space="preserve">Para el manejo de pacientes con trauma craneal </t>
  </si>
  <si>
    <t>Parte del equipo quirurgico</t>
  </si>
  <si>
    <t>Equipos para intubacion difícil</t>
  </si>
  <si>
    <t xml:space="preserve">Aumentaremos los procedimietos </t>
  </si>
  <si>
    <t>Para mantenerlos en buen funcionamiento</t>
  </si>
  <si>
    <t>Ayuda a proporcionar la información esencial sobre el estado del paciente ventilado</t>
  </si>
  <si>
    <t>Monitorización constante de los pacientes durante los procedimientos</t>
  </si>
  <si>
    <t>Medición de la cantidad de oxigeno del paciente</t>
  </si>
  <si>
    <t>Para control de suministro de liquidos y medicamentos en los pacientes</t>
  </si>
  <si>
    <t xml:space="preserve">Permite el manejo de pacientes con hemorragias pulmonares </t>
  </si>
  <si>
    <t>Para el mejor desempeño de la UCIP</t>
  </si>
  <si>
    <t>Para manejo de los niños prematuros que es la principal causa de ingreso en la UTIN</t>
  </si>
  <si>
    <t>Manejo de la ictérica en el neonato</t>
  </si>
  <si>
    <t>Para el aporte preciso de la cantidad de oxigeno a los niños ventilados</t>
  </si>
  <si>
    <t>Para el monitoreo de la presión arterial</t>
  </si>
  <si>
    <t>Tener uno para cada neonato para evitar contaminación cruzada</t>
  </si>
  <si>
    <t>Necesario para la adecuada preparación de la alimentación enteral</t>
  </si>
  <si>
    <t>Necesidad para un problema en crecimiento en la población infantil)</t>
  </si>
  <si>
    <t>Es la necesidad por el índice de ocupación</t>
  </si>
  <si>
    <t>Ya no hay en existencia</t>
  </si>
  <si>
    <t>Mejorar la calidad de atención</t>
  </si>
  <si>
    <t>Preparación de sustancias que son toxicas y que son de alto riesgo laboral</t>
  </si>
  <si>
    <t>Equipo para mejorar el estudio del líquido cefalorraquideo</t>
  </si>
  <si>
    <t>Para el manejo de tumores solidos</t>
  </si>
  <si>
    <t>Es necesario en cada área donde hay pacietes especializados</t>
  </si>
  <si>
    <t>Para poder realizar pruebas de función pulmonar a niños menores de 7 años .</t>
  </si>
  <si>
    <t>Terapia de sustitución renal en pacientes con alteración primaria o secundaria</t>
  </si>
  <si>
    <t>Completar la investigación del paciente neurologico</t>
  </si>
  <si>
    <t>Reducir  la espera</t>
  </si>
  <si>
    <t>Es necesario para la realización de evaluación cardiovascular en el área de hospitalización</t>
  </si>
  <si>
    <t>Es necesario para la realización de evaluación cardiovascular en el área de hospitalización, evitando que se dane el equipo fijo.</t>
  </si>
  <si>
    <t>Para la presión invasiva</t>
  </si>
  <si>
    <t>Para ahorrar el material esterilzador</t>
  </si>
  <si>
    <t>Aumentar la oferta de servicios</t>
  </si>
  <si>
    <t>Equipo de ventilacion Mencanica</t>
  </si>
  <si>
    <t xml:space="preserve">Contratar coordinador de UCIP </t>
  </si>
  <si>
    <t xml:space="preserve">Encubadoras </t>
  </si>
  <si>
    <t xml:space="preserve">Lámparas de fototerapia </t>
  </si>
  <si>
    <t xml:space="preserve">Blenders </t>
  </si>
  <si>
    <t>Nebulizadores</t>
  </si>
  <si>
    <t xml:space="preserve">mensajero exclusivo para muestras de patología  </t>
  </si>
  <si>
    <t xml:space="preserve"> Ortodoncista</t>
  </si>
  <si>
    <t xml:space="preserve"> Maxilofacial </t>
  </si>
  <si>
    <t>Blenders</t>
  </si>
  <si>
    <t>"Año de Fomento a la Exportacion"</t>
  </si>
  <si>
    <t>Metropolitano</t>
  </si>
  <si>
    <t>GERENCIA DE AREA NORTE</t>
  </si>
  <si>
    <t>Hospital Pediátrico Dr.Hugo Mendoza</t>
  </si>
  <si>
    <t>Cuenta(a este nivel se mandará a digepres para programación</t>
  </si>
  <si>
    <t>Auxiliar ( a este nivel se realiza la modificación)</t>
  </si>
  <si>
    <t>Remuneraciones al personal de carácter temporal</t>
  </si>
  <si>
    <t>Remuneraciones al personal de carácter eventual</t>
  </si>
  <si>
    <t>0.00</t>
  </si>
  <si>
    <t>Elaboración del Plan Anual Compras y Contrataciones 2020</t>
  </si>
  <si>
    <t>Levantamiento de los proyectos de cooperación finalizados en el 2018 y en ejecución</t>
  </si>
  <si>
    <t>Ejecución del Programa de Verano</t>
  </si>
  <si>
    <t>Boletín</t>
  </si>
  <si>
    <t>Postulación al Premio Iberoamericano con la implementación del modelo de calidad EFQM</t>
  </si>
  <si>
    <t>Análisis comportamiento pago</t>
  </si>
  <si>
    <t>Análisis de Gestión de Tesorería</t>
  </si>
  <si>
    <t>Consolidación listas de espera por  Área de servicios</t>
  </si>
  <si>
    <t>Talleres capacitaciones en guías, normas y protocolos de atención.</t>
  </si>
  <si>
    <t>Reunión para socializar el Plan  emergencias, desastres y catástrofe colectiva del SRSM definido por SNS con EE.SS, intrahospitalario</t>
  </si>
  <si>
    <t xml:space="preserve">Reuniones de coordinación de eventos  Preparación y respuesta Operativos ante emergencias, desastres y catástrofes </t>
  </si>
  <si>
    <t>Reporte</t>
  </si>
  <si>
    <t>Certificado</t>
  </si>
  <si>
    <t>Minuta</t>
  </si>
  <si>
    <t>Autoevaluaciòn de las NOBACI</t>
  </si>
  <si>
    <t>Evaluaciòn</t>
  </si>
  <si>
    <t>Fotos antes y despues</t>
  </si>
  <si>
    <t>Seguimiento a la Ejecución de la programación del Plan de capacitación del CEA</t>
  </si>
  <si>
    <t>1.1.2.3. Despliegue Estructura hospitalaria por nivel de complejidad</t>
  </si>
  <si>
    <t>1.1.2.3.01</t>
  </si>
  <si>
    <t>1.1.2.3.02</t>
  </si>
  <si>
    <t>Coordinacion para la adecuación de la infraestructura para la creación de una biblioteca y un aula docente.</t>
  </si>
  <si>
    <t>Plan de Mejora</t>
  </si>
  <si>
    <t>Elaboraciòn e implementación del plan de mejora de las NOBACI</t>
  </si>
  <si>
    <t>Inventario actualizado</t>
  </si>
  <si>
    <t>Readecuación de Infraestructura Tecnológica del CEAS</t>
  </si>
  <si>
    <t xml:space="preserve">Fotos Cartera de servicio actualizada </t>
  </si>
  <si>
    <t>Elaboración y ejecución del Plan de Capacitación del CEAS</t>
  </si>
  <si>
    <t>Mesa de trabajo para la elaboración del plan de Inversión y presupuesto</t>
  </si>
  <si>
    <t>Cronograma</t>
  </si>
  <si>
    <t>Implementación de RAC-Triaje en sala de emergencias </t>
  </si>
  <si>
    <t xml:space="preserve">Realización de Simulacro ante eventos para prueba del plan de emergencias y desastres  </t>
  </si>
  <si>
    <t xml:space="preserve">Cronograma de capacitación sobre los diferentes eventos a responder para  personal hospitalario que conforman los equipos y brigadas de emergencias y desastes </t>
  </si>
  <si>
    <t>1.3.2.2.04</t>
  </si>
  <si>
    <t>Seguimiento a la ejecuciòn del plan de mantenimiento preventivo de equipos e infraestructura</t>
  </si>
  <si>
    <t>Formulario de descargo actualizado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</si>
</sst>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;[Red]#,##0.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0"/>
      <name val="Calibri"/>
      <family val="2"/>
      <scheme val="minor"/>
    </font>
    <font>
      <sz val="9"/>
      <name val="Times New Roman"/>
      <family val="1"/>
    </font>
    <font>
      <b/>
      <sz val="8"/>
      <color theme="0"/>
      <name val="Calibri"/>
      <family val="2"/>
      <scheme val="minor"/>
    </font>
    <font>
      <sz val="11"/>
      <color theme="1"/>
      <name val="Cambria"/>
      <family val="2"/>
      <scheme val="major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0.399945066682943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6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650">
    <xf numFmtId="0" fontId="0" fillId="0" borderId="0" xfId="0"/>
    <xf numFmtId="0" fontId="6" fillId="0" borderId="0" xfId="4"/>
    <xf numFmtId="0" fontId="9" fillId="0" borderId="0" xfId="4" applyFont="1"/>
    <xf numFmtId="0" fontId="10" fillId="3" borderId="0" xfId="0" applyFont="1" applyFill="1" applyBorder="1"/>
    <xf numFmtId="0" fontId="11" fillId="4" borderId="0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0" fontId="11" fillId="6" borderId="6" xfId="0" applyFont="1" applyFill="1" applyBorder="1"/>
    <xf numFmtId="0" fontId="12" fillId="6" borderId="6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1" fillId="7" borderId="7" xfId="0" applyFont="1" applyFill="1" applyBorder="1"/>
    <xf numFmtId="0" fontId="12" fillId="7" borderId="7" xfId="0" applyFont="1" applyFill="1" applyBorder="1"/>
    <xf numFmtId="0" fontId="11" fillId="8" borderId="7" xfId="0" applyFont="1" applyFill="1" applyBorder="1" applyAlignment="1" applyProtection="1">
      <alignment horizontal="right" vertical="center"/>
      <protection locked="0"/>
    </xf>
    <xf numFmtId="0" fontId="12" fillId="0" borderId="0" xfId="0" applyFont="1"/>
    <xf numFmtId="0" fontId="11" fillId="4" borderId="10" xfId="0" applyFont="1" applyFill="1" applyBorder="1" applyAlignment="1">
      <alignment horizontal="left"/>
    </xf>
    <xf numFmtId="0" fontId="12" fillId="10" borderId="0" xfId="0" applyFont="1" applyFill="1" applyBorder="1" applyProtection="1">
      <protection locked="0"/>
    </xf>
    <xf numFmtId="0" fontId="8" fillId="0" borderId="0" xfId="2" applyFont="1"/>
    <xf numFmtId="0" fontId="11" fillId="11" borderId="4" xfId="2" applyFont="1" applyFill="1" applyBorder="1" applyAlignment="1">
      <alignment horizontal="center" textRotation="90" wrapText="1"/>
    </xf>
    <xf numFmtId="0" fontId="11" fillId="11" borderId="4" xfId="2" applyFont="1" applyFill="1" applyBorder="1" applyAlignment="1">
      <alignment horizontal="center" vertical="center" wrapText="1"/>
    </xf>
    <xf numFmtId="0" fontId="11" fillId="11" borderId="4" xfId="2" applyFont="1" applyFill="1" applyBorder="1" applyAlignment="1">
      <alignment horizontal="center" vertical="center"/>
    </xf>
    <xf numFmtId="0" fontId="14" fillId="2" borderId="6" xfId="2" applyFont="1" applyFill="1" applyBorder="1"/>
    <xf numFmtId="0" fontId="13" fillId="2" borderId="6" xfId="2" applyFont="1" applyFill="1" applyBorder="1" applyAlignment="1">
      <alignment horizontal="left" vertical="top" wrapText="1"/>
    </xf>
    <xf numFmtId="0" fontId="13" fillId="2" borderId="6" xfId="2" applyFont="1" applyFill="1" applyBorder="1" applyAlignment="1">
      <alignment horizontal="center" vertical="top" wrapText="1"/>
    </xf>
    <xf numFmtId="0" fontId="13" fillId="2" borderId="6" xfId="2" applyFont="1" applyFill="1" applyBorder="1" applyAlignment="1">
      <alignment vertical="top" wrapText="1"/>
    </xf>
    <xf numFmtId="4" fontId="13" fillId="2" borderId="6" xfId="2" applyNumberFormat="1" applyFont="1" applyFill="1" applyBorder="1" applyAlignment="1">
      <alignment vertical="top" wrapText="1"/>
    </xf>
    <xf numFmtId="0" fontId="14" fillId="2" borderId="6" xfId="2" applyFont="1" applyFill="1" applyBorder="1" applyAlignment="1">
      <alignment horizontal="left" vertical="top" wrapText="1"/>
    </xf>
    <xf numFmtId="0" fontId="14" fillId="2" borderId="6" xfId="2" applyFont="1" applyFill="1" applyBorder="1" applyAlignment="1">
      <alignment horizontal="center" vertical="top" wrapText="1"/>
    </xf>
    <xf numFmtId="0" fontId="14" fillId="2" borderId="6" xfId="2" applyFont="1" applyFill="1" applyBorder="1" applyAlignment="1">
      <alignment vertical="top" wrapText="1"/>
    </xf>
    <xf numFmtId="4" fontId="13" fillId="2" borderId="6" xfId="2" applyNumberFormat="1" applyFont="1" applyFill="1" applyBorder="1" applyAlignment="1" applyProtection="1">
      <alignment vertical="top" wrapText="1"/>
    </xf>
    <xf numFmtId="0" fontId="14" fillId="2" borderId="12" xfId="2" applyFont="1" applyFill="1" applyBorder="1" applyAlignment="1">
      <alignment horizontal="center" vertical="top" wrapText="1"/>
    </xf>
    <xf numFmtId="0" fontId="14" fillId="2" borderId="12" xfId="2" applyFont="1" applyFill="1" applyBorder="1" applyAlignment="1">
      <alignment horizontal="left" vertical="top" wrapText="1"/>
    </xf>
    <xf numFmtId="0" fontId="14" fillId="2" borderId="12" xfId="2" applyFont="1" applyFill="1" applyBorder="1" applyAlignment="1">
      <alignment vertical="top" wrapText="1"/>
    </xf>
    <xf numFmtId="0" fontId="13" fillId="6" borderId="5" xfId="2" applyFont="1" applyFill="1" applyBorder="1" applyAlignment="1">
      <alignment horizontal="left" vertical="top" wrapText="1"/>
    </xf>
    <xf numFmtId="0" fontId="13" fillId="6" borderId="5" xfId="2" applyFont="1" applyFill="1" applyBorder="1" applyAlignment="1">
      <alignment horizontal="center" vertical="top" wrapText="1"/>
    </xf>
    <xf numFmtId="0" fontId="13" fillId="6" borderId="5" xfId="2" applyFont="1" applyFill="1" applyBorder="1" applyAlignment="1">
      <alignment vertical="top" wrapText="1"/>
    </xf>
    <xf numFmtId="4" fontId="13" fillId="6" borderId="5" xfId="2" applyNumberFormat="1" applyFont="1" applyFill="1" applyBorder="1" applyAlignment="1">
      <alignment vertical="top" wrapText="1"/>
    </xf>
    <xf numFmtId="0" fontId="13" fillId="6" borderId="6" xfId="2" applyFont="1" applyFill="1" applyBorder="1" applyAlignment="1">
      <alignment horizontal="left" vertical="top" wrapText="1"/>
    </xf>
    <xf numFmtId="0" fontId="13" fillId="6" borderId="6" xfId="2" applyFont="1" applyFill="1" applyBorder="1" applyAlignment="1">
      <alignment horizontal="center" vertical="top" wrapText="1"/>
    </xf>
    <xf numFmtId="0" fontId="13" fillId="6" borderId="6" xfId="2" applyFont="1" applyFill="1" applyBorder="1" applyAlignment="1">
      <alignment vertical="top" wrapText="1"/>
    </xf>
    <xf numFmtId="4" fontId="13" fillId="6" borderId="6" xfId="2" applyNumberFormat="1" applyFont="1" applyFill="1" applyBorder="1" applyAlignment="1">
      <alignment vertical="top" wrapText="1"/>
    </xf>
    <xf numFmtId="0" fontId="12" fillId="11" borderId="4" xfId="2" applyFont="1" applyFill="1" applyBorder="1" applyAlignment="1">
      <alignment vertical="top" wrapText="1"/>
    </xf>
    <xf numFmtId="0" fontId="11" fillId="11" borderId="4" xfId="2" applyFont="1" applyFill="1" applyBorder="1" applyAlignment="1">
      <alignment vertical="top" wrapText="1"/>
    </xf>
    <xf numFmtId="4" fontId="11" fillId="11" borderId="4" xfId="2" applyNumberFormat="1" applyFont="1" applyFill="1" applyBorder="1" applyAlignment="1" applyProtection="1">
      <alignment vertical="top" wrapText="1"/>
    </xf>
    <xf numFmtId="0" fontId="11" fillId="8" borderId="10" xfId="0" applyFont="1" applyFill="1" applyBorder="1" applyAlignment="1">
      <alignment horizontal="left"/>
    </xf>
    <xf numFmtId="0" fontId="11" fillId="8" borderId="0" xfId="0" applyFont="1" applyFill="1" applyBorder="1" applyAlignment="1">
      <alignment horizontal="center"/>
    </xf>
    <xf numFmtId="0" fontId="11" fillId="10" borderId="10" xfId="0" applyFont="1" applyFill="1" applyBorder="1" applyAlignment="1" applyProtection="1">
      <protection locked="0"/>
    </xf>
    <xf numFmtId="0" fontId="11" fillId="10" borderId="0" xfId="0" applyFont="1" applyFill="1" applyBorder="1" applyAlignment="1" applyProtection="1">
      <protection locked="0"/>
    </xf>
    <xf numFmtId="0" fontId="15" fillId="12" borderId="0" xfId="0" applyFont="1" applyFill="1" applyBorder="1" applyAlignment="1" applyProtection="1">
      <protection locked="0"/>
    </xf>
    <xf numFmtId="0" fontId="16" fillId="5" borderId="4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 applyProtection="1">
      <alignment horizontal="left"/>
      <protection locked="0"/>
    </xf>
    <xf numFmtId="0" fontId="18" fillId="12" borderId="0" xfId="0" applyFont="1" applyFill="1" applyBorder="1" applyAlignment="1"/>
    <xf numFmtId="0" fontId="18" fillId="12" borderId="11" xfId="0" applyFont="1" applyFill="1" applyBorder="1" applyAlignment="1"/>
    <xf numFmtId="0" fontId="15" fillId="12" borderId="10" xfId="0" applyFont="1" applyFill="1" applyBorder="1" applyAlignment="1" applyProtection="1">
      <protection locked="0"/>
    </xf>
    <xf numFmtId="0" fontId="15" fillId="12" borderId="11" xfId="0" applyFont="1" applyFill="1" applyBorder="1" applyAlignment="1" applyProtection="1">
      <protection locked="0"/>
    </xf>
    <xf numFmtId="0" fontId="19" fillId="9" borderId="6" xfId="0" applyFont="1" applyFill="1" applyBorder="1" applyAlignment="1" applyProtection="1">
      <alignment vertical="top"/>
    </xf>
    <xf numFmtId="0" fontId="20" fillId="9" borderId="6" xfId="2" applyFont="1" applyFill="1" applyBorder="1" applyAlignment="1" applyProtection="1">
      <alignment vertical="top"/>
    </xf>
    <xf numFmtId="165" fontId="20" fillId="9" borderId="6" xfId="1" applyNumberFormat="1" applyFont="1" applyFill="1" applyBorder="1" applyAlignment="1" applyProtection="1">
      <alignment vertical="top"/>
      <protection locked="0"/>
    </xf>
    <xf numFmtId="0" fontId="21" fillId="9" borderId="6" xfId="2" applyFont="1" applyFill="1" applyBorder="1" applyAlignment="1" applyProtection="1">
      <alignment vertical="top"/>
    </xf>
    <xf numFmtId="0" fontId="20" fillId="9" borderId="6" xfId="2" applyFont="1" applyFill="1" applyBorder="1" applyAlignment="1" applyProtection="1">
      <alignment horizontal="center" vertical="top"/>
    </xf>
    <xf numFmtId="0" fontId="20" fillId="9" borderId="6" xfId="0" applyFont="1" applyFill="1" applyBorder="1" applyAlignment="1" applyProtection="1">
      <alignment vertical="top"/>
    </xf>
    <xf numFmtId="0" fontId="20" fillId="9" borderId="6" xfId="0" applyFont="1" applyFill="1" applyBorder="1" applyAlignment="1" applyProtection="1">
      <alignment vertical="top"/>
      <protection locked="0"/>
    </xf>
    <xf numFmtId="0" fontId="20" fillId="9" borderId="6" xfId="0" applyFont="1" applyFill="1" applyBorder="1" applyAlignment="1" applyProtection="1">
      <alignment vertical="top" wrapText="1"/>
    </xf>
    <xf numFmtId="0" fontId="19" fillId="9" borderId="6" xfId="2" applyFont="1" applyFill="1" applyBorder="1" applyAlignment="1" applyProtection="1">
      <alignment vertical="top"/>
    </xf>
    <xf numFmtId="0" fontId="21" fillId="9" borderId="6" xfId="2" applyFont="1" applyFill="1" applyBorder="1" applyProtection="1"/>
    <xf numFmtId="0" fontId="20" fillId="9" borderId="6" xfId="0" applyFont="1" applyFill="1" applyBorder="1" applyProtection="1"/>
    <xf numFmtId="0" fontId="22" fillId="9" borderId="6" xfId="2" applyFont="1" applyFill="1" applyBorder="1" applyAlignment="1" applyProtection="1">
      <alignment vertical="top"/>
    </xf>
    <xf numFmtId="0" fontId="19" fillId="9" borderId="6" xfId="2" applyFont="1" applyFill="1" applyBorder="1" applyAlignment="1" applyProtection="1">
      <alignment horizontal="center" vertical="top"/>
    </xf>
    <xf numFmtId="165" fontId="19" fillId="9" borderId="6" xfId="1" applyNumberFormat="1" applyFont="1" applyFill="1" applyBorder="1" applyAlignment="1" applyProtection="1">
      <alignment vertical="top"/>
      <protection locked="0"/>
    </xf>
    <xf numFmtId="0" fontId="22" fillId="9" borderId="6" xfId="2" applyFont="1" applyFill="1" applyBorder="1" applyProtection="1"/>
    <xf numFmtId="0" fontId="19" fillId="9" borderId="6" xfId="0" applyFont="1" applyFill="1" applyBorder="1" applyProtection="1"/>
    <xf numFmtId="0" fontId="20" fillId="9" borderId="6" xfId="0" applyFont="1" applyFill="1" applyBorder="1" applyAlignment="1" applyProtection="1">
      <alignment wrapText="1"/>
    </xf>
    <xf numFmtId="0" fontId="20" fillId="9" borderId="6" xfId="2" applyFont="1" applyFill="1" applyBorder="1" applyAlignment="1" applyProtection="1">
      <alignment vertical="top" wrapText="1"/>
    </xf>
    <xf numFmtId="165" fontId="19" fillId="9" borderId="6" xfId="1" applyNumberFormat="1" applyFont="1" applyFill="1" applyBorder="1" applyAlignment="1" applyProtection="1">
      <alignment vertical="top"/>
    </xf>
    <xf numFmtId="0" fontId="21" fillId="9" borderId="6" xfId="2" applyFont="1" applyFill="1" applyBorder="1" applyAlignment="1" applyProtection="1">
      <alignment horizontal="center" vertical="center"/>
    </xf>
    <xf numFmtId="0" fontId="20" fillId="9" borderId="6" xfId="2" applyFont="1" applyFill="1" applyBorder="1" applyAlignment="1" applyProtection="1">
      <alignment horizontal="center" vertical="center"/>
    </xf>
    <xf numFmtId="0" fontId="19" fillId="9" borderId="6" xfId="2" applyFont="1" applyFill="1" applyBorder="1" applyAlignment="1" applyProtection="1">
      <alignment vertical="top" wrapText="1"/>
    </xf>
    <xf numFmtId="0" fontId="19" fillId="9" borderId="6" xfId="0" applyFont="1" applyFill="1" applyBorder="1" applyAlignment="1" applyProtection="1">
      <alignment vertical="top" wrapText="1"/>
    </xf>
    <xf numFmtId="0" fontId="21" fillId="9" borderId="6" xfId="2" applyFont="1" applyFill="1" applyBorder="1" applyAlignment="1" applyProtection="1">
      <alignment vertical="top"/>
      <protection locked="0"/>
    </xf>
    <xf numFmtId="0" fontId="20" fillId="9" borderId="6" xfId="2" applyFont="1" applyFill="1" applyBorder="1" applyAlignment="1" applyProtection="1">
      <alignment horizontal="center" vertical="top"/>
      <protection locked="0"/>
    </xf>
    <xf numFmtId="0" fontId="20" fillId="9" borderId="6" xfId="0" applyFont="1" applyFill="1" applyBorder="1" applyAlignment="1" applyProtection="1">
      <alignment vertical="top" wrapText="1"/>
      <protection locked="0"/>
    </xf>
    <xf numFmtId="165" fontId="19" fillId="9" borderId="6" xfId="1" applyNumberFormat="1" applyFont="1" applyFill="1" applyBorder="1" applyAlignment="1" applyProtection="1">
      <alignment vertical="top"/>
      <protection hidden="1"/>
    </xf>
    <xf numFmtId="0" fontId="22" fillId="13" borderId="5" xfId="2" applyFont="1" applyFill="1" applyBorder="1" applyAlignment="1" applyProtection="1">
      <alignment vertical="top"/>
    </xf>
    <xf numFmtId="0" fontId="19" fillId="13" borderId="5" xfId="2" applyFont="1" applyFill="1" applyBorder="1" applyAlignment="1" applyProtection="1">
      <alignment horizontal="center" vertical="top"/>
    </xf>
    <xf numFmtId="0" fontId="19" fillId="13" borderId="5" xfId="2" applyFont="1" applyFill="1" applyBorder="1" applyAlignment="1" applyProtection="1">
      <alignment vertical="top"/>
    </xf>
    <xf numFmtId="165" fontId="19" fillId="13" borderId="5" xfId="1" applyNumberFormat="1" applyFont="1" applyFill="1" applyBorder="1" applyAlignment="1" applyProtection="1">
      <alignment vertical="top"/>
      <protection hidden="1"/>
    </xf>
    <xf numFmtId="0" fontId="19" fillId="14" borderId="6" xfId="2" applyFont="1" applyFill="1" applyBorder="1" applyAlignment="1" applyProtection="1">
      <alignment horizontal="center" vertical="top"/>
    </xf>
    <xf numFmtId="165" fontId="19" fillId="14" borderId="6" xfId="1" applyNumberFormat="1" applyFont="1" applyFill="1" applyBorder="1" applyAlignment="1" applyProtection="1">
      <alignment vertical="top"/>
      <protection hidden="1"/>
    </xf>
    <xf numFmtId="0" fontId="22" fillId="14" borderId="6" xfId="2" applyFont="1" applyFill="1" applyBorder="1" applyAlignment="1" applyProtection="1">
      <alignment vertical="top"/>
    </xf>
    <xf numFmtId="0" fontId="19" fillId="14" borderId="6" xfId="0" applyFont="1" applyFill="1" applyBorder="1" applyAlignment="1" applyProtection="1">
      <alignment vertical="top"/>
    </xf>
    <xf numFmtId="0" fontId="22" fillId="15" borderId="6" xfId="2" applyFont="1" applyFill="1" applyBorder="1" applyAlignment="1" applyProtection="1"/>
    <xf numFmtId="0" fontId="19" fillId="15" borderId="6" xfId="2" applyFont="1" applyFill="1" applyBorder="1" applyAlignment="1" applyProtection="1">
      <alignment horizontal="center"/>
    </xf>
    <xf numFmtId="0" fontId="19" fillId="15" borderId="6" xfId="2" applyFont="1" applyFill="1" applyBorder="1" applyAlignment="1" applyProtection="1">
      <alignment horizontal="center" vertical="top"/>
    </xf>
    <xf numFmtId="0" fontId="19" fillId="15" borderId="6" xfId="0" applyFont="1" applyFill="1" applyBorder="1" applyProtection="1"/>
    <xf numFmtId="165" fontId="19" fillId="15" borderId="6" xfId="1" applyNumberFormat="1" applyFont="1" applyFill="1" applyBorder="1" applyAlignment="1" applyProtection="1">
      <alignment vertical="top"/>
      <protection hidden="1"/>
    </xf>
    <xf numFmtId="0" fontId="15" fillId="11" borderId="10" xfId="0" applyFont="1" applyFill="1" applyBorder="1" applyAlignment="1">
      <alignment horizontal="left"/>
    </xf>
    <xf numFmtId="0" fontId="10" fillId="11" borderId="0" xfId="0" applyFont="1" applyFill="1" applyBorder="1"/>
    <xf numFmtId="0" fontId="7" fillId="11" borderId="0" xfId="0" applyFont="1" applyFill="1" applyBorder="1"/>
    <xf numFmtId="0" fontId="7" fillId="11" borderId="0" xfId="4" applyFont="1" applyFill="1" applyBorder="1"/>
    <xf numFmtId="4" fontId="15" fillId="11" borderId="1" xfId="0" applyNumberFormat="1" applyFont="1" applyFill="1" applyBorder="1"/>
    <xf numFmtId="4" fontId="10" fillId="11" borderId="0" xfId="0" applyNumberFormat="1" applyFont="1" applyFill="1" applyBorder="1" applyProtection="1">
      <protection locked="0"/>
    </xf>
    <xf numFmtId="0" fontId="6" fillId="11" borderId="11" xfId="4" applyFont="1" applyFill="1" applyBorder="1"/>
    <xf numFmtId="4" fontId="13" fillId="3" borderId="6" xfId="2" applyNumberFormat="1" applyFont="1" applyFill="1" applyBorder="1" applyAlignment="1">
      <alignment vertical="top" wrapText="1"/>
    </xf>
    <xf numFmtId="4" fontId="14" fillId="3" borderId="6" xfId="2" applyNumberFormat="1" applyFont="1" applyFill="1" applyBorder="1" applyAlignment="1" applyProtection="1">
      <alignment horizontal="right" vertical="top" wrapText="1"/>
    </xf>
    <xf numFmtId="4" fontId="13" fillId="3" borderId="6" xfId="2" applyNumberFormat="1" applyFont="1" applyFill="1" applyBorder="1" applyAlignment="1" applyProtection="1">
      <alignment vertical="top" wrapText="1"/>
    </xf>
    <xf numFmtId="4" fontId="14" fillId="3" borderId="12" xfId="2" applyNumberFormat="1" applyFont="1" applyFill="1" applyBorder="1" applyAlignment="1" applyProtection="1">
      <alignment horizontal="right" vertical="top" wrapText="1"/>
    </xf>
    <xf numFmtId="4" fontId="10" fillId="3" borderId="0" xfId="0" applyNumberFormat="1" applyFont="1" applyFill="1" applyBorder="1" applyProtection="1">
      <protection locked="0"/>
    </xf>
    <xf numFmtId="0" fontId="10" fillId="3" borderId="10" xfId="0" applyFont="1" applyFill="1" applyBorder="1" applyAlignment="1">
      <alignment horizontal="left"/>
    </xf>
    <xf numFmtId="0" fontId="7" fillId="3" borderId="0" xfId="0" applyFont="1" applyFill="1" applyBorder="1"/>
    <xf numFmtId="0" fontId="7" fillId="3" borderId="0" xfId="4" applyFont="1" applyFill="1" applyBorder="1"/>
    <xf numFmtId="0" fontId="6" fillId="3" borderId="11" xfId="4" applyFont="1" applyFill="1" applyBorder="1"/>
    <xf numFmtId="0" fontId="10" fillId="3" borderId="10" xfId="2" applyFont="1" applyFill="1" applyBorder="1" applyAlignment="1">
      <alignment horizontal="left" indent="2"/>
    </xf>
    <xf numFmtId="165" fontId="20" fillId="3" borderId="6" xfId="1" applyNumberFormat="1" applyFont="1" applyFill="1" applyBorder="1" applyAlignment="1" applyProtection="1">
      <alignment horizontal="right" vertical="top"/>
      <protection locked="0"/>
    </xf>
    <xf numFmtId="0" fontId="21" fillId="9" borderId="14" xfId="2" applyFont="1" applyFill="1" applyBorder="1" applyAlignment="1" applyProtection="1">
      <alignment vertical="top"/>
    </xf>
    <xf numFmtId="0" fontId="20" fillId="9" borderId="14" xfId="2" applyFont="1" applyFill="1" applyBorder="1" applyAlignment="1" applyProtection="1">
      <alignment horizontal="center" vertical="top"/>
    </xf>
    <xf numFmtId="0" fontId="20" fillId="9" borderId="14" xfId="0" applyFont="1" applyFill="1" applyBorder="1" applyAlignment="1" applyProtection="1">
      <alignment vertical="top" wrapText="1"/>
    </xf>
    <xf numFmtId="0" fontId="21" fillId="9" borderId="14" xfId="0" applyFont="1" applyFill="1" applyBorder="1" applyProtection="1">
      <protection locked="0"/>
    </xf>
    <xf numFmtId="165" fontId="20" fillId="9" borderId="14" xfId="1" applyNumberFormat="1" applyFont="1" applyFill="1" applyBorder="1" applyAlignment="1" applyProtection="1">
      <alignment vertical="top"/>
      <protection locked="0"/>
    </xf>
    <xf numFmtId="165" fontId="20" fillId="3" borderId="14" xfId="1" applyNumberFormat="1" applyFont="1" applyFill="1" applyBorder="1" applyAlignment="1" applyProtection="1">
      <alignment horizontal="right" vertical="top"/>
      <protection locked="0"/>
    </xf>
    <xf numFmtId="165" fontId="19" fillId="13" borderId="5" xfId="1" applyNumberFormat="1" applyFont="1" applyFill="1" applyBorder="1" applyAlignment="1" applyProtection="1">
      <alignment horizontal="right" vertical="top"/>
      <protection hidden="1"/>
    </xf>
    <xf numFmtId="165" fontId="19" fillId="15" borderId="6" xfId="1" applyNumberFormat="1" applyFont="1" applyFill="1" applyBorder="1" applyAlignment="1" applyProtection="1">
      <alignment horizontal="right" vertical="top"/>
      <protection hidden="1"/>
    </xf>
    <xf numFmtId="165" fontId="19" fillId="14" borderId="6" xfId="1" applyNumberFormat="1" applyFont="1" applyFill="1" applyBorder="1" applyAlignment="1" applyProtection="1">
      <alignment horizontal="right" vertical="top"/>
      <protection hidden="1"/>
    </xf>
    <xf numFmtId="165" fontId="19" fillId="3" borderId="6" xfId="1" applyNumberFormat="1" applyFont="1" applyFill="1" applyBorder="1" applyAlignment="1" applyProtection="1">
      <alignment horizontal="right" vertical="top"/>
      <protection hidden="1"/>
    </xf>
    <xf numFmtId="165" fontId="19" fillId="3" borderId="6" xfId="1" applyNumberFormat="1" applyFont="1" applyFill="1" applyBorder="1" applyAlignment="1" applyProtection="1">
      <alignment horizontal="right" vertical="top"/>
    </xf>
    <xf numFmtId="165" fontId="19" fillId="3" borderId="6" xfId="1" applyNumberFormat="1" applyFont="1" applyFill="1" applyBorder="1" applyAlignment="1" applyProtection="1">
      <alignment horizontal="right" vertical="top"/>
      <protection locked="0"/>
    </xf>
    <xf numFmtId="0" fontId="21" fillId="9" borderId="14" xfId="2" applyFont="1" applyFill="1" applyBorder="1" applyProtection="1"/>
    <xf numFmtId="0" fontId="20" fillId="9" borderId="14" xfId="0" applyFont="1" applyFill="1" applyBorder="1" applyProtection="1"/>
    <xf numFmtId="0" fontId="20" fillId="9" borderId="14" xfId="2" applyFont="1" applyFill="1" applyBorder="1" applyAlignment="1" applyProtection="1">
      <alignment vertical="top"/>
    </xf>
    <xf numFmtId="0" fontId="22" fillId="9" borderId="14" xfId="2" applyFont="1" applyFill="1" applyBorder="1" applyAlignment="1" applyProtection="1">
      <alignment vertical="top"/>
    </xf>
    <xf numFmtId="0" fontId="19" fillId="9" borderId="14" xfId="2" applyFont="1" applyFill="1" applyBorder="1" applyAlignment="1" applyProtection="1">
      <alignment horizontal="center" vertical="top"/>
    </xf>
    <xf numFmtId="0" fontId="19" fillId="9" borderId="14" xfId="0" applyFont="1" applyFill="1" applyBorder="1" applyAlignment="1" applyProtection="1">
      <alignment vertical="top" wrapText="1"/>
    </xf>
    <xf numFmtId="165" fontId="19" fillId="3" borderId="14" xfId="1" applyNumberFormat="1" applyFont="1" applyFill="1" applyBorder="1" applyAlignment="1" applyProtection="1">
      <alignment horizontal="right" vertical="top"/>
    </xf>
    <xf numFmtId="0" fontId="20" fillId="9" borderId="14" xfId="0" applyFont="1" applyFill="1" applyBorder="1" applyAlignment="1" applyProtection="1">
      <alignment vertical="top"/>
    </xf>
    <xf numFmtId="0" fontId="22" fillId="9" borderId="14" xfId="2" applyFont="1" applyFill="1" applyBorder="1" applyProtection="1"/>
    <xf numFmtId="165" fontId="19" fillId="9" borderId="14" xfId="1" applyNumberFormat="1" applyFont="1" applyFill="1" applyBorder="1" applyAlignment="1" applyProtection="1">
      <alignment vertical="top"/>
      <protection hidden="1"/>
    </xf>
    <xf numFmtId="165" fontId="19" fillId="3" borderId="14" xfId="1" applyNumberFormat="1" applyFont="1" applyFill="1" applyBorder="1" applyAlignment="1" applyProtection="1">
      <alignment horizontal="right" vertical="top"/>
      <protection hidden="1"/>
    </xf>
    <xf numFmtId="0" fontId="19" fillId="9" borderId="14" xfId="2" applyFont="1" applyFill="1" applyBorder="1" applyAlignment="1" applyProtection="1">
      <alignment vertical="top"/>
    </xf>
    <xf numFmtId="0" fontId="20" fillId="9" borderId="14" xfId="0" applyFont="1" applyFill="1" applyBorder="1" applyAlignment="1" applyProtection="1">
      <alignment wrapText="1"/>
    </xf>
    <xf numFmtId="0" fontId="19" fillId="9" borderId="14" xfId="0" applyFont="1" applyFill="1" applyBorder="1" applyAlignment="1" applyProtection="1">
      <alignment vertical="top"/>
    </xf>
    <xf numFmtId="0" fontId="0" fillId="9" borderId="0" xfId="0" applyFill="1"/>
    <xf numFmtId="0" fontId="26" fillId="9" borderId="0" xfId="0" applyFont="1" applyFill="1"/>
    <xf numFmtId="0" fontId="27" fillId="9" borderId="0" xfId="0" applyFont="1" applyFill="1"/>
    <xf numFmtId="4" fontId="10" fillId="3" borderId="0" xfId="0" applyNumberFormat="1" applyFont="1" applyFill="1" applyBorder="1" applyProtection="1"/>
    <xf numFmtId="4" fontId="10" fillId="3" borderId="2" xfId="0" applyNumberFormat="1" applyFont="1" applyFill="1" applyBorder="1" applyProtection="1"/>
    <xf numFmtId="0" fontId="8" fillId="9" borderId="0" xfId="2" applyFont="1" applyFill="1" applyProtection="1">
      <protection locked="0"/>
    </xf>
    <xf numFmtId="0" fontId="8" fillId="9" borderId="0" xfId="2" applyFont="1" applyFill="1"/>
    <xf numFmtId="0" fontId="6" fillId="9" borderId="0" xfId="4" applyFill="1"/>
    <xf numFmtId="0" fontId="9" fillId="9" borderId="0" xfId="4" applyFont="1" applyFill="1"/>
    <xf numFmtId="0" fontId="11" fillId="8" borderId="18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/>
    </xf>
    <xf numFmtId="3" fontId="11" fillId="6" borderId="6" xfId="0" applyNumberFormat="1" applyFont="1" applyFill="1" applyBorder="1" applyAlignment="1">
      <alignment horizontal="center"/>
    </xf>
    <xf numFmtId="3" fontId="11" fillId="6" borderId="0" xfId="0" applyNumberFormat="1" applyFont="1" applyFill="1" applyAlignment="1">
      <alignment horizontal="center"/>
    </xf>
    <xf numFmtId="0" fontId="11" fillId="6" borderId="6" xfId="0" applyFont="1" applyFill="1" applyBorder="1" applyAlignment="1">
      <alignment horizontal="center"/>
    </xf>
    <xf numFmtId="3" fontId="12" fillId="2" borderId="6" xfId="0" applyNumberFormat="1" applyFont="1" applyFill="1" applyBorder="1" applyAlignment="1" applyProtection="1">
      <alignment horizontal="center"/>
      <protection locked="0"/>
    </xf>
    <xf numFmtId="3" fontId="12" fillId="2" borderId="6" xfId="0" applyNumberFormat="1" applyFont="1" applyFill="1" applyBorder="1" applyAlignment="1">
      <alignment horizontal="center"/>
    </xf>
    <xf numFmtId="3" fontId="12" fillId="2" borderId="21" xfId="0" applyNumberFormat="1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0" fontId="12" fillId="9" borderId="19" xfId="0" applyFont="1" applyFill="1" applyBorder="1" applyAlignment="1" applyProtection="1">
      <alignment horizontal="center"/>
      <protection locked="0"/>
    </xf>
    <xf numFmtId="0" fontId="12" fillId="9" borderId="3" xfId="0" applyFont="1" applyFill="1" applyBorder="1" applyAlignment="1" applyProtection="1">
      <alignment horizontal="right"/>
    </xf>
    <xf numFmtId="0" fontId="12" fillId="9" borderId="20" xfId="0" applyFont="1" applyFill="1" applyBorder="1" applyAlignment="1" applyProtection="1">
      <alignment horizontal="right"/>
    </xf>
    <xf numFmtId="0" fontId="12" fillId="2" borderId="6" xfId="0" applyFont="1" applyFill="1" applyBorder="1" applyProtection="1"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3" fontId="11" fillId="6" borderId="6" xfId="0" applyNumberFormat="1" applyFont="1" applyFill="1" applyBorder="1" applyAlignment="1" applyProtection="1">
      <alignment horizontal="center"/>
    </xf>
    <xf numFmtId="49" fontId="33" fillId="17" borderId="17" xfId="4" applyNumberFormat="1" applyFont="1" applyFill="1" applyBorder="1" applyAlignment="1">
      <alignment horizontal="left" vertical="center" wrapText="1"/>
    </xf>
    <xf numFmtId="49" fontId="33" fillId="17" borderId="17" xfId="4" applyNumberFormat="1" applyFont="1" applyFill="1" applyBorder="1" applyAlignment="1">
      <alignment horizontal="center" vertical="center" wrapText="1"/>
    </xf>
    <xf numFmtId="49" fontId="33" fillId="17" borderId="16" xfId="4" applyNumberFormat="1" applyFont="1" applyFill="1" applyBorder="1" applyAlignment="1">
      <alignment horizontal="center" vertical="center" wrapText="1"/>
    </xf>
    <xf numFmtId="0" fontId="34" fillId="0" borderId="17" xfId="4" applyFont="1" applyBorder="1" applyAlignment="1">
      <alignment horizontal="center" vertical="center" wrapText="1"/>
    </xf>
    <xf numFmtId="0" fontId="6" fillId="0" borderId="0" xfId="4" applyAlignment="1">
      <alignment horizontal="center" vertical="center" wrapText="1"/>
    </xf>
    <xf numFmtId="15" fontId="35" fillId="0" borderId="17" xfId="4" applyNumberFormat="1" applyFont="1" applyBorder="1" applyAlignment="1">
      <alignment horizontal="left" vertical="center" wrapText="1"/>
    </xf>
    <xf numFmtId="49" fontId="35" fillId="0" borderId="17" xfId="4" applyNumberFormat="1" applyFont="1" applyBorder="1" applyAlignment="1">
      <alignment horizontal="left" vertical="center" wrapText="1"/>
    </xf>
    <xf numFmtId="49" fontId="35" fillId="0" borderId="17" xfId="4" applyNumberFormat="1" applyFont="1" applyBorder="1" applyAlignment="1">
      <alignment horizontal="center" vertical="center" wrapText="1"/>
    </xf>
    <xf numFmtId="43" fontId="35" fillId="0" borderId="16" xfId="5" applyFont="1" applyBorder="1" applyAlignment="1">
      <alignment horizontal="right" vertical="center" wrapText="1"/>
    </xf>
    <xf numFmtId="0" fontId="34" fillId="0" borderId="17" xfId="4" applyFont="1" applyBorder="1" applyAlignment="1">
      <alignment horizontal="left" vertical="center" wrapText="1"/>
    </xf>
    <xf numFmtId="0" fontId="6" fillId="0" borderId="0" xfId="4" applyAlignment="1">
      <alignment vertical="center" wrapText="1"/>
    </xf>
    <xf numFmtId="49" fontId="35" fillId="18" borderId="17" xfId="4" applyNumberFormat="1" applyFont="1" applyFill="1" applyBorder="1" applyAlignment="1">
      <alignment horizontal="left" vertical="center" wrapText="1"/>
    </xf>
    <xf numFmtId="49" fontId="35" fillId="18" borderId="17" xfId="4" applyNumberFormat="1" applyFont="1" applyFill="1" applyBorder="1" applyAlignment="1">
      <alignment horizontal="center" vertical="center" wrapText="1"/>
    </xf>
    <xf numFmtId="43" fontId="35" fillId="18" borderId="16" xfId="5" applyFont="1" applyFill="1" applyBorder="1" applyAlignment="1">
      <alignment horizontal="right" vertical="center" wrapText="1"/>
    </xf>
    <xf numFmtId="0" fontId="34" fillId="18" borderId="17" xfId="4" applyFont="1" applyFill="1" applyBorder="1" applyAlignment="1">
      <alignment vertical="center" wrapText="1"/>
    </xf>
    <xf numFmtId="15" fontId="35" fillId="19" borderId="17" xfId="4" applyNumberFormat="1" applyFont="1" applyFill="1" applyBorder="1" applyAlignment="1">
      <alignment horizontal="left" vertical="center" wrapText="1"/>
    </xf>
    <xf numFmtId="49" fontId="35" fillId="19" borderId="17" xfId="4" applyNumberFormat="1" applyFont="1" applyFill="1" applyBorder="1" applyAlignment="1">
      <alignment horizontal="left" vertical="center" wrapText="1"/>
    </xf>
    <xf numFmtId="49" fontId="35" fillId="19" borderId="17" xfId="4" applyNumberFormat="1" applyFont="1" applyFill="1" applyBorder="1" applyAlignment="1">
      <alignment horizontal="center" vertical="center" wrapText="1"/>
    </xf>
    <xf numFmtId="43" fontId="35" fillId="19" borderId="16" xfId="5" applyFont="1" applyFill="1" applyBorder="1" applyAlignment="1">
      <alignment horizontal="right" vertical="center" wrapText="1"/>
    </xf>
    <xf numFmtId="0" fontId="34" fillId="19" borderId="17" xfId="4" applyFont="1" applyFill="1" applyBorder="1" applyAlignment="1">
      <alignment vertical="center" wrapText="1"/>
    </xf>
    <xf numFmtId="15" fontId="35" fillId="13" borderId="17" xfId="4" applyNumberFormat="1" applyFont="1" applyFill="1" applyBorder="1" applyAlignment="1">
      <alignment horizontal="left" vertical="center" wrapText="1"/>
    </xf>
    <xf numFmtId="49" fontId="35" fillId="13" borderId="17" xfId="4" applyNumberFormat="1" applyFont="1" applyFill="1" applyBorder="1" applyAlignment="1">
      <alignment horizontal="left" vertical="center" wrapText="1"/>
    </xf>
    <xf numFmtId="49" fontId="35" fillId="13" borderId="17" xfId="4" applyNumberFormat="1" applyFont="1" applyFill="1" applyBorder="1" applyAlignment="1">
      <alignment horizontal="center" vertical="center" wrapText="1"/>
    </xf>
    <xf numFmtId="43" fontId="35" fillId="13" borderId="16" xfId="5" applyFont="1" applyFill="1" applyBorder="1" applyAlignment="1">
      <alignment horizontal="right" vertical="center" wrapText="1"/>
    </xf>
    <xf numFmtId="0" fontId="34" fillId="13" borderId="17" xfId="4" applyFont="1" applyFill="1" applyBorder="1" applyAlignment="1">
      <alignment horizontal="left" vertical="center" wrapText="1"/>
    </xf>
    <xf numFmtId="15" fontId="35" fillId="20" borderId="17" xfId="4" applyNumberFormat="1" applyFont="1" applyFill="1" applyBorder="1" applyAlignment="1">
      <alignment horizontal="left" vertical="center" wrapText="1"/>
    </xf>
    <xf numFmtId="49" fontId="35" fillId="20" borderId="17" xfId="4" applyNumberFormat="1" applyFont="1" applyFill="1" applyBorder="1" applyAlignment="1">
      <alignment horizontal="left" vertical="center" wrapText="1"/>
    </xf>
    <xf numFmtId="49" fontId="35" fillId="20" borderId="17" xfId="4" applyNumberFormat="1" applyFont="1" applyFill="1" applyBorder="1" applyAlignment="1">
      <alignment horizontal="center" vertical="center" wrapText="1"/>
    </xf>
    <xf numFmtId="43" fontId="35" fillId="20" borderId="16" xfId="5" applyFont="1" applyFill="1" applyBorder="1" applyAlignment="1">
      <alignment horizontal="right" vertical="center" wrapText="1"/>
    </xf>
    <xf numFmtId="0" fontId="34" fillId="20" borderId="17" xfId="4" applyFont="1" applyFill="1" applyBorder="1" applyAlignment="1">
      <alignment vertical="center" wrapText="1"/>
    </xf>
    <xf numFmtId="15" fontId="35" fillId="21" borderId="17" xfId="4" applyNumberFormat="1" applyFont="1" applyFill="1" applyBorder="1" applyAlignment="1">
      <alignment horizontal="left" vertical="center" wrapText="1"/>
    </xf>
    <xf numFmtId="49" fontId="35" fillId="21" borderId="17" xfId="4" applyNumberFormat="1" applyFont="1" applyFill="1" applyBorder="1" applyAlignment="1">
      <alignment horizontal="left" vertical="center" wrapText="1"/>
    </xf>
    <xf numFmtId="49" fontId="35" fillId="21" borderId="17" xfId="4" applyNumberFormat="1" applyFont="1" applyFill="1" applyBorder="1" applyAlignment="1">
      <alignment horizontal="center" vertical="center" wrapText="1"/>
    </xf>
    <xf numFmtId="43" fontId="35" fillId="21" borderId="16" xfId="5" applyFont="1" applyFill="1" applyBorder="1" applyAlignment="1">
      <alignment horizontal="right" vertical="center" wrapText="1"/>
    </xf>
    <xf numFmtId="0" fontId="34" fillId="21" borderId="17" xfId="4" applyFont="1" applyFill="1" applyBorder="1" applyAlignment="1">
      <alignment horizontal="left" vertical="center" wrapText="1"/>
    </xf>
    <xf numFmtId="15" fontId="35" fillId="22" borderId="17" xfId="4" applyNumberFormat="1" applyFont="1" applyFill="1" applyBorder="1" applyAlignment="1">
      <alignment horizontal="left" vertical="center" wrapText="1"/>
    </xf>
    <xf numFmtId="49" fontId="35" fillId="22" borderId="17" xfId="4" applyNumberFormat="1" applyFont="1" applyFill="1" applyBorder="1" applyAlignment="1">
      <alignment horizontal="left" vertical="center" wrapText="1"/>
    </xf>
    <xf numFmtId="49" fontId="35" fillId="22" borderId="17" xfId="4" applyNumberFormat="1" applyFont="1" applyFill="1" applyBorder="1" applyAlignment="1">
      <alignment horizontal="center" vertical="center" wrapText="1"/>
    </xf>
    <xf numFmtId="43" fontId="35" fillId="22" borderId="16" xfId="5" applyFont="1" applyFill="1" applyBorder="1" applyAlignment="1">
      <alignment horizontal="right" vertical="center" wrapText="1"/>
    </xf>
    <xf numFmtId="0" fontId="34" fillId="22" borderId="17" xfId="4" applyFont="1" applyFill="1" applyBorder="1" applyAlignment="1">
      <alignment horizontal="left" vertical="center" wrapText="1"/>
    </xf>
    <xf numFmtId="15" fontId="35" fillId="23" borderId="17" xfId="4" applyNumberFormat="1" applyFont="1" applyFill="1" applyBorder="1" applyAlignment="1">
      <alignment horizontal="left" vertical="center" wrapText="1"/>
    </xf>
    <xf numFmtId="49" fontId="35" fillId="23" borderId="17" xfId="4" applyNumberFormat="1" applyFont="1" applyFill="1" applyBorder="1" applyAlignment="1">
      <alignment horizontal="left" vertical="center" wrapText="1"/>
    </xf>
    <xf numFmtId="49" fontId="35" fillId="23" borderId="17" xfId="4" applyNumberFormat="1" applyFont="1" applyFill="1" applyBorder="1" applyAlignment="1">
      <alignment horizontal="center" vertical="center" wrapText="1"/>
    </xf>
    <xf numFmtId="43" fontId="35" fillId="23" borderId="16" xfId="5" applyFont="1" applyFill="1" applyBorder="1" applyAlignment="1">
      <alignment horizontal="right" vertical="center" wrapText="1"/>
    </xf>
    <xf numFmtId="0" fontId="34" fillId="23" borderId="17" xfId="4" applyFont="1" applyFill="1" applyBorder="1" applyAlignment="1">
      <alignment horizontal="left" vertical="center" wrapText="1"/>
    </xf>
    <xf numFmtId="0" fontId="34" fillId="0" borderId="17" xfId="4" applyFont="1" applyBorder="1" applyAlignment="1">
      <alignment vertical="center" wrapText="1"/>
    </xf>
    <xf numFmtId="15" fontId="35" fillId="24" borderId="17" xfId="4" applyNumberFormat="1" applyFont="1" applyFill="1" applyBorder="1" applyAlignment="1">
      <alignment horizontal="left" vertical="center" wrapText="1"/>
    </xf>
    <xf numFmtId="49" fontId="35" fillId="24" borderId="17" xfId="4" applyNumberFormat="1" applyFont="1" applyFill="1" applyBorder="1" applyAlignment="1">
      <alignment horizontal="left" vertical="center" wrapText="1"/>
    </xf>
    <xf numFmtId="49" fontId="35" fillId="24" borderId="17" xfId="4" applyNumberFormat="1" applyFont="1" applyFill="1" applyBorder="1" applyAlignment="1">
      <alignment horizontal="center" vertical="center" wrapText="1"/>
    </xf>
    <xf numFmtId="43" fontId="35" fillId="24" borderId="16" xfId="5" applyFont="1" applyFill="1" applyBorder="1" applyAlignment="1">
      <alignment horizontal="right" vertical="center" wrapText="1"/>
    </xf>
    <xf numFmtId="0" fontId="34" fillId="24" borderId="17" xfId="4" applyFont="1" applyFill="1" applyBorder="1" applyAlignment="1">
      <alignment vertical="center" wrapText="1"/>
    </xf>
    <xf numFmtId="0" fontId="34" fillId="24" borderId="17" xfId="4" applyFont="1" applyFill="1" applyBorder="1" applyAlignment="1">
      <alignment horizontal="left" vertical="center" wrapText="1"/>
    </xf>
    <xf numFmtId="0" fontId="34" fillId="0" borderId="17" xfId="4" applyFont="1" applyBorder="1"/>
    <xf numFmtId="15" fontId="35" fillId="25" borderId="17" xfId="4" applyNumberFormat="1" applyFont="1" applyFill="1" applyBorder="1" applyAlignment="1">
      <alignment horizontal="left" vertical="center" wrapText="1"/>
    </xf>
    <xf numFmtId="49" fontId="35" fillId="25" borderId="17" xfId="4" applyNumberFormat="1" applyFont="1" applyFill="1" applyBorder="1" applyAlignment="1">
      <alignment horizontal="left" vertical="center" wrapText="1"/>
    </xf>
    <xf numFmtId="49" fontId="35" fillId="25" borderId="17" xfId="4" applyNumberFormat="1" applyFont="1" applyFill="1" applyBorder="1" applyAlignment="1">
      <alignment horizontal="center" vertical="center" wrapText="1"/>
    </xf>
    <xf numFmtId="43" fontId="35" fillId="25" borderId="16" xfId="5" applyFont="1" applyFill="1" applyBorder="1" applyAlignment="1">
      <alignment horizontal="right" vertical="center" wrapText="1"/>
    </xf>
    <xf numFmtId="0" fontId="34" fillId="25" borderId="17" xfId="4" applyFont="1" applyFill="1" applyBorder="1" applyAlignment="1">
      <alignment vertical="center" wrapText="1"/>
    </xf>
    <xf numFmtId="49" fontId="35" fillId="26" borderId="17" xfId="4" applyNumberFormat="1" applyFont="1" applyFill="1" applyBorder="1" applyAlignment="1">
      <alignment horizontal="left" vertical="center" wrapText="1"/>
    </xf>
    <xf numFmtId="49" fontId="35" fillId="26" borderId="17" xfId="4" applyNumberFormat="1" applyFont="1" applyFill="1" applyBorder="1" applyAlignment="1">
      <alignment horizontal="center" vertical="center" wrapText="1"/>
    </xf>
    <xf numFmtId="43" fontId="35" fillId="26" borderId="16" xfId="5" applyFont="1" applyFill="1" applyBorder="1" applyAlignment="1">
      <alignment horizontal="right" vertical="center" wrapText="1"/>
    </xf>
    <xf numFmtId="0" fontId="34" fillId="26" borderId="17" xfId="4" applyFont="1" applyFill="1" applyBorder="1" applyAlignment="1">
      <alignment horizontal="left" vertical="center" wrapText="1"/>
    </xf>
    <xf numFmtId="15" fontId="35" fillId="27" borderId="17" xfId="4" applyNumberFormat="1" applyFont="1" applyFill="1" applyBorder="1" applyAlignment="1">
      <alignment horizontal="left" vertical="center" wrapText="1"/>
    </xf>
    <xf numFmtId="49" fontId="35" fillId="27" borderId="17" xfId="4" applyNumberFormat="1" applyFont="1" applyFill="1" applyBorder="1" applyAlignment="1">
      <alignment horizontal="left" vertical="center" wrapText="1"/>
    </xf>
    <xf numFmtId="49" fontId="35" fillId="27" borderId="17" xfId="4" applyNumberFormat="1" applyFont="1" applyFill="1" applyBorder="1" applyAlignment="1">
      <alignment horizontal="center" vertical="center" wrapText="1"/>
    </xf>
    <xf numFmtId="43" fontId="35" fillId="27" borderId="16" xfId="5" applyFont="1" applyFill="1" applyBorder="1" applyAlignment="1">
      <alignment horizontal="right" vertical="center" wrapText="1"/>
    </xf>
    <xf numFmtId="0" fontId="34" fillId="27" borderId="17" xfId="4" applyFont="1" applyFill="1" applyBorder="1" applyAlignment="1">
      <alignment horizontal="left" vertical="center" wrapText="1"/>
    </xf>
    <xf numFmtId="15" fontId="35" fillId="27" borderId="17" xfId="4" applyNumberFormat="1" applyFont="1" applyFill="1" applyBorder="1" applyAlignment="1">
      <alignment horizontal="center" vertical="center" wrapText="1"/>
    </xf>
    <xf numFmtId="49" fontId="35" fillId="28" borderId="17" xfId="4" applyNumberFormat="1" applyFont="1" applyFill="1" applyBorder="1" applyAlignment="1">
      <alignment horizontal="left" vertical="center" wrapText="1"/>
    </xf>
    <xf numFmtId="49" fontId="35" fillId="28" borderId="17" xfId="4" applyNumberFormat="1" applyFont="1" applyFill="1" applyBorder="1" applyAlignment="1">
      <alignment horizontal="center" vertical="center" wrapText="1"/>
    </xf>
    <xf numFmtId="43" fontId="35" fillId="28" borderId="16" xfId="5" applyFont="1" applyFill="1" applyBorder="1" applyAlignment="1">
      <alignment horizontal="right" vertical="center" wrapText="1"/>
    </xf>
    <xf numFmtId="0" fontId="34" fillId="28" borderId="17" xfId="4" applyFont="1" applyFill="1" applyBorder="1" applyAlignment="1">
      <alignment horizontal="left" vertical="center" wrapText="1"/>
    </xf>
    <xf numFmtId="15" fontId="35" fillId="29" borderId="17" xfId="4" applyNumberFormat="1" applyFont="1" applyFill="1" applyBorder="1" applyAlignment="1">
      <alignment horizontal="left" vertical="center" wrapText="1"/>
    </xf>
    <xf numFmtId="49" fontId="35" fillId="29" borderId="17" xfId="4" applyNumberFormat="1" applyFont="1" applyFill="1" applyBorder="1" applyAlignment="1">
      <alignment horizontal="left" vertical="center" wrapText="1"/>
    </xf>
    <xf numFmtId="49" fontId="35" fillId="29" borderId="17" xfId="4" applyNumberFormat="1" applyFont="1" applyFill="1" applyBorder="1" applyAlignment="1">
      <alignment horizontal="center" vertical="center" wrapText="1"/>
    </xf>
    <xf numFmtId="43" fontId="35" fillId="29" borderId="16" xfId="5" applyFont="1" applyFill="1" applyBorder="1" applyAlignment="1">
      <alignment horizontal="right" vertical="center" wrapText="1"/>
    </xf>
    <xf numFmtId="0" fontId="34" fillId="29" borderId="17" xfId="4" applyFont="1" applyFill="1" applyBorder="1" applyAlignment="1">
      <alignment horizontal="left" vertical="center" wrapText="1"/>
    </xf>
    <xf numFmtId="15" fontId="35" fillId="30" borderId="17" xfId="4" applyNumberFormat="1" applyFont="1" applyFill="1" applyBorder="1" applyAlignment="1">
      <alignment horizontal="left" vertical="center" wrapText="1"/>
    </xf>
    <xf numFmtId="49" fontId="35" fillId="30" borderId="17" xfId="4" applyNumberFormat="1" applyFont="1" applyFill="1" applyBorder="1" applyAlignment="1">
      <alignment horizontal="left" vertical="center" wrapText="1"/>
    </xf>
    <xf numFmtId="49" fontId="35" fillId="30" borderId="17" xfId="4" applyNumberFormat="1" applyFont="1" applyFill="1" applyBorder="1" applyAlignment="1">
      <alignment horizontal="center" vertical="center" wrapText="1"/>
    </xf>
    <xf numFmtId="43" fontId="35" fillId="30" borderId="16" xfId="5" applyFont="1" applyFill="1" applyBorder="1" applyAlignment="1">
      <alignment horizontal="right" vertical="center" wrapText="1"/>
    </xf>
    <xf numFmtId="0" fontId="34" fillId="30" borderId="17" xfId="4" applyFont="1" applyFill="1" applyBorder="1" applyAlignment="1">
      <alignment horizontal="left" vertical="center" wrapText="1"/>
    </xf>
    <xf numFmtId="49" fontId="36" fillId="30" borderId="17" xfId="4" applyNumberFormat="1" applyFont="1" applyFill="1" applyBorder="1" applyAlignment="1">
      <alignment horizontal="center" vertical="center" wrapText="1"/>
    </xf>
    <xf numFmtId="43" fontId="36" fillId="30" borderId="16" xfId="5" applyFont="1" applyFill="1" applyBorder="1" applyAlignment="1">
      <alignment horizontal="right" vertical="center" wrapText="1"/>
    </xf>
    <xf numFmtId="0" fontId="36" fillId="30" borderId="17" xfId="4" applyFont="1" applyFill="1" applyBorder="1" applyAlignment="1">
      <alignment horizontal="left" vertical="center" wrapText="1"/>
    </xf>
    <xf numFmtId="15" fontId="35" fillId="31" borderId="17" xfId="4" applyNumberFormat="1" applyFont="1" applyFill="1" applyBorder="1" applyAlignment="1">
      <alignment horizontal="left" vertical="center" wrapText="1"/>
    </xf>
    <xf numFmtId="49" fontId="35" fillId="31" borderId="17" xfId="4" applyNumberFormat="1" applyFont="1" applyFill="1" applyBorder="1" applyAlignment="1">
      <alignment horizontal="left" vertical="center" wrapText="1"/>
    </xf>
    <xf numFmtId="49" fontId="35" fillId="31" borderId="17" xfId="4" applyNumberFormat="1" applyFont="1" applyFill="1" applyBorder="1" applyAlignment="1">
      <alignment horizontal="center" vertical="center" wrapText="1"/>
    </xf>
    <xf numFmtId="43" fontId="35" fillId="31" borderId="16" xfId="5" applyFont="1" applyFill="1" applyBorder="1" applyAlignment="1">
      <alignment horizontal="right" vertical="center" wrapText="1"/>
    </xf>
    <xf numFmtId="0" fontId="34" fillId="31" borderId="17" xfId="4" applyFont="1" applyFill="1" applyBorder="1" applyAlignment="1">
      <alignment horizontal="left" vertical="center" wrapText="1"/>
    </xf>
    <xf numFmtId="15" fontId="35" fillId="16" borderId="17" xfId="4" applyNumberFormat="1" applyFont="1" applyFill="1" applyBorder="1" applyAlignment="1">
      <alignment horizontal="left" vertical="center" wrapText="1"/>
    </xf>
    <xf numFmtId="49" fontId="35" fillId="16" borderId="17" xfId="4" applyNumberFormat="1" applyFont="1" applyFill="1" applyBorder="1" applyAlignment="1">
      <alignment horizontal="left" vertical="center" wrapText="1"/>
    </xf>
    <xf numFmtId="49" fontId="35" fillId="16" borderId="17" xfId="4" applyNumberFormat="1" applyFont="1" applyFill="1" applyBorder="1" applyAlignment="1">
      <alignment horizontal="center" vertical="center" wrapText="1"/>
    </xf>
    <xf numFmtId="43" fontId="35" fillId="16" borderId="16" xfId="5" applyFont="1" applyFill="1" applyBorder="1" applyAlignment="1">
      <alignment horizontal="right" vertical="center" wrapText="1"/>
    </xf>
    <xf numFmtId="0" fontId="34" fillId="16" borderId="17" xfId="4" applyFont="1" applyFill="1" applyBorder="1" applyAlignment="1">
      <alignment vertical="center" wrapText="1"/>
    </xf>
    <xf numFmtId="0" fontId="34" fillId="16" borderId="17" xfId="4" applyFont="1" applyFill="1" applyBorder="1" applyAlignment="1">
      <alignment horizontal="left" vertical="center" wrapText="1"/>
    </xf>
    <xf numFmtId="49" fontId="36" fillId="31" borderId="17" xfId="4" applyNumberFormat="1" applyFont="1" applyFill="1" applyBorder="1" applyAlignment="1">
      <alignment horizontal="center" vertical="center" wrapText="1"/>
    </xf>
    <xf numFmtId="43" fontId="36" fillId="31" borderId="16" xfId="5" applyFont="1" applyFill="1" applyBorder="1" applyAlignment="1">
      <alignment horizontal="right" vertical="center" wrapText="1"/>
    </xf>
    <xf numFmtId="0" fontId="36" fillId="31" borderId="17" xfId="4" applyFont="1" applyFill="1" applyBorder="1" applyAlignment="1">
      <alignment horizontal="left" vertical="center" wrapText="1"/>
    </xf>
    <xf numFmtId="49" fontId="36" fillId="31" borderId="17" xfId="4" applyNumberFormat="1" applyFont="1" applyFill="1" applyBorder="1" applyAlignment="1">
      <alignment horizontal="left" vertical="center" wrapText="1"/>
    </xf>
    <xf numFmtId="15" fontId="35" fillId="32" borderId="17" xfId="4" applyNumberFormat="1" applyFont="1" applyFill="1" applyBorder="1" applyAlignment="1">
      <alignment horizontal="left" vertical="center" wrapText="1"/>
    </xf>
    <xf numFmtId="49" fontId="35" fillId="32" borderId="17" xfId="4" applyNumberFormat="1" applyFont="1" applyFill="1" applyBorder="1" applyAlignment="1">
      <alignment horizontal="left" vertical="center" wrapText="1"/>
    </xf>
    <xf numFmtId="49" fontId="35" fillId="32" borderId="17" xfId="4" applyNumberFormat="1" applyFont="1" applyFill="1" applyBorder="1" applyAlignment="1">
      <alignment horizontal="center" vertical="center" wrapText="1"/>
    </xf>
    <xf numFmtId="43" fontId="35" fillId="32" borderId="16" xfId="5" applyFont="1" applyFill="1" applyBorder="1" applyAlignment="1">
      <alignment horizontal="right" vertical="center" wrapText="1"/>
    </xf>
    <xf numFmtId="0" fontId="34" fillId="32" borderId="17" xfId="4" applyFont="1" applyFill="1" applyBorder="1" applyAlignment="1">
      <alignment vertical="center" wrapText="1"/>
    </xf>
    <xf numFmtId="15" fontId="35" fillId="33" borderId="17" xfId="4" applyNumberFormat="1" applyFont="1" applyFill="1" applyBorder="1" applyAlignment="1">
      <alignment horizontal="left" vertical="center" wrapText="1"/>
    </xf>
    <xf numFmtId="49" fontId="35" fillId="33" borderId="17" xfId="4" applyNumberFormat="1" applyFont="1" applyFill="1" applyBorder="1" applyAlignment="1">
      <alignment horizontal="left" vertical="center" wrapText="1"/>
    </xf>
    <xf numFmtId="49" fontId="35" fillId="33" borderId="17" xfId="4" applyNumberFormat="1" applyFont="1" applyFill="1" applyBorder="1" applyAlignment="1">
      <alignment horizontal="center" vertical="center" wrapText="1"/>
    </xf>
    <xf numFmtId="43" fontId="35" fillId="33" borderId="16" xfId="5" applyFont="1" applyFill="1" applyBorder="1" applyAlignment="1">
      <alignment horizontal="right" vertical="center" wrapText="1"/>
    </xf>
    <xf numFmtId="0" fontId="34" fillId="33" borderId="17" xfId="4" applyFont="1" applyFill="1" applyBorder="1" applyAlignment="1">
      <alignment vertical="center" wrapText="1"/>
    </xf>
    <xf numFmtId="15" fontId="35" fillId="34" borderId="17" xfId="4" applyNumberFormat="1" applyFont="1" applyFill="1" applyBorder="1" applyAlignment="1">
      <alignment horizontal="left" vertical="center" wrapText="1"/>
    </xf>
    <xf numFmtId="49" fontId="35" fillId="34" borderId="17" xfId="4" applyNumberFormat="1" applyFont="1" applyFill="1" applyBorder="1" applyAlignment="1">
      <alignment horizontal="left" vertical="center" wrapText="1"/>
    </xf>
    <xf numFmtId="49" fontId="35" fillId="34" borderId="17" xfId="4" applyNumberFormat="1" applyFont="1" applyFill="1" applyBorder="1" applyAlignment="1">
      <alignment horizontal="center" vertical="center" wrapText="1"/>
    </xf>
    <xf numFmtId="43" fontId="35" fillId="34" borderId="16" xfId="5" applyFont="1" applyFill="1" applyBorder="1" applyAlignment="1">
      <alignment horizontal="right" vertical="center" wrapText="1"/>
    </xf>
    <xf numFmtId="0" fontId="34" fillId="34" borderId="17" xfId="4" applyFont="1" applyFill="1" applyBorder="1" applyAlignment="1">
      <alignment horizontal="left" vertical="center" wrapText="1"/>
    </xf>
    <xf numFmtId="15" fontId="35" fillId="35" borderId="17" xfId="4" applyNumberFormat="1" applyFont="1" applyFill="1" applyBorder="1" applyAlignment="1">
      <alignment horizontal="left" vertical="center" wrapText="1"/>
    </xf>
    <xf numFmtId="49" fontId="35" fillId="35" borderId="17" xfId="4" applyNumberFormat="1" applyFont="1" applyFill="1" applyBorder="1" applyAlignment="1">
      <alignment horizontal="left" vertical="center" wrapText="1"/>
    </xf>
    <xf numFmtId="49" fontId="35" fillId="35" borderId="17" xfId="4" applyNumberFormat="1" applyFont="1" applyFill="1" applyBorder="1" applyAlignment="1">
      <alignment horizontal="center" vertical="center" wrapText="1"/>
    </xf>
    <xf numFmtId="43" fontId="35" fillId="35" borderId="16" xfId="5" applyFont="1" applyFill="1" applyBorder="1" applyAlignment="1">
      <alignment horizontal="right" vertical="center" wrapText="1"/>
    </xf>
    <xf numFmtId="0" fontId="34" fillId="35" borderId="17" xfId="4" applyFont="1" applyFill="1" applyBorder="1" applyAlignment="1">
      <alignment vertical="center" wrapText="1"/>
    </xf>
    <xf numFmtId="0" fontId="34" fillId="36" borderId="17" xfId="4" applyFont="1" applyFill="1" applyBorder="1" applyAlignment="1">
      <alignment horizontal="left"/>
    </xf>
    <xf numFmtId="49" fontId="35" fillId="36" borderId="17" xfId="4" applyNumberFormat="1" applyFont="1" applyFill="1" applyBorder="1" applyAlignment="1">
      <alignment horizontal="left" vertical="center" wrapText="1"/>
    </xf>
    <xf numFmtId="49" fontId="35" fillId="36" borderId="17" xfId="4" applyNumberFormat="1" applyFont="1" applyFill="1" applyBorder="1" applyAlignment="1">
      <alignment horizontal="center" vertical="center" wrapText="1"/>
    </xf>
    <xf numFmtId="43" fontId="35" fillId="36" borderId="16" xfId="5" applyFont="1" applyFill="1" applyBorder="1" applyAlignment="1">
      <alignment horizontal="right" vertical="center" wrapText="1"/>
    </xf>
    <xf numFmtId="0" fontId="34" fillId="36" borderId="17" xfId="4" applyFont="1" applyFill="1" applyBorder="1" applyAlignment="1">
      <alignment vertical="center" wrapText="1"/>
    </xf>
    <xf numFmtId="15" fontId="35" fillId="37" borderId="17" xfId="4" applyNumberFormat="1" applyFont="1" applyFill="1" applyBorder="1" applyAlignment="1">
      <alignment horizontal="left" vertical="center" wrapText="1"/>
    </xf>
    <xf numFmtId="49" fontId="35" fillId="37" borderId="17" xfId="4" applyNumberFormat="1" applyFont="1" applyFill="1" applyBorder="1" applyAlignment="1">
      <alignment horizontal="left" vertical="center" wrapText="1"/>
    </xf>
    <xf numFmtId="49" fontId="35" fillId="37" borderId="17" xfId="4" applyNumberFormat="1" applyFont="1" applyFill="1" applyBorder="1" applyAlignment="1">
      <alignment horizontal="center" vertical="center" wrapText="1"/>
    </xf>
    <xf numFmtId="43" fontId="35" fillId="37" borderId="16" xfId="5" applyFont="1" applyFill="1" applyBorder="1" applyAlignment="1">
      <alignment horizontal="right" vertical="center" wrapText="1"/>
    </xf>
    <xf numFmtId="0" fontId="34" fillId="37" borderId="17" xfId="4" applyFont="1" applyFill="1" applyBorder="1" applyAlignment="1">
      <alignment vertical="center" wrapText="1"/>
    </xf>
    <xf numFmtId="49" fontId="36" fillId="37" borderId="17" xfId="4" applyNumberFormat="1" applyFont="1" applyFill="1" applyBorder="1" applyAlignment="1">
      <alignment horizontal="left" vertical="center" wrapText="1"/>
    </xf>
    <xf numFmtId="49" fontId="36" fillId="37" borderId="17" xfId="4" applyNumberFormat="1" applyFont="1" applyFill="1" applyBorder="1" applyAlignment="1">
      <alignment horizontal="center" vertical="center" wrapText="1"/>
    </xf>
    <xf numFmtId="43" fontId="36" fillId="37" borderId="16" xfId="5" applyFont="1" applyFill="1" applyBorder="1" applyAlignment="1">
      <alignment horizontal="right" vertical="center" wrapText="1"/>
    </xf>
    <xf numFmtId="0" fontId="34" fillId="37" borderId="17" xfId="4" applyFont="1" applyFill="1" applyBorder="1" applyAlignment="1">
      <alignment horizontal="left" vertical="center" wrapText="1"/>
    </xf>
    <xf numFmtId="0" fontId="34" fillId="38" borderId="17" xfId="4" applyFont="1" applyFill="1" applyBorder="1" applyAlignment="1">
      <alignment wrapText="1"/>
    </xf>
    <xf numFmtId="49" fontId="35" fillId="38" borderId="17" xfId="4" applyNumberFormat="1" applyFont="1" applyFill="1" applyBorder="1" applyAlignment="1">
      <alignment horizontal="left" vertical="center" wrapText="1"/>
    </xf>
    <xf numFmtId="49" fontId="35" fillId="38" borderId="17" xfId="4" applyNumberFormat="1" applyFont="1" applyFill="1" applyBorder="1" applyAlignment="1">
      <alignment horizontal="center" vertical="center" wrapText="1"/>
    </xf>
    <xf numFmtId="43" fontId="35" fillId="38" borderId="16" xfId="5" applyFont="1" applyFill="1" applyBorder="1" applyAlignment="1">
      <alignment horizontal="right" vertical="center" wrapText="1"/>
    </xf>
    <xf numFmtId="0" fontId="34" fillId="38" borderId="17" xfId="4" applyFont="1" applyFill="1" applyBorder="1" applyAlignment="1">
      <alignment horizontal="left" vertical="center" wrapText="1"/>
    </xf>
    <xf numFmtId="0" fontId="34" fillId="39" borderId="17" xfId="4" applyFont="1" applyFill="1" applyBorder="1" applyAlignment="1">
      <alignment horizontal="left"/>
    </xf>
    <xf numFmtId="49" fontId="35" fillId="39" borderId="17" xfId="4" applyNumberFormat="1" applyFont="1" applyFill="1" applyBorder="1" applyAlignment="1">
      <alignment horizontal="left" vertical="center" wrapText="1"/>
    </xf>
    <xf numFmtId="49" fontId="35" fillId="39" borderId="17" xfId="4" applyNumberFormat="1" applyFont="1" applyFill="1" applyBorder="1" applyAlignment="1">
      <alignment horizontal="center" vertical="center" wrapText="1"/>
    </xf>
    <xf numFmtId="43" fontId="35" fillId="39" borderId="16" xfId="5" applyFont="1" applyFill="1" applyBorder="1" applyAlignment="1">
      <alignment horizontal="right" vertical="center" wrapText="1"/>
    </xf>
    <xf numFmtId="0" fontId="34" fillId="39" borderId="17" xfId="4" applyFont="1" applyFill="1" applyBorder="1" applyAlignment="1">
      <alignment vertical="center" wrapText="1"/>
    </xf>
    <xf numFmtId="15" fontId="35" fillId="40" borderId="17" xfId="4" applyNumberFormat="1" applyFont="1" applyFill="1" applyBorder="1" applyAlignment="1">
      <alignment horizontal="left" vertical="center" wrapText="1"/>
    </xf>
    <xf numFmtId="49" fontId="35" fillId="40" borderId="17" xfId="4" applyNumberFormat="1" applyFont="1" applyFill="1" applyBorder="1" applyAlignment="1">
      <alignment horizontal="left" vertical="center" wrapText="1"/>
    </xf>
    <xf numFmtId="49" fontId="35" fillId="40" borderId="17" xfId="4" applyNumberFormat="1" applyFont="1" applyFill="1" applyBorder="1" applyAlignment="1">
      <alignment horizontal="center" vertical="center" wrapText="1"/>
    </xf>
    <xf numFmtId="43" fontId="35" fillId="40" borderId="16" xfId="5" applyFont="1" applyFill="1" applyBorder="1" applyAlignment="1">
      <alignment horizontal="right" vertical="center" wrapText="1"/>
    </xf>
    <xf numFmtId="0" fontId="34" fillId="40" borderId="17" xfId="4" applyFont="1" applyFill="1" applyBorder="1" applyAlignment="1">
      <alignment vertical="center" wrapText="1"/>
    </xf>
    <xf numFmtId="49" fontId="35" fillId="40" borderId="16" xfId="4" applyNumberFormat="1" applyFont="1" applyFill="1" applyBorder="1" applyAlignment="1">
      <alignment horizontal="right" vertical="center" wrapText="1"/>
    </xf>
    <xf numFmtId="43" fontId="35" fillId="40" borderId="17" xfId="5" applyFont="1" applyFill="1" applyBorder="1" applyAlignment="1">
      <alignment horizontal="left" vertical="center" wrapText="1"/>
    </xf>
    <xf numFmtId="0" fontId="34" fillId="40" borderId="16" xfId="4" applyFont="1" applyFill="1" applyBorder="1" applyAlignment="1">
      <alignment vertical="center" wrapText="1"/>
    </xf>
    <xf numFmtId="15" fontId="35" fillId="6" borderId="17" xfId="4" applyNumberFormat="1" applyFont="1" applyFill="1" applyBorder="1" applyAlignment="1">
      <alignment horizontal="left" vertical="center" wrapText="1"/>
    </xf>
    <xf numFmtId="49" fontId="35" fillId="6" borderId="17" xfId="4" applyNumberFormat="1" applyFont="1" applyFill="1" applyBorder="1" applyAlignment="1">
      <alignment horizontal="left" vertical="center" wrapText="1"/>
    </xf>
    <xf numFmtId="49" fontId="35" fillId="6" borderId="17" xfId="4" applyNumberFormat="1" applyFont="1" applyFill="1" applyBorder="1" applyAlignment="1">
      <alignment horizontal="center" vertical="center" wrapText="1"/>
    </xf>
    <xf numFmtId="43" fontId="35" fillId="6" borderId="16" xfId="5" applyFont="1" applyFill="1" applyBorder="1" applyAlignment="1">
      <alignment horizontal="right" vertical="center" wrapText="1"/>
    </xf>
    <xf numFmtId="0" fontId="34" fillId="6" borderId="17" xfId="4" applyFont="1" applyFill="1" applyBorder="1" applyAlignment="1">
      <alignment vertical="center" wrapText="1"/>
    </xf>
    <xf numFmtId="49" fontId="35" fillId="6" borderId="22" xfId="4" applyNumberFormat="1" applyFont="1" applyFill="1" applyBorder="1" applyAlignment="1">
      <alignment horizontal="left" vertical="center" wrapText="1"/>
    </xf>
    <xf numFmtId="49" fontId="35" fillId="6" borderId="22" xfId="4" applyNumberFormat="1" applyFont="1" applyFill="1" applyBorder="1" applyAlignment="1">
      <alignment horizontal="center" vertical="center" wrapText="1"/>
    </xf>
    <xf numFmtId="43" fontId="35" fillId="6" borderId="23" xfId="5" applyFont="1" applyFill="1" applyBorder="1" applyAlignment="1">
      <alignment horizontal="right" vertical="center" wrapText="1"/>
    </xf>
    <xf numFmtId="0" fontId="29" fillId="0" borderId="0" xfId="6" applyFont="1"/>
    <xf numFmtId="0" fontId="4" fillId="0" borderId="0" xfId="6"/>
    <xf numFmtId="0" fontId="34" fillId="0" borderId="0" xfId="4" applyFont="1" applyAlignment="1">
      <alignment vertical="center" wrapText="1"/>
    </xf>
    <xf numFmtId="0" fontId="4" fillId="0" borderId="0" xfId="6" applyAlignment="1">
      <alignment horizontal="left"/>
    </xf>
    <xf numFmtId="0" fontId="34" fillId="0" borderId="0" xfId="4" applyFont="1" applyAlignment="1">
      <alignment horizontal="center" vertical="center" wrapText="1"/>
    </xf>
    <xf numFmtId="0" fontId="34" fillId="0" borderId="0" xfId="4" applyFont="1" applyAlignment="1">
      <alignment horizontal="left" vertical="center" wrapText="1"/>
    </xf>
    <xf numFmtId="0" fontId="34" fillId="0" borderId="0" xfId="4" applyFont="1" applyBorder="1" applyAlignment="1">
      <alignment vertical="center" wrapText="1"/>
    </xf>
    <xf numFmtId="0" fontId="37" fillId="9" borderId="0" xfId="6" applyFont="1" applyFill="1"/>
    <xf numFmtId="0" fontId="38" fillId="9" borderId="0" xfId="6" applyFont="1" applyFill="1"/>
    <xf numFmtId="0" fontId="39" fillId="9" borderId="0" xfId="6" applyFont="1" applyFill="1"/>
    <xf numFmtId="0" fontId="30" fillId="9" borderId="0" xfId="6" applyFont="1" applyFill="1"/>
    <xf numFmtId="0" fontId="4" fillId="0" borderId="0" xfId="6" applyFont="1"/>
    <xf numFmtId="4" fontId="14" fillId="2" borderId="6" xfId="2" applyNumberFormat="1" applyFont="1" applyFill="1" applyBorder="1" applyAlignment="1" applyProtection="1">
      <alignment vertical="top" wrapText="1"/>
      <protection locked="0"/>
    </xf>
    <xf numFmtId="165" fontId="19" fillId="14" borderId="6" xfId="1" applyNumberFormat="1" applyFont="1" applyFill="1" applyBorder="1" applyAlignment="1" applyProtection="1">
      <alignment vertical="top"/>
      <protection locked="0"/>
    </xf>
    <xf numFmtId="165" fontId="19" fillId="15" borderId="6" xfId="1" applyNumberFormat="1" applyFont="1" applyFill="1" applyBorder="1" applyAlignment="1" applyProtection="1">
      <alignment vertical="top"/>
      <protection locked="0"/>
    </xf>
    <xf numFmtId="165" fontId="19" fillId="9" borderId="14" xfId="1" applyNumberFormat="1" applyFont="1" applyFill="1" applyBorder="1" applyAlignment="1" applyProtection="1">
      <alignment vertical="top"/>
      <protection locked="0"/>
    </xf>
    <xf numFmtId="1" fontId="12" fillId="3" borderId="6" xfId="0" applyNumberFormat="1" applyFont="1" applyFill="1" applyBorder="1" applyAlignment="1">
      <alignment horizontal="center"/>
    </xf>
    <xf numFmtId="0" fontId="11" fillId="21" borderId="17" xfId="0" applyFont="1" applyFill="1" applyBorder="1" applyAlignment="1">
      <alignment horizontal="center" vertical="center" wrapText="1"/>
    </xf>
    <xf numFmtId="0" fontId="30" fillId="9" borderId="0" xfId="0" applyFont="1" applyFill="1"/>
    <xf numFmtId="0" fontId="30" fillId="9" borderId="0" xfId="0" applyFont="1" applyFill="1" applyBorder="1"/>
    <xf numFmtId="0" fontId="27" fillId="9" borderId="0" xfId="0" applyFont="1" applyFill="1" applyBorder="1"/>
    <xf numFmtId="0" fontId="40" fillId="41" borderId="17" xfId="0" applyFont="1" applyFill="1" applyBorder="1" applyAlignment="1">
      <alignment horizontal="center" vertical="center"/>
    </xf>
    <xf numFmtId="0" fontId="40" fillId="9" borderId="17" xfId="0" applyFont="1" applyFill="1" applyBorder="1" applyAlignment="1">
      <alignment horizontal="center" vertical="center"/>
    </xf>
    <xf numFmtId="0" fontId="0" fillId="9" borderId="0" xfId="0" applyFill="1" applyBorder="1"/>
    <xf numFmtId="0" fontId="42" fillId="9" borderId="0" xfId="0" applyFont="1" applyFill="1"/>
    <xf numFmtId="0" fontId="11" fillId="0" borderId="24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vertical="center" wrapText="1"/>
    </xf>
    <xf numFmtId="0" fontId="11" fillId="21" borderId="17" xfId="0" applyFont="1" applyFill="1" applyBorder="1" applyAlignment="1">
      <alignment vertical="center" wrapText="1"/>
    </xf>
    <xf numFmtId="4" fontId="11" fillId="21" borderId="17" xfId="0" applyNumberFormat="1" applyFont="1" applyFill="1" applyBorder="1" applyAlignment="1">
      <alignment vertical="center" wrapText="1"/>
    </xf>
    <xf numFmtId="0" fontId="12" fillId="0" borderId="0" xfId="0" applyFont="1" applyFill="1"/>
    <xf numFmtId="3" fontId="12" fillId="0" borderId="17" xfId="0" applyNumberFormat="1" applyFont="1" applyFill="1" applyBorder="1" applyAlignment="1" applyProtection="1">
      <alignment horizontal="right" vertical="top"/>
      <protection locked="0"/>
    </xf>
    <xf numFmtId="0" fontId="12" fillId="0" borderId="17" xfId="0" applyFont="1" applyFill="1" applyBorder="1" applyAlignment="1" applyProtection="1">
      <alignment vertical="top"/>
      <protection locked="0"/>
    </xf>
    <xf numFmtId="4" fontId="12" fillId="0" borderId="17" xfId="0" applyNumberFormat="1" applyFont="1" applyFill="1" applyBorder="1" applyAlignment="1" applyProtection="1">
      <alignment vertical="top"/>
    </xf>
    <xf numFmtId="4" fontId="12" fillId="0" borderId="17" xfId="0" applyNumberFormat="1" applyFont="1" applyFill="1" applyBorder="1" applyAlignment="1" applyProtection="1">
      <alignment horizontal="right" vertical="top"/>
    </xf>
    <xf numFmtId="4" fontId="12" fillId="0" borderId="17" xfId="0" applyNumberFormat="1" applyFont="1" applyFill="1" applyBorder="1" applyAlignment="1" applyProtection="1">
      <alignment horizontal="center" vertical="top"/>
      <protection locked="0"/>
    </xf>
    <xf numFmtId="0" fontId="12" fillId="0" borderId="0" xfId="0" applyNumberFormat="1" applyFont="1" applyFill="1"/>
    <xf numFmtId="4" fontId="42" fillId="9" borderId="0" xfId="0" applyNumberFormat="1" applyFont="1" applyFill="1"/>
    <xf numFmtId="0" fontId="42" fillId="0" borderId="0" xfId="0" applyFont="1"/>
    <xf numFmtId="4" fontId="42" fillId="0" borderId="0" xfId="0" applyNumberFormat="1" applyFont="1"/>
    <xf numFmtId="0" fontId="19" fillId="9" borderId="17" xfId="0" applyFont="1" applyFill="1" applyBorder="1" applyAlignment="1">
      <alignment horizontal="left" vertical="top" wrapText="1"/>
    </xf>
    <xf numFmtId="0" fontId="19" fillId="0" borderId="0" xfId="6" applyFont="1" applyFill="1" applyBorder="1" applyAlignment="1"/>
    <xf numFmtId="0" fontId="31" fillId="0" borderId="0" xfId="6" applyFont="1" applyFill="1" applyBorder="1" applyAlignment="1"/>
    <xf numFmtId="0" fontId="32" fillId="0" borderId="0" xfId="6" applyFont="1" applyFill="1" applyBorder="1" applyAlignment="1"/>
    <xf numFmtId="0" fontId="11" fillId="0" borderId="0" xfId="6" applyFont="1" applyFill="1" applyBorder="1" applyAlignment="1"/>
    <xf numFmtId="0" fontId="11" fillId="9" borderId="17" xfId="0" applyFont="1" applyFill="1" applyBorder="1" applyAlignment="1">
      <alignment horizontal="center" vertical="center" wrapText="1"/>
    </xf>
    <xf numFmtId="0" fontId="43" fillId="9" borderId="17" xfId="0" applyFont="1" applyFill="1" applyBorder="1" applyAlignment="1">
      <alignment horizontal="center" vertical="center" wrapText="1"/>
    </xf>
    <xf numFmtId="0" fontId="42" fillId="0" borderId="17" xfId="0" applyFont="1" applyBorder="1" applyAlignment="1">
      <alignment horizontal="left" vertical="top" wrapText="1"/>
    </xf>
    <xf numFmtId="0" fontId="37" fillId="0" borderId="17" xfId="0" applyFont="1" applyFill="1" applyBorder="1" applyAlignment="1">
      <alignment horizontal="left" vertical="top" wrapText="1"/>
    </xf>
    <xf numFmtId="9" fontId="37" fillId="0" borderId="17" xfId="0" applyNumberFormat="1" applyFont="1" applyFill="1" applyBorder="1" applyAlignment="1">
      <alignment horizontal="left" vertical="top" wrapText="1"/>
    </xf>
    <xf numFmtId="0" fontId="42" fillId="9" borderId="17" xfId="0" applyFont="1" applyFill="1" applyBorder="1" applyAlignment="1">
      <alignment horizontal="left" vertical="top" wrapText="1"/>
    </xf>
    <xf numFmtId="0" fontId="42" fillId="9" borderId="17" xfId="0" applyFont="1" applyFill="1" applyBorder="1" applyAlignment="1">
      <alignment horizontal="left" vertical="center" wrapText="1"/>
    </xf>
    <xf numFmtId="0" fontId="37" fillId="41" borderId="17" xfId="0" applyFont="1" applyFill="1" applyBorder="1" applyAlignment="1">
      <alignment horizontal="left" vertical="top" wrapText="1"/>
    </xf>
    <xf numFmtId="0" fontId="37" fillId="9" borderId="17" xfId="0" applyFont="1" applyFill="1" applyBorder="1" applyAlignment="1">
      <alignment horizontal="left" vertical="top" wrapText="1"/>
    </xf>
    <xf numFmtId="0" fontId="42" fillId="41" borderId="17" xfId="0" applyFont="1" applyFill="1" applyBorder="1" applyAlignment="1">
      <alignment horizontal="left" vertical="center" wrapText="1"/>
    </xf>
    <xf numFmtId="0" fontId="42" fillId="41" borderId="17" xfId="0" applyFont="1" applyFill="1" applyBorder="1" applyAlignment="1">
      <alignment horizontal="left" vertical="top" wrapText="1"/>
    </xf>
    <xf numFmtId="0" fontId="30" fillId="9" borderId="17" xfId="6" applyFont="1" applyFill="1" applyBorder="1"/>
    <xf numFmtId="0" fontId="39" fillId="9" borderId="17" xfId="6" applyFont="1" applyFill="1" applyBorder="1"/>
    <xf numFmtId="0" fontId="38" fillId="9" borderId="17" xfId="6" applyFont="1" applyFill="1" applyBorder="1"/>
    <xf numFmtId="0" fontId="44" fillId="9" borderId="17" xfId="0" applyFont="1" applyFill="1" applyBorder="1" applyAlignment="1">
      <alignment horizontal="center" vertical="center" wrapText="1"/>
    </xf>
    <xf numFmtId="0" fontId="44" fillId="41" borderId="17" xfId="0" applyFont="1" applyFill="1" applyBorder="1" applyAlignment="1">
      <alignment horizontal="center" vertical="center" wrapText="1"/>
    </xf>
    <xf numFmtId="0" fontId="45" fillId="9" borderId="17" xfId="0" applyFont="1" applyFill="1" applyBorder="1" applyAlignment="1">
      <alignment horizontal="left" vertical="top" wrapText="1"/>
    </xf>
    <xf numFmtId="0" fontId="41" fillId="9" borderId="17" xfId="0" applyFont="1" applyFill="1" applyBorder="1" applyAlignment="1">
      <alignment horizontal="left" vertical="top" wrapText="1"/>
    </xf>
    <xf numFmtId="0" fontId="41" fillId="41" borderId="17" xfId="0" applyFont="1" applyFill="1" applyBorder="1" applyAlignment="1">
      <alignment horizontal="left" vertical="top" wrapText="1"/>
    </xf>
    <xf numFmtId="0" fontId="41" fillId="41" borderId="17" xfId="0" applyFont="1" applyFill="1" applyBorder="1" applyAlignment="1">
      <alignment horizontal="left" vertical="top"/>
    </xf>
    <xf numFmtId="0" fontId="41" fillId="9" borderId="17" xfId="0" applyFont="1" applyFill="1" applyBorder="1" applyAlignment="1">
      <alignment horizontal="left" vertical="top"/>
    </xf>
    <xf numFmtId="0" fontId="45" fillId="0" borderId="17" xfId="0" applyFont="1" applyFill="1" applyBorder="1" applyAlignment="1">
      <alignment horizontal="left" vertical="top" wrapText="1"/>
    </xf>
    <xf numFmtId="0" fontId="45" fillId="9" borderId="17" xfId="0" applyFont="1" applyFill="1" applyBorder="1" applyAlignment="1">
      <alignment horizontal="left" vertical="top"/>
    </xf>
    <xf numFmtId="0" fontId="45" fillId="9" borderId="17" xfId="6" applyFont="1" applyFill="1" applyBorder="1" applyAlignment="1">
      <alignment horizontal="left" vertical="top"/>
    </xf>
    <xf numFmtId="0" fontId="46" fillId="9" borderId="17" xfId="6" applyFont="1" applyFill="1" applyBorder="1" applyAlignment="1">
      <alignment horizontal="left" vertical="top"/>
    </xf>
    <xf numFmtId="0" fontId="45" fillId="9" borderId="17" xfId="6" applyFont="1" applyFill="1" applyBorder="1" applyAlignment="1">
      <alignment horizontal="left" vertical="top" wrapText="1"/>
    </xf>
    <xf numFmtId="0" fontId="11" fillId="21" borderId="17" xfId="0" applyFont="1" applyFill="1" applyBorder="1" applyAlignment="1">
      <alignment horizontal="left" vertical="center" wrapText="1"/>
    </xf>
    <xf numFmtId="0" fontId="19" fillId="9" borderId="17" xfId="0" applyFont="1" applyFill="1" applyBorder="1" applyAlignment="1">
      <alignment vertical="top" wrapText="1"/>
    </xf>
    <xf numFmtId="9" fontId="37" fillId="9" borderId="17" xfId="0" applyNumberFormat="1" applyFont="1" applyFill="1" applyBorder="1" applyAlignment="1">
      <alignment horizontal="left" vertical="top" wrapText="1"/>
    </xf>
    <xf numFmtId="0" fontId="37" fillId="9" borderId="17" xfId="0" applyFont="1" applyFill="1" applyBorder="1" applyAlignment="1">
      <alignment horizontal="left" vertical="center" wrapText="1"/>
    </xf>
    <xf numFmtId="0" fontId="42" fillId="41" borderId="17" xfId="0" applyFont="1" applyFill="1" applyBorder="1" applyAlignment="1">
      <alignment horizontal="left" vertical="center" wrapText="1"/>
    </xf>
    <xf numFmtId="0" fontId="12" fillId="9" borderId="6" xfId="0" applyFont="1" applyFill="1" applyBorder="1"/>
    <xf numFmtId="10" fontId="11" fillId="9" borderId="19" xfId="0" applyNumberFormat="1" applyFont="1" applyFill="1" applyBorder="1" applyAlignment="1" applyProtection="1">
      <alignment horizontal="center"/>
      <protection locked="0"/>
    </xf>
    <xf numFmtId="0" fontId="47" fillId="0" borderId="0" xfId="0" applyNumberFormat="1" applyFont="1" applyFill="1"/>
    <xf numFmtId="3" fontId="47" fillId="0" borderId="17" xfId="0" applyNumberFormat="1" applyFont="1" applyFill="1" applyBorder="1" applyAlignment="1" applyProtection="1">
      <alignment horizontal="right" vertical="top"/>
      <protection locked="0"/>
    </xf>
    <xf numFmtId="0" fontId="47" fillId="0" borderId="17" xfId="0" applyFont="1" applyFill="1" applyBorder="1" applyAlignment="1" applyProtection="1">
      <alignment vertical="top"/>
      <protection locked="0"/>
    </xf>
    <xf numFmtId="0" fontId="47" fillId="0" borderId="17" xfId="0" applyFont="1" applyFill="1" applyBorder="1" applyAlignment="1" applyProtection="1">
      <alignment vertical="top" wrapText="1"/>
      <protection locked="0"/>
    </xf>
    <xf numFmtId="0" fontId="47" fillId="0" borderId="17" xfId="0" applyNumberFormat="1" applyFont="1" applyFill="1" applyBorder="1" applyAlignment="1" applyProtection="1">
      <alignment vertical="top"/>
    </xf>
    <xf numFmtId="4" fontId="47" fillId="0" borderId="17" xfId="0" applyNumberFormat="1" applyFont="1" applyFill="1" applyBorder="1" applyAlignment="1" applyProtection="1">
      <alignment horizontal="right" vertical="top"/>
    </xf>
    <xf numFmtId="4" fontId="47" fillId="0" borderId="17" xfId="0" applyNumberFormat="1" applyFont="1" applyFill="1" applyBorder="1" applyAlignment="1" applyProtection="1">
      <alignment horizontal="center" vertical="top"/>
      <protection locked="0"/>
    </xf>
    <xf numFmtId="0" fontId="27" fillId="9" borderId="0" xfId="0" applyFont="1" applyFill="1"/>
    <xf numFmtId="0" fontId="27" fillId="9" borderId="0" xfId="0" applyFont="1" applyFill="1" applyBorder="1"/>
    <xf numFmtId="0" fontId="40" fillId="9" borderId="17" xfId="0" applyFont="1" applyFill="1" applyBorder="1" applyAlignment="1">
      <alignment horizontal="center" vertical="center"/>
    </xf>
    <xf numFmtId="0" fontId="11" fillId="21" borderId="17" xfId="0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horizontal="center" vertical="center"/>
    </xf>
    <xf numFmtId="0" fontId="4" fillId="0" borderId="0" xfId="6" applyFont="1" applyAlignment="1">
      <alignment wrapText="1"/>
    </xf>
    <xf numFmtId="0" fontId="37" fillId="0" borderId="17" xfId="0" applyFont="1" applyFill="1" applyBorder="1" applyAlignment="1" applyProtection="1">
      <alignment vertical="top"/>
      <protection locked="0"/>
    </xf>
    <xf numFmtId="0" fontId="12" fillId="0" borderId="17" xfId="0" applyFont="1" applyFill="1" applyBorder="1" applyAlignment="1" applyProtection="1">
      <alignment vertical="top" wrapText="1"/>
      <protection locked="0"/>
    </xf>
    <xf numFmtId="0" fontId="12" fillId="9" borderId="17" xfId="0" applyFont="1" applyFill="1" applyBorder="1" applyAlignment="1" applyProtection="1">
      <alignment vertical="top" wrapText="1"/>
      <protection locked="0"/>
    </xf>
    <xf numFmtId="0" fontId="11" fillId="4" borderId="0" xfId="0" applyFont="1" applyFill="1" applyBorder="1" applyAlignment="1">
      <alignment horizontal="center"/>
    </xf>
    <xf numFmtId="0" fontId="48" fillId="9" borderId="17" xfId="0" applyFont="1" applyFill="1" applyBorder="1" applyAlignment="1">
      <alignment horizontal="left" vertical="top" wrapText="1"/>
    </xf>
    <xf numFmtId="0" fontId="12" fillId="0" borderId="17" xfId="0" applyNumberFormat="1" applyFont="1" applyFill="1" applyBorder="1" applyAlignment="1" applyProtection="1">
      <alignment vertical="top"/>
    </xf>
    <xf numFmtId="0" fontId="11" fillId="4" borderId="10" xfId="21" applyFont="1" applyFill="1" applyBorder="1" applyAlignment="1">
      <alignment horizontal="left"/>
    </xf>
    <xf numFmtId="0" fontId="11" fillId="4" borderId="0" xfId="21" applyFont="1" applyFill="1" applyBorder="1" applyAlignment="1">
      <alignment horizontal="center"/>
    </xf>
    <xf numFmtId="0" fontId="11" fillId="8" borderId="10" xfId="21" applyFont="1" applyFill="1" applyBorder="1" applyAlignment="1">
      <alignment horizontal="left"/>
    </xf>
    <xf numFmtId="0" fontId="11" fillId="8" borderId="0" xfId="21" applyFont="1" applyFill="1" applyBorder="1" applyAlignment="1">
      <alignment horizontal="center"/>
    </xf>
    <xf numFmtId="0" fontId="11" fillId="10" borderId="10" xfId="21" applyFont="1" applyFill="1" applyBorder="1" applyAlignment="1" applyProtection="1">
      <protection locked="0"/>
    </xf>
    <xf numFmtId="0" fontId="11" fillId="10" borderId="0" xfId="21" applyFont="1" applyFill="1" applyBorder="1" applyAlignment="1" applyProtection="1">
      <protection locked="0"/>
    </xf>
    <xf numFmtId="0" fontId="12" fillId="10" borderId="0" xfId="21" applyFont="1" applyFill="1" applyBorder="1" applyProtection="1">
      <protection locked="0"/>
    </xf>
    <xf numFmtId="0" fontId="17" fillId="12" borderId="10" xfId="21" applyFont="1" applyFill="1" applyBorder="1" applyAlignment="1" applyProtection="1">
      <alignment horizontal="left"/>
      <protection locked="0"/>
    </xf>
    <xf numFmtId="0" fontId="18" fillId="12" borderId="0" xfId="21" applyFont="1" applyFill="1" applyBorder="1" applyAlignment="1"/>
    <xf numFmtId="0" fontId="18" fillId="12" borderId="0" xfId="21" applyFont="1" applyFill="1" applyBorder="1" applyAlignment="1">
      <alignment wrapText="1"/>
    </xf>
    <xf numFmtId="0" fontId="18" fillId="12" borderId="11" xfId="21" applyFont="1" applyFill="1" applyBorder="1" applyAlignment="1"/>
    <xf numFmtId="0" fontId="10" fillId="3" borderId="10" xfId="21" applyFont="1" applyFill="1" applyBorder="1" applyAlignment="1">
      <alignment horizontal="left"/>
    </xf>
    <xf numFmtId="0" fontId="10" fillId="3" borderId="0" xfId="21" applyFont="1" applyFill="1" applyBorder="1"/>
    <xf numFmtId="0" fontId="7" fillId="3" borderId="0" xfId="21" applyFont="1" applyFill="1" applyBorder="1"/>
    <xf numFmtId="0" fontId="7" fillId="3" borderId="0" xfId="4" applyFont="1" applyFill="1" applyBorder="1" applyAlignment="1">
      <alignment wrapText="1"/>
    </xf>
    <xf numFmtId="4" fontId="10" fillId="3" borderId="0" xfId="21" applyNumberFormat="1" applyFont="1" applyFill="1" applyBorder="1" applyProtection="1"/>
    <xf numFmtId="4" fontId="10" fillId="3" borderId="0" xfId="21" applyNumberFormat="1" applyFont="1" applyFill="1" applyBorder="1" applyProtection="1">
      <protection locked="0"/>
    </xf>
    <xf numFmtId="0" fontId="10" fillId="3" borderId="10" xfId="8" applyFont="1" applyFill="1" applyBorder="1" applyAlignment="1">
      <alignment horizontal="left" indent="2"/>
    </xf>
    <xf numFmtId="4" fontId="10" fillId="3" borderId="2" xfId="21" applyNumberFormat="1" applyFont="1" applyFill="1" applyBorder="1" applyProtection="1"/>
    <xf numFmtId="0" fontId="6" fillId="3" borderId="0" xfId="4" applyFont="1" applyFill="1" applyBorder="1"/>
    <xf numFmtId="0" fontId="15" fillId="11" borderId="10" xfId="21" applyFont="1" applyFill="1" applyBorder="1" applyAlignment="1">
      <alignment horizontal="left"/>
    </xf>
    <xf numFmtId="0" fontId="10" fillId="11" borderId="0" xfId="21" applyFont="1" applyFill="1" applyBorder="1"/>
    <xf numFmtId="0" fontId="7" fillId="11" borderId="0" xfId="21" applyFont="1" applyFill="1" applyBorder="1"/>
    <xf numFmtId="0" fontId="7" fillId="11" borderId="0" xfId="4" applyFont="1" applyFill="1" applyBorder="1" applyAlignment="1">
      <alignment wrapText="1"/>
    </xf>
    <xf numFmtId="4" fontId="15" fillId="11" borderId="1" xfId="21" applyNumberFormat="1" applyFont="1" applyFill="1" applyBorder="1"/>
    <xf numFmtId="4" fontId="10" fillId="11" borderId="0" xfId="21" applyNumberFormat="1" applyFont="1" applyFill="1" applyBorder="1" applyProtection="1">
      <protection locked="0"/>
    </xf>
    <xf numFmtId="0" fontId="6" fillId="11" borderId="0" xfId="4" applyFont="1" applyFill="1" applyBorder="1"/>
    <xf numFmtId="0" fontId="15" fillId="12" borderId="10" xfId="21" applyFont="1" applyFill="1" applyBorder="1" applyAlignment="1" applyProtection="1">
      <protection locked="0"/>
    </xf>
    <xf numFmtId="0" fontId="15" fillId="12" borderId="0" xfId="21" applyFont="1" applyFill="1" applyBorder="1" applyAlignment="1" applyProtection="1">
      <protection locked="0"/>
    </xf>
    <xf numFmtId="0" fontId="15" fillId="12" borderId="0" xfId="21" applyFont="1" applyFill="1" applyBorder="1" applyAlignment="1" applyProtection="1">
      <alignment wrapText="1"/>
      <protection locked="0"/>
    </xf>
    <xf numFmtId="0" fontId="15" fillId="12" borderId="11" xfId="21" applyFont="1" applyFill="1" applyBorder="1" applyAlignment="1" applyProtection="1">
      <protection locked="0"/>
    </xf>
    <xf numFmtId="0" fontId="23" fillId="11" borderId="4" xfId="9" applyFont="1" applyFill="1" applyBorder="1" applyAlignment="1">
      <alignment textRotation="90"/>
    </xf>
    <xf numFmtId="0" fontId="23" fillId="11" borderId="4" xfId="9" applyFont="1" applyFill="1" applyBorder="1" applyAlignment="1">
      <alignment textRotation="90" wrapText="1"/>
    </xf>
    <xf numFmtId="0" fontId="23" fillId="11" borderId="5" xfId="9" applyFont="1" applyFill="1" applyBorder="1" applyAlignment="1">
      <alignment vertical="center" wrapText="1"/>
    </xf>
    <xf numFmtId="0" fontId="16" fillId="11" borderId="4" xfId="21" applyFont="1" applyFill="1" applyBorder="1" applyAlignment="1">
      <alignment vertical="center" wrapText="1"/>
    </xf>
    <xf numFmtId="0" fontId="22" fillId="13" borderId="5" xfId="8" applyFont="1" applyFill="1" applyBorder="1" applyAlignment="1" applyProtection="1">
      <alignment vertical="top"/>
    </xf>
    <xf numFmtId="0" fontId="19" fillId="13" borderId="5" xfId="8" applyFont="1" applyFill="1" applyBorder="1" applyAlignment="1" applyProtection="1">
      <alignment horizontal="center" vertical="top"/>
    </xf>
    <xf numFmtId="0" fontId="19" fillId="13" borderId="5" xfId="8" applyFont="1" applyFill="1" applyBorder="1" applyAlignment="1" applyProtection="1">
      <alignment vertical="top" wrapText="1"/>
    </xf>
    <xf numFmtId="165" fontId="19" fillId="13" borderId="5" xfId="7" applyNumberFormat="1" applyFont="1" applyFill="1" applyBorder="1" applyAlignment="1" applyProtection="1">
      <alignment vertical="top"/>
      <protection hidden="1"/>
    </xf>
    <xf numFmtId="4" fontId="19" fillId="13" borderId="5" xfId="7" applyNumberFormat="1" applyFont="1" applyFill="1" applyBorder="1" applyAlignment="1" applyProtection="1">
      <alignment vertical="top"/>
      <protection hidden="1"/>
    </xf>
    <xf numFmtId="165" fontId="19" fillId="13" borderId="5" xfId="7" applyNumberFormat="1" applyFont="1" applyFill="1" applyBorder="1" applyAlignment="1" applyProtection="1">
      <alignment horizontal="right" vertical="top"/>
      <protection hidden="1"/>
    </xf>
    <xf numFmtId="0" fontId="19" fillId="42" borderId="6" xfId="8" applyFont="1" applyFill="1" applyBorder="1" applyAlignment="1" applyProtection="1"/>
    <xf numFmtId="0" fontId="19" fillId="42" borderId="6" xfId="8" applyFont="1" applyFill="1" applyBorder="1" applyAlignment="1" applyProtection="1">
      <alignment horizontal="center" vertical="top"/>
    </xf>
    <xf numFmtId="0" fontId="49" fillId="42" borderId="6" xfId="8" applyFont="1" applyFill="1" applyBorder="1" applyAlignment="1" applyProtection="1">
      <alignment horizontal="center" vertical="top"/>
    </xf>
    <xf numFmtId="0" fontId="19" fillId="42" borderId="6" xfId="21" applyFont="1" applyFill="1" applyBorder="1" applyAlignment="1" applyProtection="1">
      <alignment wrapText="1"/>
    </xf>
    <xf numFmtId="165" fontId="19" fillId="42" borderId="6" xfId="7" applyNumberFormat="1" applyFont="1" applyFill="1" applyBorder="1" applyAlignment="1" applyProtection="1">
      <alignment vertical="top"/>
      <protection hidden="1"/>
    </xf>
    <xf numFmtId="4" fontId="19" fillId="42" borderId="6" xfId="7" applyNumberFormat="1" applyFont="1" applyFill="1" applyBorder="1" applyAlignment="1" applyProtection="1">
      <alignment vertical="top"/>
      <protection hidden="1"/>
    </xf>
    <xf numFmtId="2" fontId="19" fillId="42" borderId="6" xfId="22" applyNumberFormat="1" applyFont="1" applyFill="1" applyBorder="1" applyAlignment="1" applyProtection="1">
      <alignment horizontal="right" vertical="top"/>
      <protection hidden="1"/>
    </xf>
    <xf numFmtId="0" fontId="22" fillId="15" borderId="6" xfId="8" applyFont="1" applyFill="1" applyBorder="1" applyAlignment="1" applyProtection="1">
      <alignment vertical="top"/>
    </xf>
    <xf numFmtId="0" fontId="19" fillId="15" borderId="6" xfId="8" applyFont="1" applyFill="1" applyBorder="1" applyAlignment="1" applyProtection="1">
      <alignment horizontal="center" vertical="top"/>
    </xf>
    <xf numFmtId="0" fontId="19" fillId="15" borderId="6" xfId="21" applyFont="1" applyFill="1" applyBorder="1" applyAlignment="1" applyProtection="1">
      <alignment vertical="top" wrapText="1"/>
    </xf>
    <xf numFmtId="165" fontId="19" fillId="15" borderId="6" xfId="7" applyNumberFormat="1" applyFont="1" applyFill="1" applyBorder="1" applyAlignment="1" applyProtection="1">
      <alignment vertical="top"/>
      <protection hidden="1"/>
    </xf>
    <xf numFmtId="4" fontId="19" fillId="15" borderId="6" xfId="7" applyNumberFormat="1" applyFont="1" applyFill="1" applyBorder="1" applyAlignment="1" applyProtection="1">
      <alignment vertical="top"/>
      <protection hidden="1"/>
    </xf>
    <xf numFmtId="165" fontId="19" fillId="15" borderId="6" xfId="7" applyNumberFormat="1" applyFont="1" applyFill="1" applyBorder="1" applyAlignment="1" applyProtection="1">
      <alignment horizontal="right" vertical="top"/>
      <protection hidden="1"/>
    </xf>
    <xf numFmtId="0" fontId="22" fillId="0" borderId="6" xfId="8" applyFont="1" applyFill="1" applyBorder="1" applyAlignment="1" applyProtection="1">
      <alignment horizontal="right" vertical="top"/>
    </xf>
    <xf numFmtId="0" fontId="19" fillId="0" borderId="6" xfId="8" applyFont="1" applyFill="1" applyBorder="1" applyAlignment="1" applyProtection="1">
      <alignment horizontal="center" vertical="top"/>
    </xf>
    <xf numFmtId="0" fontId="19" fillId="0" borderId="6" xfId="21" applyFont="1" applyFill="1" applyBorder="1" applyAlignment="1" applyProtection="1">
      <alignment vertical="top" wrapText="1"/>
    </xf>
    <xf numFmtId="165" fontId="19" fillId="0" borderId="6" xfId="7" applyNumberFormat="1" applyFont="1" applyFill="1" applyBorder="1" applyAlignment="1" applyProtection="1">
      <alignment vertical="top"/>
      <protection hidden="1"/>
    </xf>
    <xf numFmtId="4" fontId="19" fillId="0" borderId="6" xfId="7" applyNumberFormat="1" applyFont="1" applyFill="1" applyBorder="1" applyAlignment="1" applyProtection="1">
      <alignment vertical="top"/>
      <protection hidden="1"/>
    </xf>
    <xf numFmtId="165" fontId="19" fillId="0" borderId="6" xfId="7" applyNumberFormat="1" applyFont="1" applyFill="1" applyBorder="1" applyAlignment="1" applyProtection="1">
      <alignment horizontal="right" vertical="top"/>
      <protection hidden="1"/>
    </xf>
    <xf numFmtId="0" fontId="21" fillId="0" borderId="6" xfId="8" applyFont="1" applyFill="1" applyBorder="1" applyAlignment="1" applyProtection="1">
      <alignment horizontal="right" vertical="top"/>
    </xf>
    <xf numFmtId="0" fontId="20" fillId="0" borderId="6" xfId="8" applyFont="1" applyFill="1" applyBorder="1" applyAlignment="1" applyProtection="1">
      <alignment horizontal="center" vertical="top"/>
    </xf>
    <xf numFmtId="0" fontId="20" fillId="0" borderId="6" xfId="8" applyFont="1" applyFill="1" applyBorder="1" applyAlignment="1" applyProtection="1">
      <alignment vertical="top" wrapText="1"/>
    </xf>
    <xf numFmtId="165" fontId="20" fillId="0" borderId="6" xfId="7" applyNumberFormat="1" applyFont="1" applyFill="1" applyBorder="1" applyAlignment="1" applyProtection="1">
      <alignment vertical="top"/>
      <protection locked="0"/>
    </xf>
    <xf numFmtId="4" fontId="20" fillId="0" borderId="6" xfId="7" applyNumberFormat="1" applyFont="1" applyFill="1" applyBorder="1" applyAlignment="1" applyProtection="1">
      <alignment vertical="top"/>
      <protection locked="0"/>
    </xf>
    <xf numFmtId="165" fontId="20" fillId="0" borderId="6" xfId="7" applyNumberFormat="1" applyFont="1" applyFill="1" applyBorder="1" applyAlignment="1" applyProtection="1">
      <alignment horizontal="right" vertical="top"/>
      <protection locked="0"/>
    </xf>
    <xf numFmtId="0" fontId="20" fillId="0" borderId="6" xfId="21" applyFont="1" applyFill="1" applyBorder="1" applyAlignment="1" applyProtection="1">
      <alignment vertical="top" wrapText="1"/>
    </xf>
    <xf numFmtId="0" fontId="20" fillId="0" borderId="6" xfId="21" applyFont="1" applyFill="1" applyBorder="1" applyAlignment="1" applyProtection="1">
      <alignment vertical="top" wrapText="1"/>
      <protection locked="0"/>
    </xf>
    <xf numFmtId="0" fontId="21" fillId="9" borderId="6" xfId="8" applyFont="1" applyFill="1" applyBorder="1" applyAlignment="1" applyProtection="1">
      <alignment horizontal="right" vertical="top"/>
    </xf>
    <xf numFmtId="0" fontId="20" fillId="9" borderId="6" xfId="8" applyFont="1" applyFill="1" applyBorder="1" applyAlignment="1" applyProtection="1">
      <alignment horizontal="center" vertical="top"/>
    </xf>
    <xf numFmtId="0" fontId="20" fillId="9" borderId="6" xfId="21" applyFont="1" applyFill="1" applyBorder="1" applyAlignment="1" applyProtection="1">
      <alignment vertical="top" wrapText="1"/>
    </xf>
    <xf numFmtId="165" fontId="20" fillId="9" borderId="6" xfId="7" applyNumberFormat="1" applyFont="1" applyFill="1" applyBorder="1" applyAlignment="1" applyProtection="1">
      <alignment vertical="top"/>
      <protection locked="0"/>
    </xf>
    <xf numFmtId="4" fontId="20" fillId="9" borderId="6" xfId="7" applyNumberFormat="1" applyFont="1" applyFill="1" applyBorder="1" applyAlignment="1" applyProtection="1">
      <alignment vertical="top"/>
      <protection locked="0"/>
    </xf>
    <xf numFmtId="165" fontId="20" fillId="3" borderId="6" xfId="7" applyNumberFormat="1" applyFont="1" applyFill="1" applyBorder="1" applyAlignment="1" applyProtection="1">
      <alignment horizontal="right" vertical="top"/>
      <protection locked="0"/>
    </xf>
    <xf numFmtId="0" fontId="22" fillId="15" borderId="6" xfId="8" applyFont="1" applyFill="1" applyBorder="1" applyAlignment="1" applyProtection="1">
      <alignment horizontal="right" vertical="top"/>
    </xf>
    <xf numFmtId="0" fontId="19" fillId="0" borderId="6" xfId="8" applyFont="1" applyFill="1" applyBorder="1" applyAlignment="1" applyProtection="1">
      <alignment vertical="top" wrapText="1"/>
    </xf>
    <xf numFmtId="0" fontId="20" fillId="0" borderId="6" xfId="21" applyFont="1" applyFill="1" applyBorder="1" applyAlignment="1" applyProtection="1">
      <alignment wrapText="1"/>
    </xf>
    <xf numFmtId="0" fontId="22" fillId="42" borderId="6" xfId="8" applyFont="1" applyFill="1" applyBorder="1" applyAlignment="1" applyProtection="1">
      <alignment horizontal="right" vertical="top"/>
    </xf>
    <xf numFmtId="165" fontId="19" fillId="42" borderId="6" xfId="7" applyNumberFormat="1" applyFont="1" applyFill="1" applyBorder="1" applyAlignment="1" applyProtection="1">
      <alignment horizontal="right" vertical="top"/>
      <protection hidden="1"/>
    </xf>
    <xf numFmtId="0" fontId="22" fillId="0" borderId="14" xfId="8" applyFont="1" applyFill="1" applyBorder="1" applyAlignment="1" applyProtection="1">
      <alignment horizontal="right" vertical="top"/>
    </xf>
    <xf numFmtId="0" fontId="19" fillId="0" borderId="14" xfId="8" applyFont="1" applyFill="1" applyBorder="1" applyAlignment="1" applyProtection="1">
      <alignment horizontal="center" vertical="top"/>
    </xf>
    <xf numFmtId="0" fontId="19" fillId="0" borderId="14" xfId="21" applyFont="1" applyFill="1" applyBorder="1" applyAlignment="1" applyProtection="1">
      <alignment vertical="top" wrapText="1"/>
    </xf>
    <xf numFmtId="165" fontId="19" fillId="0" borderId="14" xfId="7" applyNumberFormat="1" applyFont="1" applyFill="1" applyBorder="1" applyAlignment="1" applyProtection="1">
      <alignment vertical="top"/>
      <protection hidden="1"/>
    </xf>
    <xf numFmtId="4" fontId="19" fillId="0" borderId="14" xfId="7" applyNumberFormat="1" applyFont="1" applyFill="1" applyBorder="1" applyAlignment="1" applyProtection="1">
      <alignment vertical="top"/>
      <protection hidden="1"/>
    </xf>
    <xf numFmtId="165" fontId="19" fillId="0" borderId="14" xfId="7" applyNumberFormat="1" applyFont="1" applyFill="1" applyBorder="1" applyAlignment="1" applyProtection="1">
      <alignment horizontal="right" vertical="top"/>
      <protection hidden="1"/>
    </xf>
    <xf numFmtId="165" fontId="19" fillId="0" borderId="6" xfId="7" applyNumberFormat="1" applyFont="1" applyFill="1" applyBorder="1" applyAlignment="1" applyProtection="1">
      <alignment vertical="top"/>
      <protection locked="0"/>
    </xf>
    <xf numFmtId="0" fontId="22" fillId="15" borderId="6" xfId="8" applyFont="1" applyFill="1" applyBorder="1" applyAlignment="1" applyProtection="1">
      <alignment horizontal="center" vertical="top"/>
    </xf>
    <xf numFmtId="0" fontId="19" fillId="0" borderId="6" xfId="21" applyFont="1" applyFill="1" applyBorder="1" applyAlignment="1" applyProtection="1">
      <alignment wrapText="1"/>
    </xf>
    <xf numFmtId="0" fontId="20" fillId="0" borderId="6" xfId="8" applyFont="1" applyFill="1" applyBorder="1" applyAlignment="1" applyProtection="1">
      <alignment horizontal="center" vertical="center"/>
    </xf>
    <xf numFmtId="0" fontId="20" fillId="0" borderId="6" xfId="21" applyFont="1" applyFill="1" applyBorder="1" applyAlignment="1" applyProtection="1">
      <alignment vertical="center" wrapText="1"/>
    </xf>
    <xf numFmtId="165" fontId="20" fillId="0" borderId="6" xfId="7" applyNumberFormat="1" applyFont="1" applyFill="1" applyBorder="1" applyAlignment="1" applyProtection="1">
      <alignment vertical="center"/>
      <protection locked="0"/>
    </xf>
    <xf numFmtId="4" fontId="20" fillId="0" borderId="6" xfId="7" applyNumberFormat="1" applyFont="1" applyFill="1" applyBorder="1" applyAlignment="1" applyProtection="1">
      <alignment vertical="center"/>
      <protection locked="0"/>
    </xf>
    <xf numFmtId="165" fontId="20" fillId="0" borderId="6" xfId="7" applyNumberFormat="1" applyFont="1" applyFill="1" applyBorder="1" applyAlignment="1" applyProtection="1">
      <alignment horizontal="right" vertical="center"/>
      <protection locked="0"/>
    </xf>
    <xf numFmtId="165" fontId="19" fillId="0" borderId="6" xfId="7" applyNumberFormat="1" applyFont="1" applyFill="1" applyBorder="1" applyAlignment="1" applyProtection="1">
      <alignment horizontal="right" vertical="top"/>
    </xf>
    <xf numFmtId="0" fontId="21" fillId="0" borderId="14" xfId="8" applyFont="1" applyFill="1" applyBorder="1" applyAlignment="1" applyProtection="1">
      <alignment horizontal="right" vertical="top"/>
    </xf>
    <xf numFmtId="0" fontId="20" fillId="0" borderId="14" xfId="8" applyFont="1" applyFill="1" applyBorder="1" applyAlignment="1" applyProtection="1">
      <alignment horizontal="center" vertical="top"/>
    </xf>
    <xf numFmtId="0" fontId="20" fillId="0" borderId="14" xfId="21" applyFont="1" applyFill="1" applyBorder="1" applyAlignment="1" applyProtection="1">
      <alignment wrapText="1"/>
    </xf>
    <xf numFmtId="165" fontId="20" fillId="0" borderId="14" xfId="7" applyNumberFormat="1" applyFont="1" applyFill="1" applyBorder="1" applyAlignment="1" applyProtection="1">
      <alignment vertical="top"/>
      <protection locked="0"/>
    </xf>
    <xf numFmtId="4" fontId="20" fillId="0" borderId="14" xfId="7" applyNumberFormat="1" applyFont="1" applyFill="1" applyBorder="1" applyAlignment="1" applyProtection="1">
      <alignment vertical="top"/>
      <protection locked="0"/>
    </xf>
    <xf numFmtId="165" fontId="20" fillId="0" borderId="14" xfId="7" applyNumberFormat="1" applyFont="1" applyFill="1" applyBorder="1" applyAlignment="1" applyProtection="1">
      <alignment horizontal="right" vertical="top"/>
      <protection locked="0"/>
    </xf>
    <xf numFmtId="0" fontId="20" fillId="0" borderId="6" xfId="8" applyFont="1" applyFill="1" applyBorder="1" applyAlignment="1" applyProtection="1">
      <alignment horizontal="right" vertical="top"/>
    </xf>
    <xf numFmtId="165" fontId="19" fillId="0" borderId="6" xfId="7" applyNumberFormat="1" applyFont="1" applyFill="1" applyBorder="1" applyAlignment="1" applyProtection="1">
      <alignment vertical="top"/>
    </xf>
    <xf numFmtId="4" fontId="19" fillId="0" borderId="6" xfId="7" applyNumberFormat="1" applyFont="1" applyFill="1" applyBorder="1" applyAlignment="1" applyProtection="1">
      <alignment vertical="top"/>
    </xf>
    <xf numFmtId="0" fontId="20" fillId="0" borderId="6" xfId="8" applyFont="1" applyFill="1" applyBorder="1" applyAlignment="1" applyProtection="1">
      <alignment horizontal="right" vertical="top" wrapText="1"/>
    </xf>
    <xf numFmtId="0" fontId="20" fillId="0" borderId="6" xfId="8" applyFont="1" applyFill="1" applyBorder="1" applyAlignment="1" applyProtection="1">
      <alignment horizontal="center" vertical="top" wrapText="1"/>
    </xf>
    <xf numFmtId="0" fontId="19" fillId="0" borderId="6" xfId="8" applyFont="1" applyFill="1" applyBorder="1" applyAlignment="1" applyProtection="1">
      <alignment horizontal="right" vertical="top" wrapText="1"/>
    </xf>
    <xf numFmtId="0" fontId="19" fillId="0" borderId="6" xfId="8" applyFont="1" applyFill="1" applyBorder="1" applyAlignment="1" applyProtection="1">
      <alignment horizontal="center" vertical="top" wrapText="1"/>
    </xf>
    <xf numFmtId="0" fontId="21" fillId="0" borderId="6" xfId="8" applyFont="1" applyFill="1" applyBorder="1" applyAlignment="1" applyProtection="1">
      <alignment horizontal="right" vertical="top"/>
      <protection locked="0"/>
    </xf>
    <xf numFmtId="0" fontId="20" fillId="0" borderId="6" xfId="8" applyFont="1" applyFill="1" applyBorder="1" applyAlignment="1" applyProtection="1">
      <alignment horizontal="center" vertical="top"/>
      <protection locked="0"/>
    </xf>
    <xf numFmtId="0" fontId="19" fillId="0" borderId="6" xfId="8" applyFont="1" applyFill="1" applyBorder="1" applyAlignment="1" applyProtection="1">
      <alignment horizontal="right" vertical="top"/>
    </xf>
    <xf numFmtId="4" fontId="19" fillId="0" borderId="6" xfId="7" applyNumberFormat="1" applyFont="1" applyFill="1" applyBorder="1" applyAlignment="1" applyProtection="1">
      <alignment vertical="top"/>
      <protection locked="0"/>
    </xf>
    <xf numFmtId="165" fontId="19" fillId="0" borderId="6" xfId="7" applyNumberFormat="1" applyFont="1" applyFill="1" applyBorder="1" applyAlignment="1" applyProtection="1">
      <alignment horizontal="right" vertical="top"/>
      <protection locked="0"/>
    </xf>
    <xf numFmtId="0" fontId="20" fillId="0" borderId="14" xfId="21" applyFont="1" applyFill="1" applyBorder="1" applyAlignment="1" applyProtection="1">
      <alignment vertical="top" wrapText="1"/>
    </xf>
    <xf numFmtId="0" fontId="21" fillId="0" borderId="14" xfId="21" applyFont="1" applyFill="1" applyBorder="1" applyProtection="1">
      <protection locked="0"/>
    </xf>
    <xf numFmtId="165" fontId="0" fillId="0" borderId="0" xfId="0" applyNumberFormat="1"/>
    <xf numFmtId="2" fontId="20" fillId="3" borderId="6" xfId="1" applyNumberFormat="1" applyFont="1" applyFill="1" applyBorder="1" applyAlignment="1" applyProtection="1">
      <alignment horizontal="right" vertical="top"/>
      <protection locked="0"/>
    </xf>
    <xf numFmtId="2" fontId="19" fillId="15" borderId="6" xfId="1" applyNumberFormat="1" applyFont="1" applyFill="1" applyBorder="1" applyAlignment="1" applyProtection="1">
      <alignment horizontal="right" vertical="top"/>
      <protection hidden="1"/>
    </xf>
    <xf numFmtId="2" fontId="19" fillId="14" borderId="6" xfId="1" applyNumberFormat="1" applyFont="1" applyFill="1" applyBorder="1" applyAlignment="1" applyProtection="1">
      <alignment horizontal="right" vertical="top"/>
      <protection hidden="1"/>
    </xf>
    <xf numFmtId="2" fontId="19" fillId="3" borderId="6" xfId="1" applyNumberFormat="1" applyFont="1" applyFill="1" applyBorder="1" applyAlignment="1" applyProtection="1">
      <alignment horizontal="right" vertical="top"/>
      <protection hidden="1"/>
    </xf>
    <xf numFmtId="2" fontId="20" fillId="3" borderId="14" xfId="1" applyNumberFormat="1" applyFont="1" applyFill="1" applyBorder="1" applyAlignment="1" applyProtection="1">
      <alignment horizontal="right" vertical="top"/>
      <protection locked="0"/>
    </xf>
    <xf numFmtId="2" fontId="19" fillId="3" borderId="6" xfId="1" applyNumberFormat="1" applyFont="1" applyFill="1" applyBorder="1" applyAlignment="1" applyProtection="1">
      <alignment horizontal="right" vertical="top"/>
    </xf>
    <xf numFmtId="2" fontId="19" fillId="14" borderId="6" xfId="1" applyNumberFormat="1" applyFont="1" applyFill="1" applyBorder="1" applyAlignment="1" applyProtection="1">
      <alignment vertical="top"/>
      <protection hidden="1"/>
    </xf>
    <xf numFmtId="2" fontId="19" fillId="3" borderId="6" xfId="1" applyNumberFormat="1" applyFont="1" applyFill="1" applyBorder="1" applyAlignment="1" applyProtection="1">
      <alignment horizontal="right" vertical="top"/>
      <protection locked="0"/>
    </xf>
    <xf numFmtId="2" fontId="19" fillId="3" borderId="14" xfId="1" applyNumberFormat="1" applyFont="1" applyFill="1" applyBorder="1" applyAlignment="1" applyProtection="1">
      <alignment horizontal="right" vertical="top"/>
      <protection hidden="1"/>
    </xf>
    <xf numFmtId="2" fontId="19" fillId="3" borderId="14" xfId="1" applyNumberFormat="1" applyFont="1" applyFill="1" applyBorder="1" applyAlignment="1" applyProtection="1">
      <alignment horizontal="right" vertical="top"/>
    </xf>
    <xf numFmtId="2" fontId="19" fillId="13" borderId="5" xfId="1" applyNumberFormat="1" applyFont="1" applyFill="1" applyBorder="1" applyAlignment="1" applyProtection="1">
      <alignment horizontal="right" vertical="top"/>
      <protection hidden="1"/>
    </xf>
    <xf numFmtId="0" fontId="23" fillId="11" borderId="10" xfId="9" applyFont="1" applyFill="1" applyBorder="1" applyAlignment="1">
      <alignment textRotation="90"/>
    </xf>
    <xf numFmtId="0" fontId="23" fillId="11" borderId="0" xfId="9" applyFont="1" applyFill="1" applyBorder="1" applyAlignment="1">
      <alignment textRotation="90"/>
    </xf>
    <xf numFmtId="0" fontId="23" fillId="11" borderId="0" xfId="9" applyFont="1" applyFill="1" applyBorder="1" applyAlignment="1">
      <alignment textRotation="90" wrapText="1"/>
    </xf>
    <xf numFmtId="0" fontId="23" fillId="11" borderId="0" xfId="9" applyFont="1" applyFill="1" applyBorder="1" applyAlignment="1">
      <alignment vertical="center" wrapText="1"/>
    </xf>
    <xf numFmtId="0" fontId="16" fillId="11" borderId="0" xfId="21" applyFont="1" applyFill="1" applyBorder="1" applyAlignment="1">
      <alignment vertical="center" wrapText="1"/>
    </xf>
    <xf numFmtId="0" fontId="23" fillId="11" borderId="11" xfId="9" applyFont="1" applyFill="1" applyBorder="1" applyAlignment="1">
      <alignment vertical="center" wrapText="1"/>
    </xf>
    <xf numFmtId="0" fontId="37" fillId="9" borderId="17" xfId="0" applyFont="1" applyFill="1" applyBorder="1" applyAlignment="1">
      <alignment horizontal="left" vertical="center" wrapText="1"/>
    </xf>
    <xf numFmtId="0" fontId="42" fillId="9" borderId="17" xfId="0" applyFont="1" applyFill="1" applyBorder="1" applyAlignment="1">
      <alignment horizontal="left" vertical="center" wrapText="1"/>
    </xf>
    <xf numFmtId="0" fontId="42" fillId="41" borderId="17" xfId="0" applyFont="1" applyFill="1" applyBorder="1" applyAlignment="1">
      <alignment horizontal="left" vertical="center" wrapText="1"/>
    </xf>
    <xf numFmtId="0" fontId="42" fillId="9" borderId="27" xfId="0" applyFont="1" applyFill="1" applyBorder="1" applyAlignment="1">
      <alignment vertical="center" wrapText="1"/>
    </xf>
    <xf numFmtId="0" fontId="42" fillId="41" borderId="17" xfId="0" applyFont="1" applyFill="1" applyBorder="1" applyAlignment="1">
      <alignment vertical="center" wrapText="1"/>
    </xf>
    <xf numFmtId="0" fontId="40" fillId="9" borderId="16" xfId="0" applyFont="1" applyFill="1" applyBorder="1" applyAlignment="1">
      <alignment vertical="center"/>
    </xf>
    <xf numFmtId="0" fontId="40" fillId="9" borderId="30" xfId="0" applyFont="1" applyFill="1" applyBorder="1" applyAlignment="1">
      <alignment vertical="center"/>
    </xf>
    <xf numFmtId="0" fontId="42" fillId="41" borderId="27" xfId="0" applyFont="1" applyFill="1" applyBorder="1" applyAlignment="1">
      <alignment vertical="center" wrapText="1"/>
    </xf>
    <xf numFmtId="0" fontId="37" fillId="41" borderId="17" xfId="0" applyFont="1" applyFill="1" applyBorder="1" applyAlignment="1">
      <alignment horizontal="left" vertical="center" wrapText="1"/>
    </xf>
    <xf numFmtId="0" fontId="37" fillId="9" borderId="17" xfId="0" applyFont="1" applyFill="1" applyBorder="1" applyAlignment="1">
      <alignment vertical="center" wrapText="1"/>
    </xf>
    <xf numFmtId="0" fontId="42" fillId="9" borderId="17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left" vertical="center" wrapText="1"/>
    </xf>
    <xf numFmtId="0" fontId="50" fillId="43" borderId="23" xfId="0" applyFont="1" applyFill="1" applyBorder="1" applyAlignment="1">
      <alignment horizontal="left" vertical="center" wrapText="1"/>
    </xf>
    <xf numFmtId="0" fontId="50" fillId="43" borderId="16" xfId="0" applyFont="1" applyFill="1" applyBorder="1" applyAlignment="1">
      <alignment horizontal="left" vertical="center" wrapText="1"/>
    </xf>
    <xf numFmtId="0" fontId="50" fillId="43" borderId="31" xfId="0" applyFont="1" applyFill="1" applyBorder="1" applyAlignment="1">
      <alignment horizontal="left" vertical="center" wrapText="1"/>
    </xf>
    <xf numFmtId="0" fontId="37" fillId="9" borderId="17" xfId="0" applyFont="1" applyFill="1" applyBorder="1" applyAlignment="1">
      <alignment horizontal="left" vertical="center" wrapText="1"/>
    </xf>
    <xf numFmtId="0" fontId="42" fillId="9" borderId="17" xfId="0" applyFont="1" applyFill="1" applyBorder="1" applyAlignment="1">
      <alignment horizontal="left" vertical="center" wrapText="1"/>
    </xf>
    <xf numFmtId="0" fontId="42" fillId="41" borderId="17" xfId="0" applyFont="1" applyFill="1" applyBorder="1" applyAlignment="1">
      <alignment horizontal="left" vertical="center" wrapText="1"/>
    </xf>
    <xf numFmtId="0" fontId="42" fillId="41" borderId="27" xfId="0" applyFont="1" applyFill="1" applyBorder="1" applyAlignment="1">
      <alignment horizontal="left" vertical="center" wrapText="1"/>
    </xf>
    <xf numFmtId="0" fontId="42" fillId="41" borderId="22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left"/>
    </xf>
    <xf numFmtId="0" fontId="11" fillId="8" borderId="0" xfId="0" applyFont="1" applyFill="1" applyBorder="1" applyAlignment="1">
      <alignment horizontal="left"/>
    </xf>
    <xf numFmtId="0" fontId="11" fillId="10" borderId="3" xfId="0" applyFont="1" applyFill="1" applyBorder="1" applyAlignment="1" applyProtection="1">
      <alignment horizontal="left"/>
      <protection locked="0"/>
    </xf>
    <xf numFmtId="0" fontId="11" fillId="10" borderId="0" xfId="0" applyFont="1" applyFill="1" applyBorder="1" applyAlignment="1" applyProtection="1">
      <alignment horizontal="left"/>
      <protection locked="0"/>
    </xf>
    <xf numFmtId="0" fontId="11" fillId="11" borderId="12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1" fillId="11" borderId="12" xfId="0" applyFont="1" applyFill="1" applyBorder="1" applyAlignment="1">
      <alignment horizontal="center"/>
    </xf>
    <xf numFmtId="0" fontId="42" fillId="41" borderId="29" xfId="0" applyFont="1" applyFill="1" applyBorder="1" applyAlignment="1">
      <alignment horizontal="left" vertical="center" wrapText="1"/>
    </xf>
    <xf numFmtId="0" fontId="42" fillId="9" borderId="27" xfId="0" applyFont="1" applyFill="1" applyBorder="1" applyAlignment="1">
      <alignment horizontal="left" vertical="center" wrapText="1"/>
    </xf>
    <xf numFmtId="0" fontId="42" fillId="9" borderId="29" xfId="0" applyFont="1" applyFill="1" applyBorder="1" applyAlignment="1">
      <alignment horizontal="left" vertical="center" wrapText="1"/>
    </xf>
    <xf numFmtId="0" fontId="42" fillId="9" borderId="22" xfId="0" applyFont="1" applyFill="1" applyBorder="1" applyAlignment="1">
      <alignment horizontal="left" vertical="center" wrapText="1"/>
    </xf>
    <xf numFmtId="0" fontId="37" fillId="9" borderId="27" xfId="0" applyFont="1" applyFill="1" applyBorder="1" applyAlignment="1">
      <alignment horizontal="left" vertical="center" wrapText="1"/>
    </xf>
    <xf numFmtId="0" fontId="37" fillId="9" borderId="29" xfId="0" applyFont="1" applyFill="1" applyBorder="1" applyAlignment="1">
      <alignment horizontal="left" vertical="center" wrapText="1"/>
    </xf>
    <xf numFmtId="0" fontId="37" fillId="9" borderId="22" xfId="0" applyFont="1" applyFill="1" applyBorder="1" applyAlignment="1">
      <alignment horizontal="left" vertical="center" wrapText="1"/>
    </xf>
    <xf numFmtId="0" fontId="19" fillId="0" borderId="3" xfId="6" applyFont="1" applyFill="1" applyBorder="1" applyAlignment="1">
      <alignment horizontal="center"/>
    </xf>
    <xf numFmtId="0" fontId="19" fillId="0" borderId="0" xfId="6" applyFont="1" applyFill="1" applyBorder="1" applyAlignment="1">
      <alignment horizontal="center"/>
    </xf>
    <xf numFmtId="0" fontId="31" fillId="0" borderId="3" xfId="6" applyFont="1" applyFill="1" applyBorder="1" applyAlignment="1">
      <alignment horizontal="center"/>
    </xf>
    <xf numFmtId="0" fontId="31" fillId="0" borderId="0" xfId="6" applyFont="1" applyFill="1" applyBorder="1" applyAlignment="1">
      <alignment horizontal="center"/>
    </xf>
    <xf numFmtId="0" fontId="32" fillId="0" borderId="3" xfId="6" applyFont="1" applyFill="1" applyBorder="1" applyAlignment="1">
      <alignment horizontal="center"/>
    </xf>
    <xf numFmtId="0" fontId="32" fillId="0" borderId="0" xfId="6" applyFont="1" applyFill="1" applyBorder="1" applyAlignment="1">
      <alignment horizontal="center"/>
    </xf>
    <xf numFmtId="0" fontId="11" fillId="0" borderId="10" xfId="6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/>
    </xf>
    <xf numFmtId="0" fontId="11" fillId="4" borderId="10" xfId="6" applyFont="1" applyFill="1" applyBorder="1" applyAlignment="1">
      <alignment horizontal="center"/>
    </xf>
    <xf numFmtId="0" fontId="11" fillId="4" borderId="0" xfId="6" applyFont="1" applyFill="1" applyBorder="1" applyAlignment="1">
      <alignment horizontal="center"/>
    </xf>
    <xf numFmtId="0" fontId="11" fillId="4" borderId="28" xfId="6" applyFont="1" applyFill="1" applyBorder="1" applyAlignment="1">
      <alignment horizontal="center"/>
    </xf>
    <xf numFmtId="0" fontId="11" fillId="4" borderId="2" xfId="6" applyFont="1" applyFill="1" applyBorder="1" applyAlignment="1">
      <alignment horizontal="center"/>
    </xf>
    <xf numFmtId="0" fontId="11" fillId="10" borderId="13" xfId="0" applyFont="1" applyFill="1" applyBorder="1" applyAlignment="1" applyProtection="1">
      <alignment horizontal="left"/>
    </xf>
    <xf numFmtId="0" fontId="19" fillId="0" borderId="3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/>
    </xf>
    <xf numFmtId="0" fontId="32" fillId="0" borderId="3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19" fillId="0" borderId="8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left"/>
    </xf>
    <xf numFmtId="0" fontId="11" fillId="8" borderId="11" xfId="0" applyFont="1" applyFill="1" applyBorder="1" applyAlignment="1">
      <alignment horizontal="left"/>
    </xf>
    <xf numFmtId="0" fontId="11" fillId="10" borderId="0" xfId="0" applyFont="1" applyFill="1" applyBorder="1" applyAlignment="1" applyProtection="1">
      <alignment horizontal="left"/>
    </xf>
    <xf numFmtId="0" fontId="11" fillId="10" borderId="11" xfId="0" applyFont="1" applyFill="1" applyBorder="1" applyAlignment="1" applyProtection="1">
      <alignment horizontal="left"/>
    </xf>
    <xf numFmtId="0" fontId="16" fillId="11" borderId="4" xfId="0" applyFont="1" applyFill="1" applyBorder="1" applyAlignment="1">
      <alignment horizontal="center" vertical="center" wrapText="1"/>
    </xf>
    <xf numFmtId="0" fontId="23" fillId="11" borderId="5" xfId="3" applyFont="1" applyFill="1" applyBorder="1" applyAlignment="1">
      <alignment horizontal="center" vertical="center"/>
    </xf>
    <xf numFmtId="0" fontId="23" fillId="11" borderId="12" xfId="3" applyFont="1" applyFill="1" applyBorder="1" applyAlignment="1">
      <alignment horizontal="center" vertical="center"/>
    </xf>
    <xf numFmtId="0" fontId="23" fillId="11" borderId="5" xfId="3" applyFont="1" applyFill="1" applyBorder="1" applyAlignment="1">
      <alignment horizontal="center" vertical="center" wrapText="1"/>
    </xf>
    <xf numFmtId="0" fontId="23" fillId="11" borderId="12" xfId="3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/>
    </xf>
    <xf numFmtId="0" fontId="23" fillId="11" borderId="4" xfId="3" applyFont="1" applyFill="1" applyBorder="1" applyAlignment="1">
      <alignment horizontal="center" vertical="center"/>
    </xf>
    <xf numFmtId="0" fontId="23" fillId="11" borderId="4" xfId="3" applyFont="1" applyFill="1" applyBorder="1" applyAlignment="1">
      <alignment horizontal="center" textRotation="90"/>
    </xf>
    <xf numFmtId="0" fontId="11" fillId="8" borderId="0" xfId="21" applyFont="1" applyFill="1" applyBorder="1" applyAlignment="1">
      <alignment horizontal="center" vertical="center"/>
    </xf>
    <xf numFmtId="0" fontId="11" fillId="8" borderId="11" xfId="21" applyFont="1" applyFill="1" applyBorder="1" applyAlignment="1">
      <alignment horizontal="center" vertical="center"/>
    </xf>
    <xf numFmtId="0" fontId="11" fillId="10" borderId="0" xfId="21" applyFont="1" applyFill="1" applyBorder="1" applyAlignment="1" applyProtection="1">
      <alignment horizontal="center" vertical="center"/>
    </xf>
    <xf numFmtId="0" fontId="11" fillId="10" borderId="11" xfId="21" applyFont="1" applyFill="1" applyBorder="1" applyAlignment="1" applyProtection="1">
      <alignment horizontal="center" vertical="center"/>
    </xf>
    <xf numFmtId="0" fontId="19" fillId="0" borderId="8" xfId="21" applyFont="1" applyFill="1" applyBorder="1" applyAlignment="1">
      <alignment horizontal="center"/>
    </xf>
    <xf numFmtId="0" fontId="19" fillId="0" borderId="9" xfId="21" applyFont="1" applyFill="1" applyBorder="1" applyAlignment="1">
      <alignment horizontal="center"/>
    </xf>
    <xf numFmtId="0" fontId="19" fillId="0" borderId="15" xfId="21" applyFont="1" applyFill="1" applyBorder="1" applyAlignment="1">
      <alignment horizontal="center"/>
    </xf>
    <xf numFmtId="0" fontId="31" fillId="0" borderId="10" xfId="21" applyFont="1" applyFill="1" applyBorder="1" applyAlignment="1">
      <alignment horizontal="center"/>
    </xf>
    <xf numFmtId="0" fontId="31" fillId="0" borderId="0" xfId="21" applyFont="1" applyFill="1" applyBorder="1" applyAlignment="1">
      <alignment horizontal="center"/>
    </xf>
    <xf numFmtId="0" fontId="31" fillId="0" borderId="11" xfId="21" applyFont="1" applyFill="1" applyBorder="1" applyAlignment="1">
      <alignment horizontal="center"/>
    </xf>
    <xf numFmtId="0" fontId="32" fillId="0" borderId="10" xfId="21" applyFont="1" applyFill="1" applyBorder="1" applyAlignment="1">
      <alignment horizontal="center"/>
    </xf>
    <xf numFmtId="0" fontId="32" fillId="0" borderId="0" xfId="21" applyFont="1" applyFill="1" applyBorder="1" applyAlignment="1">
      <alignment horizontal="center"/>
    </xf>
    <xf numFmtId="0" fontId="32" fillId="0" borderId="11" xfId="21" applyFont="1" applyFill="1" applyBorder="1" applyAlignment="1">
      <alignment horizontal="center"/>
    </xf>
    <xf numFmtId="0" fontId="11" fillId="0" borderId="10" xfId="21" applyFont="1" applyFill="1" applyBorder="1" applyAlignment="1">
      <alignment horizontal="center"/>
    </xf>
    <xf numFmtId="0" fontId="11" fillId="0" borderId="0" xfId="21" applyFont="1" applyFill="1" applyBorder="1" applyAlignment="1">
      <alignment horizontal="center"/>
    </xf>
    <xf numFmtId="0" fontId="11" fillId="0" borderId="11" xfId="21" applyFont="1" applyFill="1" applyBorder="1" applyAlignment="1">
      <alignment horizontal="center"/>
    </xf>
    <xf numFmtId="0" fontId="11" fillId="4" borderId="0" xfId="21" applyFont="1" applyFill="1" applyBorder="1" applyAlignment="1">
      <alignment horizontal="center" vertical="center"/>
    </xf>
    <xf numFmtId="0" fontId="11" fillId="4" borderId="11" xfId="21" applyFont="1" applyFill="1" applyBorder="1" applyAlignment="1">
      <alignment horizontal="center" vertical="center"/>
    </xf>
  </cellXfs>
  <cellStyles count="23">
    <cellStyle name="Millares 2" xfId="1" xr:uid="{00000000-0005-0000-0000-000000000000}"/>
    <cellStyle name="Millares 2 2" xfId="7" xr:uid="{00000000-0005-0000-0000-000001000000}"/>
    <cellStyle name="Millares 2 2 2" xfId="16" xr:uid="{00000000-0005-0000-0000-000002000000}"/>
    <cellStyle name="Millares 2 3" xfId="12" xr:uid="{00000000-0005-0000-0000-000003000000}"/>
    <cellStyle name="Millares 3" xfId="5" xr:uid="{00000000-0005-0000-0000-000004000000}"/>
    <cellStyle name="Millares 3 2" xfId="10" xr:uid="{00000000-0005-0000-0000-000005000000}"/>
    <cellStyle name="Millares 3 2 2" xfId="19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2 2" xfId="9" xr:uid="{00000000-0005-0000-0000-00000A000000}"/>
    <cellStyle name="Normal 2 2 2 2" xfId="18" xr:uid="{00000000-0005-0000-0000-00000B000000}"/>
    <cellStyle name="Normal 2 2 3" xfId="14" xr:uid="{00000000-0005-0000-0000-00000C000000}"/>
    <cellStyle name="Normal 2 3" xfId="8" xr:uid="{00000000-0005-0000-0000-00000D000000}"/>
    <cellStyle name="Normal 2 3 2" xfId="17" xr:uid="{00000000-0005-0000-0000-00000E000000}"/>
    <cellStyle name="Normal 2 4" xfId="13" xr:uid="{00000000-0005-0000-0000-00000F000000}"/>
    <cellStyle name="Normal 3" xfId="4" xr:uid="{00000000-0005-0000-0000-000010000000}"/>
    <cellStyle name="Normal 4" xfId="6" xr:uid="{00000000-0005-0000-0000-000011000000}"/>
    <cellStyle name="Normal 4 2" xfId="11" xr:uid="{00000000-0005-0000-0000-000012000000}"/>
    <cellStyle name="Normal 4 2 2" xfId="20" xr:uid="{00000000-0005-0000-0000-000013000000}"/>
    <cellStyle name="Normal 4 3" xfId="15" xr:uid="{00000000-0005-0000-0000-000014000000}"/>
    <cellStyle name="Normal 5" xfId="21" xr:uid="{00000000-0005-0000-0000-000015000000}"/>
    <cellStyle name="Porcentaje 2" xfId="22" xr:uid="{00000000-0005-0000-0000-000016000000}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647700</xdr:colOff>
      <xdr:row>48</xdr:row>
      <xdr:rowOff>0</xdr:rowOff>
    </xdr:from>
    <xdr:ext cx="752475" cy="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4" name="2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5" name="2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6" name="2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7" name="2 Imagen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8" name="2 Imag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9" name="2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20" name="2 Imagen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21" name="2 Image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22" name="2 Imagen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23" name="2 Image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1219200</xdr:colOff>
      <xdr:row>2</xdr:row>
      <xdr:rowOff>184125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133475" cy="5460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1619250</xdr:colOff>
      <xdr:row>0</xdr:row>
      <xdr:rowOff>0</xdr:rowOff>
    </xdr:from>
    <xdr:to>
      <xdr:col>1</xdr:col>
      <xdr:colOff>85725</xdr:colOff>
      <xdr:row>3</xdr:row>
      <xdr:rowOff>90844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0" y="0"/>
          <a:ext cx="695325" cy="643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516732</xdr:colOff>
      <xdr:row>4</xdr:row>
      <xdr:rowOff>46682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38100"/>
          <a:ext cx="1619250" cy="780107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47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47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47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47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47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47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47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47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47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47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47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0"/>
    <xdr:pic>
      <xdr:nvPicPr>
        <xdr:cNvPr id="14" name="2 Imagen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0"/>
    <xdr:pic>
      <xdr:nvPicPr>
        <xdr:cNvPr id="15" name="2 Imagen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0"/>
    <xdr:pic>
      <xdr:nvPicPr>
        <xdr:cNvPr id="16" name="2 Imagen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0"/>
    <xdr:pic>
      <xdr:nvPicPr>
        <xdr:cNvPr id="17" name="2 Imagen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0"/>
    <xdr:pic>
      <xdr:nvPicPr>
        <xdr:cNvPr id="18" name="2 Imagen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0"/>
    <xdr:pic>
      <xdr:nvPicPr>
        <xdr:cNvPr id="19" name="2 Imagen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0"/>
    <xdr:pic>
      <xdr:nvPicPr>
        <xdr:cNvPr id="20" name="2 Imagen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0"/>
    <xdr:pic>
      <xdr:nvPicPr>
        <xdr:cNvPr id="21" name="2 Imagen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0"/>
    <xdr:pic>
      <xdr:nvPicPr>
        <xdr:cNvPr id="22" name="2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0"/>
    <xdr:pic>
      <xdr:nvPicPr>
        <xdr:cNvPr id="23" name="2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47</xdr:row>
      <xdr:rowOff>0</xdr:rowOff>
    </xdr:from>
    <xdr:ext cx="752475" cy="0"/>
    <xdr:pic>
      <xdr:nvPicPr>
        <xdr:cNvPr id="24" name="2 Imagen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1322917</xdr:colOff>
      <xdr:row>0</xdr:row>
      <xdr:rowOff>52917</xdr:rowOff>
    </xdr:from>
    <xdr:to>
      <xdr:col>1</xdr:col>
      <xdr:colOff>2219107</xdr:colOff>
      <xdr:row>4</xdr:row>
      <xdr:rowOff>109462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27250" y="52917"/>
          <a:ext cx="896190" cy="8291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157605</xdr:colOff>
      <xdr:row>0</xdr:row>
      <xdr:rowOff>67235</xdr:rowOff>
    </xdr:from>
    <xdr:to>
      <xdr:col>7</xdr:col>
      <xdr:colOff>510112</xdr:colOff>
      <xdr:row>4</xdr:row>
      <xdr:rowOff>100852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693" y="67235"/>
          <a:ext cx="1607566" cy="739588"/>
        </a:xfrm>
        <a:prstGeom prst="rect">
          <a:avLst/>
        </a:prstGeom>
      </xdr:spPr>
    </xdr:pic>
    <xdr:clientData/>
  </xdr:twoCellAnchor>
  <xdr:twoCellAnchor editAs="oneCell">
    <xdr:from>
      <xdr:col>7</xdr:col>
      <xdr:colOff>1098177</xdr:colOff>
      <xdr:row>0</xdr:row>
      <xdr:rowOff>0</xdr:rowOff>
    </xdr:from>
    <xdr:to>
      <xdr:col>7</xdr:col>
      <xdr:colOff>1994367</xdr:colOff>
      <xdr:row>4</xdr:row>
      <xdr:rowOff>123157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1324" y="0"/>
          <a:ext cx="896190" cy="8291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8</xdr:row>
      <xdr:rowOff>0</xdr:rowOff>
    </xdr:from>
    <xdr:to>
      <xdr:col>4</xdr:col>
      <xdr:colOff>152400</xdr:colOff>
      <xdr:row>8</xdr:row>
      <xdr:rowOff>0</xdr:rowOff>
    </xdr:to>
    <xdr:pic>
      <xdr:nvPicPr>
        <xdr:cNvPr id="58483" name="2 Imagen">
          <a:extLst>
            <a:ext uri="{FF2B5EF4-FFF2-40B4-BE49-F238E27FC236}">
              <a16:creationId xmlns:a16="http://schemas.microsoft.com/office/drawing/2014/main" id="{00000000-0008-0000-0400-000073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2954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173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319530" y="26460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317625" y="38717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1319530" y="27603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1317625" y="41765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4</xdr:row>
      <xdr:rowOff>76373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176655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174750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1176655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1174750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104774</xdr:colOff>
      <xdr:row>4</xdr:row>
      <xdr:rowOff>66848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9275" cy="8764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143</xdr:row>
      <xdr:rowOff>0</xdr:rowOff>
    </xdr:from>
    <xdr:to>
      <xdr:col>5</xdr:col>
      <xdr:colOff>150872</xdr:colOff>
      <xdr:row>143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986280" y="237077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206</xdr:row>
      <xdr:rowOff>160020</xdr:rowOff>
    </xdr:from>
    <xdr:to>
      <xdr:col>5</xdr:col>
      <xdr:colOff>407745</xdr:colOff>
      <xdr:row>206</xdr:row>
      <xdr:rowOff>160655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984375" y="34069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143</xdr:row>
      <xdr:rowOff>0</xdr:rowOff>
    </xdr:from>
    <xdr:to>
      <xdr:col>5</xdr:col>
      <xdr:colOff>150872</xdr:colOff>
      <xdr:row>143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986280" y="237077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206</xdr:row>
      <xdr:rowOff>160020</xdr:rowOff>
    </xdr:from>
    <xdr:to>
      <xdr:col>5</xdr:col>
      <xdr:colOff>407745</xdr:colOff>
      <xdr:row>206</xdr:row>
      <xdr:rowOff>160655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984375" y="34069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143</xdr:row>
      <xdr:rowOff>0</xdr:rowOff>
    </xdr:from>
    <xdr:to>
      <xdr:col>5</xdr:col>
      <xdr:colOff>150872</xdr:colOff>
      <xdr:row>143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986280" y="237077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206</xdr:row>
      <xdr:rowOff>160020</xdr:rowOff>
    </xdr:from>
    <xdr:to>
      <xdr:col>5</xdr:col>
      <xdr:colOff>407745</xdr:colOff>
      <xdr:row>206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984375" y="34069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143</xdr:row>
      <xdr:rowOff>0</xdr:rowOff>
    </xdr:from>
    <xdr:to>
      <xdr:col>5</xdr:col>
      <xdr:colOff>150872</xdr:colOff>
      <xdr:row>143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986280" y="237077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206</xdr:row>
      <xdr:rowOff>160020</xdr:rowOff>
    </xdr:from>
    <xdr:to>
      <xdr:col>5</xdr:col>
      <xdr:colOff>407745</xdr:colOff>
      <xdr:row>206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984375" y="34069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149</xdr:row>
      <xdr:rowOff>0</xdr:rowOff>
    </xdr:from>
    <xdr:to>
      <xdr:col>5</xdr:col>
      <xdr:colOff>150872</xdr:colOff>
      <xdr:row>149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986280" y="246792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222</xdr:row>
      <xdr:rowOff>160020</xdr:rowOff>
    </xdr:from>
    <xdr:to>
      <xdr:col>5</xdr:col>
      <xdr:colOff>407745</xdr:colOff>
      <xdr:row>222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984375" y="36659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149</xdr:row>
      <xdr:rowOff>0</xdr:rowOff>
    </xdr:from>
    <xdr:to>
      <xdr:col>5</xdr:col>
      <xdr:colOff>150872</xdr:colOff>
      <xdr:row>149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1986280" y="246792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222</xdr:row>
      <xdr:rowOff>160020</xdr:rowOff>
    </xdr:from>
    <xdr:to>
      <xdr:col>5</xdr:col>
      <xdr:colOff>407745</xdr:colOff>
      <xdr:row>222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1984375" y="36659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149</xdr:row>
      <xdr:rowOff>0</xdr:rowOff>
    </xdr:from>
    <xdr:to>
      <xdr:col>5</xdr:col>
      <xdr:colOff>150872</xdr:colOff>
      <xdr:row>149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1986280" y="246792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222</xdr:row>
      <xdr:rowOff>160020</xdr:rowOff>
    </xdr:from>
    <xdr:to>
      <xdr:col>5</xdr:col>
      <xdr:colOff>407745</xdr:colOff>
      <xdr:row>222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984375" y="36659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149</xdr:row>
      <xdr:rowOff>0</xdr:rowOff>
    </xdr:from>
    <xdr:to>
      <xdr:col>5</xdr:col>
      <xdr:colOff>150872</xdr:colOff>
      <xdr:row>149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986280" y="246792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222</xdr:row>
      <xdr:rowOff>160020</xdr:rowOff>
    </xdr:from>
    <xdr:to>
      <xdr:col>5</xdr:col>
      <xdr:colOff>407745</xdr:colOff>
      <xdr:row>222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984375" y="366598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1933575</xdr:colOff>
      <xdr:row>4</xdr:row>
      <xdr:rowOff>9698</xdr:rowOff>
    </xdr:to>
    <xdr:pic>
      <xdr:nvPicPr>
        <xdr:cNvPr id="18" name="Imagen 2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ownloads/Form.%20Presupuesto%20Gerencia%20Area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dolidia.ortega/Downloads/Matriz%20POA%202019%20SRS-S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ruiz.HMENDOZA/Desktop/Matriz%20POA%202019%20CEAS-S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  <sheetName val="Matriz Presupuesto POA.xlsm"/>
      <sheetName val="PPNE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Matriz POA 2019 SRS-S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PPNE2.1"/>
      <sheetName val="PPNE4"/>
      <sheetName val="PPNE5"/>
      <sheetName val="Insumos"/>
      <sheetName val="PPNE3"/>
      <sheetName val="PPNE4-1"/>
      <sheetName val="PPNE5-1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F16">
            <v>300000000</v>
          </cell>
        </row>
        <row r="23">
          <cell r="F23">
            <v>240000000</v>
          </cell>
        </row>
      </sheetData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6:P213" headerRowDxfId="32" dataDxfId="31" totalsRowDxfId="30">
  <autoFilter ref="B6:P213" xr:uid="{00000000-0009-0000-0100-000001000000}"/>
  <tableColumns count="15">
    <tableColumn id="13" xr3:uid="{00000000-0010-0000-0000-00000D000000}" name="ID_Dependendencia" dataDxfId="29" totalsRowDxfId="28">
      <calculatedColumnFormula>IF(Tabla1[[#This Row],[Código_Actividad]]="","",CONCATENATE(Tabla1[[#This Row],[POA]],".",Tabla1[[#This Row],[SRS]],".",Tabla1[[#This Row],[AREA]],".",Tabla1[[#This Row],[TIPO]]))</calculatedColumnFormula>
    </tableColumn>
    <tableColumn id="14" xr3:uid="{00000000-0010-0000-0000-00000E000000}" name="POA" dataDxfId="27" totalsRowDxfId="26">
      <calculatedColumnFormula>IF(Tabla1[[#This Row],[Código_Actividad]]="","",'[3]Formulario PPGR1'!#REF!)</calculatedColumnFormula>
    </tableColumn>
    <tableColumn id="15" xr3:uid="{00000000-0010-0000-0000-00000F000000}" name="SRS" dataDxfId="25" totalsRowDxfId="24">
      <calculatedColumnFormula>IF(Tabla1[[#This Row],[Código_Actividad]]="","",'[3]Formulario PPGR1'!#REF!)</calculatedColumnFormula>
    </tableColumn>
    <tableColumn id="16" xr3:uid="{00000000-0010-0000-0000-000010000000}" name="AREA" dataDxfId="23" totalsRowDxfId="22">
      <calculatedColumnFormula>IF(Tabla1[[#This Row],[Código_Actividad]]="","",'[3]Formulario PPGR1'!#REF!)</calculatedColumnFormula>
    </tableColumn>
    <tableColumn id="17" xr3:uid="{00000000-0010-0000-0000-000011000000}" name="TIPO" dataDxfId="21" totalsRowDxfId="20">
      <calculatedColumnFormula>IF(Tabla1[[#This Row],[Código_Actividad]]="","",'[3]Formulario PPGR1'!#REF!)</calculatedColumnFormula>
    </tableColumn>
    <tableColumn id="1" xr3:uid="{00000000-0010-0000-0000-000001000000}" name="Código_Actividad" totalsRowLabel="Total" dataDxfId="19" totalsRowDxfId="18"/>
    <tableColumn id="3" xr3:uid="{00000000-0010-0000-0000-000003000000}" name="Actividades Programables Presupuestables" dataDxfId="17" totalsRowDxfId="16"/>
    <tableColumn id="2" xr3:uid="{00000000-0010-0000-0000-000002000000}" name="Insumo" dataDxfId="15" totalsRowDxfId="14"/>
    <tableColumn id="11" xr3:uid="{00000000-0010-0000-0000-00000B000000}" name="Descripción" dataDxfId="13" totalsRowDxfId="12"/>
    <tableColumn id="4" xr3:uid="{00000000-0010-0000-0000-000004000000}" name="Unidad de Medida" dataDxfId="11" totalsRowDxfId="10">
      <calculatedColumnFormula>IFERROR(VLOOKUP($J7,#REF!,2,FALSE),"")</calculatedColumnFormula>
    </tableColumn>
    <tableColumn id="5" xr3:uid="{00000000-0010-0000-0000-000005000000}" name="Cantidad de Insumos" dataDxfId="9" totalsRowDxfId="8"/>
    <tableColumn id="6" xr3:uid="{00000000-0010-0000-0000-000006000000}" name="Precio Unitario" dataDxfId="7" totalsRowDxfId="6">
      <calculatedColumnFormula>IFERROR(VLOOKUP($J7,#REF!,3,FALSE),"")</calculatedColumnFormula>
    </tableColumn>
    <tableColumn id="7" xr3:uid="{00000000-0010-0000-0000-000007000000}" name="Valor Total" totalsRowFunction="sum" dataDxfId="5" totalsRowDxfId="4">
      <calculatedColumnFormula>+Tabla1[[#This Row],[Precio Unitario]]*Tabla1[[#This Row],[Cantidad de Insumos]]</calculatedColumnFormula>
    </tableColumn>
    <tableColumn id="8" xr3:uid="{00000000-0010-0000-0000-000008000000}" name="Código Presupuestario" dataDxfId="3" totalsRowDxfId="2"/>
    <tableColumn id="9" xr3:uid="{00000000-0010-0000-0000-000009000000}" name="Fuente de Financiamiento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78"/>
  <sheetViews>
    <sheetView topLeftCell="C1" workbookViewId="0">
      <selection activeCell="B1" sqref="B1"/>
    </sheetView>
  </sheetViews>
  <sheetFormatPr baseColWidth="10" defaultColWidth="9.140625" defaultRowHeight="12.75" x14ac:dyDescent="0.2"/>
  <cols>
    <col min="1" max="1" width="19.28515625" customWidth="1"/>
    <col min="2" max="2" width="37.7109375" customWidth="1"/>
    <col min="3" max="3" width="22.7109375" customWidth="1"/>
    <col min="4" max="4" width="64.28515625" customWidth="1"/>
  </cols>
  <sheetData>
    <row r="1" spans="1:4" ht="18.75" customHeight="1" x14ac:dyDescent="0.2">
      <c r="A1" s="339" t="s">
        <v>1114</v>
      </c>
      <c r="B1" s="339" t="s">
        <v>1115</v>
      </c>
      <c r="C1" s="339" t="s">
        <v>1116</v>
      </c>
      <c r="D1" s="339" t="s">
        <v>1118</v>
      </c>
    </row>
    <row r="2" spans="1:4" ht="25.5" customHeight="1" x14ac:dyDescent="0.2">
      <c r="A2" s="567" t="s">
        <v>1217</v>
      </c>
      <c r="B2" s="567" t="s">
        <v>1289</v>
      </c>
      <c r="C2" s="567" t="s">
        <v>1292</v>
      </c>
      <c r="D2" s="369" t="s">
        <v>1290</v>
      </c>
    </row>
    <row r="3" spans="1:4" ht="36.75" customHeight="1" x14ac:dyDescent="0.2">
      <c r="A3" s="567"/>
      <c r="B3" s="567"/>
      <c r="C3" s="567"/>
      <c r="D3" s="369" t="s">
        <v>1291</v>
      </c>
    </row>
    <row r="4" spans="1:4" ht="15" x14ac:dyDescent="0.2">
      <c r="A4" s="568" t="s">
        <v>1217</v>
      </c>
      <c r="B4" s="569" t="s">
        <v>1142</v>
      </c>
      <c r="C4" s="568" t="s">
        <v>1218</v>
      </c>
      <c r="D4" s="369" t="s">
        <v>1286</v>
      </c>
    </row>
    <row r="5" spans="1:4" ht="15" x14ac:dyDescent="0.2">
      <c r="A5" s="568"/>
      <c r="B5" s="569"/>
      <c r="C5" s="568"/>
      <c r="D5" s="369" t="s">
        <v>1287</v>
      </c>
    </row>
    <row r="6" spans="1:4" ht="15" x14ac:dyDescent="0.2">
      <c r="A6" s="568"/>
      <c r="B6" s="569"/>
      <c r="C6" s="568"/>
      <c r="D6" s="369" t="s">
        <v>1288</v>
      </c>
    </row>
    <row r="7" spans="1:4" ht="30" x14ac:dyDescent="0.2">
      <c r="A7" s="568"/>
      <c r="B7" s="569"/>
      <c r="C7" s="568"/>
      <c r="D7" s="369" t="s">
        <v>1249</v>
      </c>
    </row>
    <row r="8" spans="1:4" ht="15" x14ac:dyDescent="0.2">
      <c r="A8" s="568"/>
      <c r="B8" s="569"/>
      <c r="C8" s="568"/>
      <c r="D8" s="372" t="s">
        <v>1324</v>
      </c>
    </row>
    <row r="9" spans="1:4" ht="45" x14ac:dyDescent="0.2">
      <c r="A9" s="568"/>
      <c r="B9" s="569"/>
      <c r="C9" s="373" t="s">
        <v>1219</v>
      </c>
      <c r="D9" s="374" t="s">
        <v>1250</v>
      </c>
    </row>
    <row r="10" spans="1:4" ht="15" x14ac:dyDescent="0.2">
      <c r="A10" s="568"/>
      <c r="B10" s="569"/>
      <c r="C10" s="568" t="s">
        <v>1220</v>
      </c>
      <c r="D10" s="372" t="s">
        <v>1251</v>
      </c>
    </row>
    <row r="11" spans="1:4" ht="15" x14ac:dyDescent="0.2">
      <c r="A11" s="568"/>
      <c r="B11" s="569"/>
      <c r="C11" s="568"/>
      <c r="D11" s="369" t="s">
        <v>1252</v>
      </c>
    </row>
    <row r="12" spans="1:4" ht="30" x14ac:dyDescent="0.2">
      <c r="A12" s="568"/>
      <c r="B12" s="569"/>
      <c r="C12" s="568"/>
      <c r="D12" s="369" t="s">
        <v>1253</v>
      </c>
    </row>
    <row r="13" spans="1:4" ht="15" x14ac:dyDescent="0.2">
      <c r="A13" s="568"/>
      <c r="B13" s="569"/>
      <c r="C13" s="568"/>
      <c r="D13" s="369" t="s">
        <v>1254</v>
      </c>
    </row>
    <row r="14" spans="1:4" ht="15" x14ac:dyDescent="0.2">
      <c r="A14" s="568" t="s">
        <v>1221</v>
      </c>
      <c r="B14" s="567" t="s">
        <v>1146</v>
      </c>
      <c r="C14" s="568" t="s">
        <v>1222</v>
      </c>
      <c r="D14" s="375" t="s">
        <v>1256</v>
      </c>
    </row>
    <row r="15" spans="1:4" ht="15" x14ac:dyDescent="0.2">
      <c r="A15" s="568"/>
      <c r="B15" s="567"/>
      <c r="C15" s="568"/>
      <c r="D15" s="370" t="s">
        <v>1257</v>
      </c>
    </row>
    <row r="16" spans="1:4" ht="15" x14ac:dyDescent="0.2">
      <c r="A16" s="568"/>
      <c r="B16" s="567"/>
      <c r="C16" s="568"/>
      <c r="D16" s="370" t="s">
        <v>1258</v>
      </c>
    </row>
    <row r="17" spans="1:4" ht="30" x14ac:dyDescent="0.2">
      <c r="A17" s="568"/>
      <c r="B17" s="567"/>
      <c r="C17" s="568" t="s">
        <v>1223</v>
      </c>
      <c r="D17" s="370" t="s">
        <v>1259</v>
      </c>
    </row>
    <row r="18" spans="1:4" ht="15" x14ac:dyDescent="0.2">
      <c r="A18" s="568"/>
      <c r="B18" s="567"/>
      <c r="C18" s="568"/>
      <c r="D18" s="370" t="s">
        <v>1293</v>
      </c>
    </row>
    <row r="19" spans="1:4" ht="15" x14ac:dyDescent="0.2">
      <c r="A19" s="568"/>
      <c r="B19" s="567"/>
      <c r="C19" s="568"/>
      <c r="D19" s="370" t="s">
        <v>1260</v>
      </c>
    </row>
    <row r="20" spans="1:4" ht="15" x14ac:dyDescent="0.2">
      <c r="A20" s="568"/>
      <c r="B20" s="567"/>
      <c r="C20" s="568"/>
      <c r="D20" s="370" t="s">
        <v>1294</v>
      </c>
    </row>
    <row r="21" spans="1:4" ht="30" x14ac:dyDescent="0.2">
      <c r="A21" s="568"/>
      <c r="B21" s="567"/>
      <c r="C21" s="568"/>
      <c r="D21" s="370" t="s">
        <v>1295</v>
      </c>
    </row>
    <row r="22" spans="1:4" ht="15" x14ac:dyDescent="0.2">
      <c r="A22" s="567" t="s">
        <v>1221</v>
      </c>
      <c r="B22" s="567" t="s">
        <v>1147</v>
      </c>
      <c r="C22" s="567" t="s">
        <v>1283</v>
      </c>
      <c r="D22" s="370" t="s">
        <v>1296</v>
      </c>
    </row>
    <row r="23" spans="1:4" ht="30" x14ac:dyDescent="0.2">
      <c r="A23" s="567"/>
      <c r="B23" s="567"/>
      <c r="C23" s="567"/>
      <c r="D23" s="370" t="s">
        <v>1261</v>
      </c>
    </row>
    <row r="24" spans="1:4" ht="15" x14ac:dyDescent="0.2">
      <c r="A24" s="567"/>
      <c r="B24" s="567"/>
      <c r="C24" s="567"/>
      <c r="D24" s="370" t="s">
        <v>1262</v>
      </c>
    </row>
    <row r="25" spans="1:4" ht="15" x14ac:dyDescent="0.2">
      <c r="A25" s="567" t="s">
        <v>1224</v>
      </c>
      <c r="B25" s="567" t="s">
        <v>1150</v>
      </c>
      <c r="C25" s="567" t="s">
        <v>1225</v>
      </c>
      <c r="D25" s="370" t="s">
        <v>1297</v>
      </c>
    </row>
    <row r="26" spans="1:4" ht="15" x14ac:dyDescent="0.2">
      <c r="A26" s="567"/>
      <c r="B26" s="567"/>
      <c r="C26" s="567"/>
      <c r="D26" s="369" t="s">
        <v>1298</v>
      </c>
    </row>
    <row r="27" spans="1:4" ht="15" x14ac:dyDescent="0.2">
      <c r="A27" s="567"/>
      <c r="B27" s="567"/>
      <c r="C27" s="567"/>
      <c r="D27" s="369" t="s">
        <v>1299</v>
      </c>
    </row>
    <row r="28" spans="1:4" ht="16.5" customHeight="1" x14ac:dyDescent="0.2">
      <c r="A28" s="567"/>
      <c r="B28" s="567"/>
      <c r="C28" s="567"/>
      <c r="D28" s="369" t="s">
        <v>1263</v>
      </c>
    </row>
    <row r="29" spans="1:4" ht="24" customHeight="1" x14ac:dyDescent="0.2">
      <c r="A29" s="567"/>
      <c r="B29" s="567"/>
      <c r="C29" s="567"/>
      <c r="D29" s="374" t="s">
        <v>1264</v>
      </c>
    </row>
    <row r="30" spans="1:4" ht="27" customHeight="1" x14ac:dyDescent="0.2">
      <c r="A30" s="568" t="s">
        <v>1217</v>
      </c>
      <c r="B30" s="569" t="s">
        <v>1151</v>
      </c>
      <c r="C30" s="568" t="s">
        <v>1226</v>
      </c>
      <c r="D30" s="375" t="s">
        <v>1301</v>
      </c>
    </row>
    <row r="31" spans="1:4" ht="41.25" customHeight="1" x14ac:dyDescent="0.2">
      <c r="A31" s="568"/>
      <c r="B31" s="569"/>
      <c r="C31" s="568"/>
      <c r="D31" s="369" t="s">
        <v>1300</v>
      </c>
    </row>
    <row r="32" spans="1:4" ht="124.5" customHeight="1" x14ac:dyDescent="0.2">
      <c r="A32" s="373" t="s">
        <v>1217</v>
      </c>
      <c r="B32" s="373" t="s">
        <v>1153</v>
      </c>
      <c r="C32" s="373" t="s">
        <v>1227</v>
      </c>
      <c r="D32" s="370" t="s">
        <v>1302</v>
      </c>
    </row>
    <row r="33" spans="1:4" ht="35.25" customHeight="1" x14ac:dyDescent="0.2">
      <c r="A33" s="568" t="s">
        <v>1228</v>
      </c>
      <c r="B33" s="570" t="s">
        <v>1155</v>
      </c>
      <c r="C33" s="568" t="s">
        <v>1229</v>
      </c>
      <c r="D33" s="377" t="s">
        <v>1265</v>
      </c>
    </row>
    <row r="34" spans="1:4" ht="30" customHeight="1" x14ac:dyDescent="0.2">
      <c r="A34" s="568"/>
      <c r="B34" s="571"/>
      <c r="C34" s="568"/>
      <c r="D34" s="375" t="s">
        <v>1266</v>
      </c>
    </row>
    <row r="35" spans="1:4" ht="30" x14ac:dyDescent="0.2">
      <c r="A35" s="568" t="s">
        <v>1230</v>
      </c>
      <c r="B35" s="569" t="s">
        <v>1156</v>
      </c>
      <c r="C35" s="569" t="s">
        <v>1173</v>
      </c>
      <c r="D35" s="377" t="s">
        <v>1341</v>
      </c>
    </row>
    <row r="36" spans="1:4" ht="30" x14ac:dyDescent="0.2">
      <c r="A36" s="568"/>
      <c r="B36" s="569"/>
      <c r="C36" s="569"/>
      <c r="D36" s="372" t="s">
        <v>1267</v>
      </c>
    </row>
    <row r="37" spans="1:4" ht="30" x14ac:dyDescent="0.2">
      <c r="A37" s="568"/>
      <c r="B37" s="569"/>
      <c r="C37" s="569"/>
      <c r="D37" s="377" t="s">
        <v>1368</v>
      </c>
    </row>
    <row r="38" spans="1:4" ht="30" x14ac:dyDescent="0.2">
      <c r="A38" s="568"/>
      <c r="B38" s="569"/>
      <c r="C38" s="569"/>
      <c r="D38" s="372" t="s">
        <v>1268</v>
      </c>
    </row>
    <row r="39" spans="1:4" ht="15" x14ac:dyDescent="0.2">
      <c r="A39" s="568" t="s">
        <v>1217</v>
      </c>
      <c r="B39" s="569" t="s">
        <v>1158</v>
      </c>
      <c r="C39" s="568" t="s">
        <v>1231</v>
      </c>
      <c r="D39" s="375" t="s">
        <v>1255</v>
      </c>
    </row>
    <row r="40" spans="1:4" ht="42.75" customHeight="1" x14ac:dyDescent="0.2">
      <c r="A40" s="568"/>
      <c r="B40" s="569"/>
      <c r="C40" s="568"/>
      <c r="D40" s="377" t="s">
        <v>1269</v>
      </c>
    </row>
    <row r="41" spans="1:4" ht="15" x14ac:dyDescent="0.2">
      <c r="A41" s="568" t="s">
        <v>1232</v>
      </c>
      <c r="B41" s="568" t="s">
        <v>1161</v>
      </c>
      <c r="C41" s="568" t="s">
        <v>1233</v>
      </c>
      <c r="D41" s="370" t="s">
        <v>1303</v>
      </c>
    </row>
    <row r="42" spans="1:4" ht="15" x14ac:dyDescent="0.2">
      <c r="A42" s="568"/>
      <c r="B42" s="568"/>
      <c r="C42" s="568"/>
      <c r="D42" s="372" t="s">
        <v>1270</v>
      </c>
    </row>
    <row r="43" spans="1:4" ht="79.5" customHeight="1" x14ac:dyDescent="0.2">
      <c r="A43" s="568"/>
      <c r="B43" s="568"/>
      <c r="C43" s="568"/>
      <c r="D43" s="370" t="s">
        <v>1369</v>
      </c>
    </row>
    <row r="44" spans="1:4" ht="30" x14ac:dyDescent="0.2">
      <c r="A44" s="568" t="s">
        <v>1232</v>
      </c>
      <c r="B44" s="567" t="s">
        <v>1162</v>
      </c>
      <c r="C44" s="568" t="s">
        <v>1176</v>
      </c>
      <c r="D44" s="372" t="s">
        <v>1284</v>
      </c>
    </row>
    <row r="45" spans="1:4" ht="30" x14ac:dyDescent="0.2">
      <c r="A45" s="568"/>
      <c r="B45" s="567"/>
      <c r="C45" s="568"/>
      <c r="D45" s="375" t="s">
        <v>1285</v>
      </c>
    </row>
    <row r="46" spans="1:4" ht="15" x14ac:dyDescent="0.2">
      <c r="A46" s="568"/>
      <c r="B46" s="567"/>
      <c r="C46" s="568"/>
      <c r="D46" s="370" t="s">
        <v>1271</v>
      </c>
    </row>
    <row r="47" spans="1:4" ht="15" x14ac:dyDescent="0.2">
      <c r="A47" s="568"/>
      <c r="B47" s="567"/>
      <c r="C47" s="568"/>
      <c r="D47" s="370" t="s">
        <v>1304</v>
      </c>
    </row>
    <row r="48" spans="1:4" ht="15" x14ac:dyDescent="0.2">
      <c r="A48" s="568"/>
      <c r="B48" s="567"/>
      <c r="C48" s="568"/>
      <c r="D48" s="370" t="s">
        <v>1305</v>
      </c>
    </row>
    <row r="49" spans="1:4" ht="30" x14ac:dyDescent="0.2">
      <c r="A49" s="568" t="s">
        <v>1234</v>
      </c>
      <c r="B49" s="569" t="s">
        <v>1163</v>
      </c>
      <c r="C49" s="568" t="s">
        <v>1235</v>
      </c>
      <c r="D49" s="372" t="s">
        <v>1373</v>
      </c>
    </row>
    <row r="50" spans="1:4" ht="15" x14ac:dyDescent="0.2">
      <c r="A50" s="568"/>
      <c r="B50" s="569"/>
      <c r="C50" s="568"/>
      <c r="D50" s="372" t="s">
        <v>1272</v>
      </c>
    </row>
    <row r="51" spans="1:4" ht="15" x14ac:dyDescent="0.2">
      <c r="A51" s="568"/>
      <c r="B51" s="569"/>
      <c r="C51" s="568"/>
      <c r="D51" s="372" t="s">
        <v>1273</v>
      </c>
    </row>
    <row r="52" spans="1:4" ht="30" x14ac:dyDescent="0.2">
      <c r="A52" s="568"/>
      <c r="B52" s="569"/>
      <c r="C52" s="568"/>
      <c r="D52" s="372" t="s">
        <v>1274</v>
      </c>
    </row>
    <row r="53" spans="1:4" ht="30" x14ac:dyDescent="0.2">
      <c r="A53" s="568"/>
      <c r="B53" s="569"/>
      <c r="C53" s="568"/>
      <c r="D53" s="372" t="s">
        <v>1275</v>
      </c>
    </row>
    <row r="54" spans="1:4" ht="30" x14ac:dyDescent="0.2">
      <c r="A54" s="568"/>
      <c r="B54" s="569"/>
      <c r="C54" s="568" t="s">
        <v>1236</v>
      </c>
      <c r="D54" s="377" t="s">
        <v>1276</v>
      </c>
    </row>
    <row r="55" spans="1:4" ht="30" x14ac:dyDescent="0.2">
      <c r="A55" s="568"/>
      <c r="B55" s="569"/>
      <c r="C55" s="568"/>
      <c r="D55" s="372" t="s">
        <v>1277</v>
      </c>
    </row>
    <row r="56" spans="1:4" ht="15" x14ac:dyDescent="0.2">
      <c r="A56" s="568"/>
      <c r="B56" s="569"/>
      <c r="C56" s="569" t="s">
        <v>1237</v>
      </c>
      <c r="D56" s="370" t="s">
        <v>1306</v>
      </c>
    </row>
    <row r="57" spans="1:4" ht="30" x14ac:dyDescent="0.2">
      <c r="A57" s="568"/>
      <c r="B57" s="569"/>
      <c r="C57" s="569"/>
      <c r="D57" s="369" t="s">
        <v>1278</v>
      </c>
    </row>
    <row r="58" spans="1:4" ht="30" x14ac:dyDescent="0.2">
      <c r="A58" s="568"/>
      <c r="B58" s="569"/>
      <c r="C58" s="569"/>
      <c r="D58" s="372" t="s">
        <v>1307</v>
      </c>
    </row>
    <row r="59" spans="1:4" ht="60" x14ac:dyDescent="0.2">
      <c r="A59" s="568"/>
      <c r="B59" s="569"/>
      <c r="C59" s="376" t="s">
        <v>1238</v>
      </c>
      <c r="D59" s="369" t="s">
        <v>1308</v>
      </c>
    </row>
    <row r="60" spans="1:4" ht="15" x14ac:dyDescent="0.2">
      <c r="A60" s="568" t="s">
        <v>1234</v>
      </c>
      <c r="B60" s="568" t="s">
        <v>1164</v>
      </c>
      <c r="C60" s="568" t="s">
        <v>1239</v>
      </c>
      <c r="D60" s="374" t="s">
        <v>1279</v>
      </c>
    </row>
    <row r="61" spans="1:4" ht="30" x14ac:dyDescent="0.2">
      <c r="A61" s="568"/>
      <c r="B61" s="568"/>
      <c r="C61" s="568"/>
      <c r="D61" s="372" t="s">
        <v>1280</v>
      </c>
    </row>
    <row r="62" spans="1:4" ht="30" x14ac:dyDescent="0.2">
      <c r="A62" s="568"/>
      <c r="B62" s="568"/>
      <c r="C62" s="568"/>
      <c r="D62" s="377" t="s">
        <v>1281</v>
      </c>
    </row>
    <row r="63" spans="1:4" ht="15" x14ac:dyDescent="0.2">
      <c r="A63" s="568" t="s">
        <v>1240</v>
      </c>
      <c r="B63" s="569" t="s">
        <v>1165</v>
      </c>
      <c r="C63" s="569" t="s">
        <v>1241</v>
      </c>
      <c r="D63" s="372" t="s">
        <v>1309</v>
      </c>
    </row>
    <row r="64" spans="1:4" ht="30" x14ac:dyDescent="0.2">
      <c r="A64" s="568"/>
      <c r="B64" s="569"/>
      <c r="C64" s="569"/>
      <c r="D64" s="372" t="s">
        <v>1310</v>
      </c>
    </row>
    <row r="65" spans="1:4" ht="15" x14ac:dyDescent="0.2">
      <c r="A65" s="568"/>
      <c r="B65" s="569"/>
      <c r="C65" s="569"/>
      <c r="D65" s="372" t="s">
        <v>1355</v>
      </c>
    </row>
    <row r="66" spans="1:4" ht="15" x14ac:dyDescent="0.2">
      <c r="A66" s="568"/>
      <c r="B66" s="569"/>
      <c r="C66" s="569"/>
      <c r="D66" s="377" t="s">
        <v>1282</v>
      </c>
    </row>
    <row r="67" spans="1:4" ht="30" x14ac:dyDescent="0.2">
      <c r="A67" s="568"/>
      <c r="B67" s="569"/>
      <c r="C67" s="569"/>
      <c r="D67" s="372" t="s">
        <v>1311</v>
      </c>
    </row>
    <row r="68" spans="1:4" ht="15" x14ac:dyDescent="0.2">
      <c r="A68" s="568" t="s">
        <v>1234</v>
      </c>
      <c r="B68" s="568" t="s">
        <v>1242</v>
      </c>
      <c r="C68" s="568" t="s">
        <v>1243</v>
      </c>
      <c r="D68" s="370" t="s">
        <v>1312</v>
      </c>
    </row>
    <row r="69" spans="1:4" ht="15" x14ac:dyDescent="0.2">
      <c r="A69" s="568"/>
      <c r="B69" s="568"/>
      <c r="C69" s="568"/>
      <c r="D69" s="370" t="s">
        <v>1313</v>
      </c>
    </row>
    <row r="70" spans="1:4" ht="15" x14ac:dyDescent="0.2">
      <c r="A70" s="568" t="s">
        <v>1244</v>
      </c>
      <c r="B70" s="569" t="s">
        <v>1166</v>
      </c>
      <c r="C70" s="569" t="s">
        <v>1245</v>
      </c>
      <c r="D70" s="370" t="s">
        <v>1314</v>
      </c>
    </row>
    <row r="71" spans="1:4" ht="15" x14ac:dyDescent="0.2">
      <c r="A71" s="568"/>
      <c r="B71" s="569"/>
      <c r="C71" s="569"/>
      <c r="D71" s="370" t="s">
        <v>1315</v>
      </c>
    </row>
    <row r="72" spans="1:4" ht="15" x14ac:dyDescent="0.2">
      <c r="A72" s="568"/>
      <c r="B72" s="569"/>
      <c r="C72" s="569"/>
      <c r="D72" s="371" t="s">
        <v>1316</v>
      </c>
    </row>
    <row r="73" spans="1:4" ht="15" x14ac:dyDescent="0.2">
      <c r="A73" s="568"/>
      <c r="B73" s="569"/>
      <c r="C73" s="569"/>
      <c r="D73" s="370" t="s">
        <v>1317</v>
      </c>
    </row>
    <row r="74" spans="1:4" ht="30" x14ac:dyDescent="0.2">
      <c r="A74" s="568"/>
      <c r="B74" s="569"/>
      <c r="C74" s="569"/>
      <c r="D74" s="374" t="s">
        <v>1318</v>
      </c>
    </row>
    <row r="75" spans="1:4" ht="30" x14ac:dyDescent="0.2">
      <c r="A75" s="568"/>
      <c r="B75" s="569"/>
      <c r="C75" s="569" t="s">
        <v>1246</v>
      </c>
      <c r="D75" s="370" t="s">
        <v>1319</v>
      </c>
    </row>
    <row r="76" spans="1:4" ht="45" x14ac:dyDescent="0.2">
      <c r="A76" s="568"/>
      <c r="B76" s="569"/>
      <c r="C76" s="569"/>
      <c r="D76" s="372" t="s">
        <v>1374</v>
      </c>
    </row>
    <row r="77" spans="1:4" ht="15" x14ac:dyDescent="0.2">
      <c r="A77" s="568" t="s">
        <v>1234</v>
      </c>
      <c r="B77" s="569" t="s">
        <v>1247</v>
      </c>
      <c r="C77" s="567" t="s">
        <v>1248</v>
      </c>
      <c r="D77" s="370" t="s">
        <v>1312</v>
      </c>
    </row>
    <row r="78" spans="1:4" ht="15" x14ac:dyDescent="0.2">
      <c r="A78" s="568"/>
      <c r="B78" s="569"/>
      <c r="C78" s="567"/>
      <c r="D78" s="370" t="s">
        <v>1313</v>
      </c>
    </row>
  </sheetData>
  <mergeCells count="56">
    <mergeCell ref="A77:A78"/>
    <mergeCell ref="B77:B78"/>
    <mergeCell ref="C77:C78"/>
    <mergeCell ref="A68:A69"/>
    <mergeCell ref="B68:B69"/>
    <mergeCell ref="C68:C69"/>
    <mergeCell ref="A70:A76"/>
    <mergeCell ref="B70:B76"/>
    <mergeCell ref="C70:C74"/>
    <mergeCell ref="C75:C76"/>
    <mergeCell ref="A60:A62"/>
    <mergeCell ref="B60:B62"/>
    <mergeCell ref="C60:C62"/>
    <mergeCell ref="A63:A67"/>
    <mergeCell ref="B63:B67"/>
    <mergeCell ref="C63:C67"/>
    <mergeCell ref="A44:A48"/>
    <mergeCell ref="B44:B48"/>
    <mergeCell ref="C44:C48"/>
    <mergeCell ref="A49:A59"/>
    <mergeCell ref="B49:B59"/>
    <mergeCell ref="C49:C53"/>
    <mergeCell ref="C54:C55"/>
    <mergeCell ref="C56:C58"/>
    <mergeCell ref="A39:A40"/>
    <mergeCell ref="B39:B40"/>
    <mergeCell ref="C39:C40"/>
    <mergeCell ref="A41:A43"/>
    <mergeCell ref="B41:B43"/>
    <mergeCell ref="C41:C43"/>
    <mergeCell ref="A33:A34"/>
    <mergeCell ref="B33:B34"/>
    <mergeCell ref="C33:C34"/>
    <mergeCell ref="A35:A38"/>
    <mergeCell ref="B35:B38"/>
    <mergeCell ref="C35:C38"/>
    <mergeCell ref="A25:A29"/>
    <mergeCell ref="B25:B29"/>
    <mergeCell ref="C25:C29"/>
    <mergeCell ref="A30:A31"/>
    <mergeCell ref="B30:B31"/>
    <mergeCell ref="C30:C31"/>
    <mergeCell ref="A14:A21"/>
    <mergeCell ref="B14:B21"/>
    <mergeCell ref="C14:C16"/>
    <mergeCell ref="C17:C21"/>
    <mergeCell ref="A22:A24"/>
    <mergeCell ref="B22:B24"/>
    <mergeCell ref="C22:C24"/>
    <mergeCell ref="A2:A3"/>
    <mergeCell ref="B2:B3"/>
    <mergeCell ref="C2:C3"/>
    <mergeCell ref="A4:A13"/>
    <mergeCell ref="B4:B13"/>
    <mergeCell ref="C4:C8"/>
    <mergeCell ref="C10:C13"/>
  </mergeCells>
  <dataValidations count="3">
    <dataValidation type="list" allowBlank="1" showInputMessage="1" showErrorMessage="1" sqref="B35" xr:uid="{00000000-0002-0000-0000-000000000000}">
      <formula1>INDIRECT(#REF!)</formula1>
    </dataValidation>
    <dataValidation type="list" allowBlank="1" showInputMessage="1" showErrorMessage="1" sqref="A77 A70 A68 A63 A60 A44 A41 A35 A30 A14 A4 A32:A33 A39 A49" xr:uid="{00000000-0002-0000-0000-000001000000}">
      <formula1>$X$9:$X$14</formula1>
    </dataValidation>
    <dataValidation type="list" allowBlank="1" showInputMessage="1" showErrorMessage="1" sqref="B4 B49 B41 B39 B32 B77 B70 B68 B63 B60 B30" xr:uid="{00000000-0002-0000-0000-000002000000}">
      <formula1>INDIRECT($I4)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pageSetUpPr fitToPage="1"/>
  </sheetPr>
  <dimension ref="A1:F628"/>
  <sheetViews>
    <sheetView topLeftCell="B1" zoomScale="85" zoomScaleNormal="85" workbookViewId="0">
      <selection activeCell="C23" sqref="C23"/>
    </sheetView>
  </sheetViews>
  <sheetFormatPr baseColWidth="10" defaultColWidth="9.140625" defaultRowHeight="12.75" x14ac:dyDescent="0.2"/>
  <cols>
    <col min="1" max="1" width="81.140625" style="327" customWidth="1"/>
    <col min="2" max="2" width="78.42578125" style="327" customWidth="1"/>
    <col min="3" max="3" width="32.28515625" style="324" customWidth="1"/>
    <col min="4" max="4" width="13" style="326" customWidth="1"/>
    <col min="5" max="5" width="15.42578125" style="324" customWidth="1"/>
    <col min="6" max="6" width="16.7109375" style="328" customWidth="1"/>
    <col min="7" max="256" width="9.140625" style="172"/>
    <col min="257" max="257" width="30.7109375" style="172" customWidth="1"/>
    <col min="258" max="258" width="30.140625" style="172" customWidth="1"/>
    <col min="259" max="259" width="52.85546875" style="172" customWidth="1"/>
    <col min="260" max="260" width="13" style="172" customWidth="1"/>
    <col min="261" max="261" width="15.42578125" style="172" customWidth="1"/>
    <col min="262" max="262" width="16.7109375" style="172" customWidth="1"/>
    <col min="263" max="512" width="9.140625" style="172"/>
    <col min="513" max="513" width="30.7109375" style="172" customWidth="1"/>
    <col min="514" max="514" width="30.140625" style="172" customWidth="1"/>
    <col min="515" max="515" width="52.85546875" style="172" customWidth="1"/>
    <col min="516" max="516" width="13" style="172" customWidth="1"/>
    <col min="517" max="517" width="15.42578125" style="172" customWidth="1"/>
    <col min="518" max="518" width="16.7109375" style="172" customWidth="1"/>
    <col min="519" max="768" width="9.140625" style="172"/>
    <col min="769" max="769" width="30.7109375" style="172" customWidth="1"/>
    <col min="770" max="770" width="30.140625" style="172" customWidth="1"/>
    <col min="771" max="771" width="52.85546875" style="172" customWidth="1"/>
    <col min="772" max="772" width="13" style="172" customWidth="1"/>
    <col min="773" max="773" width="15.42578125" style="172" customWidth="1"/>
    <col min="774" max="774" width="16.7109375" style="172" customWidth="1"/>
    <col min="775" max="1024" width="9.140625" style="172"/>
    <col min="1025" max="1025" width="30.7109375" style="172" customWidth="1"/>
    <col min="1026" max="1026" width="30.140625" style="172" customWidth="1"/>
    <col min="1027" max="1027" width="52.85546875" style="172" customWidth="1"/>
    <col min="1028" max="1028" width="13" style="172" customWidth="1"/>
    <col min="1029" max="1029" width="15.42578125" style="172" customWidth="1"/>
    <col min="1030" max="1030" width="16.7109375" style="172" customWidth="1"/>
    <col min="1031" max="1280" width="9.140625" style="172"/>
    <col min="1281" max="1281" width="30.7109375" style="172" customWidth="1"/>
    <col min="1282" max="1282" width="30.140625" style="172" customWidth="1"/>
    <col min="1283" max="1283" width="52.85546875" style="172" customWidth="1"/>
    <col min="1284" max="1284" width="13" style="172" customWidth="1"/>
    <col min="1285" max="1285" width="15.42578125" style="172" customWidth="1"/>
    <col min="1286" max="1286" width="16.7109375" style="172" customWidth="1"/>
    <col min="1287" max="1536" width="9.140625" style="172"/>
    <col min="1537" max="1537" width="30.7109375" style="172" customWidth="1"/>
    <col min="1538" max="1538" width="30.140625" style="172" customWidth="1"/>
    <col min="1539" max="1539" width="52.85546875" style="172" customWidth="1"/>
    <col min="1540" max="1540" width="13" style="172" customWidth="1"/>
    <col min="1541" max="1541" width="15.42578125" style="172" customWidth="1"/>
    <col min="1542" max="1542" width="16.7109375" style="172" customWidth="1"/>
    <col min="1543" max="1792" width="9.140625" style="172"/>
    <col min="1793" max="1793" width="30.7109375" style="172" customWidth="1"/>
    <col min="1794" max="1794" width="30.140625" style="172" customWidth="1"/>
    <col min="1795" max="1795" width="52.85546875" style="172" customWidth="1"/>
    <col min="1796" max="1796" width="13" style="172" customWidth="1"/>
    <col min="1797" max="1797" width="15.42578125" style="172" customWidth="1"/>
    <col min="1798" max="1798" width="16.7109375" style="172" customWidth="1"/>
    <col min="1799" max="2048" width="9.140625" style="172"/>
    <col min="2049" max="2049" width="30.7109375" style="172" customWidth="1"/>
    <col min="2050" max="2050" width="30.140625" style="172" customWidth="1"/>
    <col min="2051" max="2051" width="52.85546875" style="172" customWidth="1"/>
    <col min="2052" max="2052" width="13" style="172" customWidth="1"/>
    <col min="2053" max="2053" width="15.42578125" style="172" customWidth="1"/>
    <col min="2054" max="2054" width="16.7109375" style="172" customWidth="1"/>
    <col min="2055" max="2304" width="9.140625" style="172"/>
    <col min="2305" max="2305" width="30.7109375" style="172" customWidth="1"/>
    <col min="2306" max="2306" width="30.140625" style="172" customWidth="1"/>
    <col min="2307" max="2307" width="52.85546875" style="172" customWidth="1"/>
    <col min="2308" max="2308" width="13" style="172" customWidth="1"/>
    <col min="2309" max="2309" width="15.42578125" style="172" customWidth="1"/>
    <col min="2310" max="2310" width="16.7109375" style="172" customWidth="1"/>
    <col min="2311" max="2560" width="9.140625" style="172"/>
    <col min="2561" max="2561" width="30.7109375" style="172" customWidth="1"/>
    <col min="2562" max="2562" width="30.140625" style="172" customWidth="1"/>
    <col min="2563" max="2563" width="52.85546875" style="172" customWidth="1"/>
    <col min="2564" max="2564" width="13" style="172" customWidth="1"/>
    <col min="2565" max="2565" width="15.42578125" style="172" customWidth="1"/>
    <col min="2566" max="2566" width="16.7109375" style="172" customWidth="1"/>
    <col min="2567" max="2816" width="9.140625" style="172"/>
    <col min="2817" max="2817" width="30.7109375" style="172" customWidth="1"/>
    <col min="2818" max="2818" width="30.140625" style="172" customWidth="1"/>
    <col min="2819" max="2819" width="52.85546875" style="172" customWidth="1"/>
    <col min="2820" max="2820" width="13" style="172" customWidth="1"/>
    <col min="2821" max="2821" width="15.42578125" style="172" customWidth="1"/>
    <col min="2822" max="2822" width="16.7109375" style="172" customWidth="1"/>
    <col min="2823" max="3072" width="9.140625" style="172"/>
    <col min="3073" max="3073" width="30.7109375" style="172" customWidth="1"/>
    <col min="3074" max="3074" width="30.140625" style="172" customWidth="1"/>
    <col min="3075" max="3075" width="52.85546875" style="172" customWidth="1"/>
    <col min="3076" max="3076" width="13" style="172" customWidth="1"/>
    <col min="3077" max="3077" width="15.42578125" style="172" customWidth="1"/>
    <col min="3078" max="3078" width="16.7109375" style="172" customWidth="1"/>
    <col min="3079" max="3328" width="9.140625" style="172"/>
    <col min="3329" max="3329" width="30.7109375" style="172" customWidth="1"/>
    <col min="3330" max="3330" width="30.140625" style="172" customWidth="1"/>
    <col min="3331" max="3331" width="52.85546875" style="172" customWidth="1"/>
    <col min="3332" max="3332" width="13" style="172" customWidth="1"/>
    <col min="3333" max="3333" width="15.42578125" style="172" customWidth="1"/>
    <col min="3334" max="3334" width="16.7109375" style="172" customWidth="1"/>
    <col min="3335" max="3584" width="9.140625" style="172"/>
    <col min="3585" max="3585" width="30.7109375" style="172" customWidth="1"/>
    <col min="3586" max="3586" width="30.140625" style="172" customWidth="1"/>
    <col min="3587" max="3587" width="52.85546875" style="172" customWidth="1"/>
    <col min="3588" max="3588" width="13" style="172" customWidth="1"/>
    <col min="3589" max="3589" width="15.42578125" style="172" customWidth="1"/>
    <col min="3590" max="3590" width="16.7109375" style="172" customWidth="1"/>
    <col min="3591" max="3840" width="9.140625" style="172"/>
    <col min="3841" max="3841" width="30.7109375" style="172" customWidth="1"/>
    <col min="3842" max="3842" width="30.140625" style="172" customWidth="1"/>
    <col min="3843" max="3843" width="52.85546875" style="172" customWidth="1"/>
    <col min="3844" max="3844" width="13" style="172" customWidth="1"/>
    <col min="3845" max="3845" width="15.42578125" style="172" customWidth="1"/>
    <col min="3846" max="3846" width="16.7109375" style="172" customWidth="1"/>
    <col min="3847" max="4096" width="9.140625" style="172"/>
    <col min="4097" max="4097" width="30.7109375" style="172" customWidth="1"/>
    <col min="4098" max="4098" width="30.140625" style="172" customWidth="1"/>
    <col min="4099" max="4099" width="52.85546875" style="172" customWidth="1"/>
    <col min="4100" max="4100" width="13" style="172" customWidth="1"/>
    <col min="4101" max="4101" width="15.42578125" style="172" customWidth="1"/>
    <col min="4102" max="4102" width="16.7109375" style="172" customWidth="1"/>
    <col min="4103" max="4352" width="9.140625" style="172"/>
    <col min="4353" max="4353" width="30.7109375" style="172" customWidth="1"/>
    <col min="4354" max="4354" width="30.140625" style="172" customWidth="1"/>
    <col min="4355" max="4355" width="52.85546875" style="172" customWidth="1"/>
    <col min="4356" max="4356" width="13" style="172" customWidth="1"/>
    <col min="4357" max="4357" width="15.42578125" style="172" customWidth="1"/>
    <col min="4358" max="4358" width="16.7109375" style="172" customWidth="1"/>
    <col min="4359" max="4608" width="9.140625" style="172"/>
    <col min="4609" max="4609" width="30.7109375" style="172" customWidth="1"/>
    <col min="4610" max="4610" width="30.140625" style="172" customWidth="1"/>
    <col min="4611" max="4611" width="52.85546875" style="172" customWidth="1"/>
    <col min="4612" max="4612" width="13" style="172" customWidth="1"/>
    <col min="4613" max="4613" width="15.42578125" style="172" customWidth="1"/>
    <col min="4614" max="4614" width="16.7109375" style="172" customWidth="1"/>
    <col min="4615" max="4864" width="9.140625" style="172"/>
    <col min="4865" max="4865" width="30.7109375" style="172" customWidth="1"/>
    <col min="4866" max="4866" width="30.140625" style="172" customWidth="1"/>
    <col min="4867" max="4867" width="52.85546875" style="172" customWidth="1"/>
    <col min="4868" max="4868" width="13" style="172" customWidth="1"/>
    <col min="4869" max="4869" width="15.42578125" style="172" customWidth="1"/>
    <col min="4870" max="4870" width="16.7109375" style="172" customWidth="1"/>
    <col min="4871" max="5120" width="9.140625" style="172"/>
    <col min="5121" max="5121" width="30.7109375" style="172" customWidth="1"/>
    <col min="5122" max="5122" width="30.140625" style="172" customWidth="1"/>
    <col min="5123" max="5123" width="52.85546875" style="172" customWidth="1"/>
    <col min="5124" max="5124" width="13" style="172" customWidth="1"/>
    <col min="5125" max="5125" width="15.42578125" style="172" customWidth="1"/>
    <col min="5126" max="5126" width="16.7109375" style="172" customWidth="1"/>
    <col min="5127" max="5376" width="9.140625" style="172"/>
    <col min="5377" max="5377" width="30.7109375" style="172" customWidth="1"/>
    <col min="5378" max="5378" width="30.140625" style="172" customWidth="1"/>
    <col min="5379" max="5379" width="52.85546875" style="172" customWidth="1"/>
    <col min="5380" max="5380" width="13" style="172" customWidth="1"/>
    <col min="5381" max="5381" width="15.42578125" style="172" customWidth="1"/>
    <col min="5382" max="5382" width="16.7109375" style="172" customWidth="1"/>
    <col min="5383" max="5632" width="9.140625" style="172"/>
    <col min="5633" max="5633" width="30.7109375" style="172" customWidth="1"/>
    <col min="5634" max="5634" width="30.140625" style="172" customWidth="1"/>
    <col min="5635" max="5635" width="52.85546875" style="172" customWidth="1"/>
    <col min="5636" max="5636" width="13" style="172" customWidth="1"/>
    <col min="5637" max="5637" width="15.42578125" style="172" customWidth="1"/>
    <col min="5638" max="5638" width="16.7109375" style="172" customWidth="1"/>
    <col min="5639" max="5888" width="9.140625" style="172"/>
    <col min="5889" max="5889" width="30.7109375" style="172" customWidth="1"/>
    <col min="5890" max="5890" width="30.140625" style="172" customWidth="1"/>
    <col min="5891" max="5891" width="52.85546875" style="172" customWidth="1"/>
    <col min="5892" max="5892" width="13" style="172" customWidth="1"/>
    <col min="5893" max="5893" width="15.42578125" style="172" customWidth="1"/>
    <col min="5894" max="5894" width="16.7109375" style="172" customWidth="1"/>
    <col min="5895" max="6144" width="9.140625" style="172"/>
    <col min="6145" max="6145" width="30.7109375" style="172" customWidth="1"/>
    <col min="6146" max="6146" width="30.140625" style="172" customWidth="1"/>
    <col min="6147" max="6147" width="52.85546875" style="172" customWidth="1"/>
    <col min="6148" max="6148" width="13" style="172" customWidth="1"/>
    <col min="6149" max="6149" width="15.42578125" style="172" customWidth="1"/>
    <col min="6150" max="6150" width="16.7109375" style="172" customWidth="1"/>
    <col min="6151" max="6400" width="9.140625" style="172"/>
    <col min="6401" max="6401" width="30.7109375" style="172" customWidth="1"/>
    <col min="6402" max="6402" width="30.140625" style="172" customWidth="1"/>
    <col min="6403" max="6403" width="52.85546875" style="172" customWidth="1"/>
    <col min="6404" max="6404" width="13" style="172" customWidth="1"/>
    <col min="6405" max="6405" width="15.42578125" style="172" customWidth="1"/>
    <col min="6406" max="6406" width="16.7109375" style="172" customWidth="1"/>
    <col min="6407" max="6656" width="9.140625" style="172"/>
    <col min="6657" max="6657" width="30.7109375" style="172" customWidth="1"/>
    <col min="6658" max="6658" width="30.140625" style="172" customWidth="1"/>
    <col min="6659" max="6659" width="52.85546875" style="172" customWidth="1"/>
    <col min="6660" max="6660" width="13" style="172" customWidth="1"/>
    <col min="6661" max="6661" width="15.42578125" style="172" customWidth="1"/>
    <col min="6662" max="6662" width="16.7109375" style="172" customWidth="1"/>
    <col min="6663" max="6912" width="9.140625" style="172"/>
    <col min="6913" max="6913" width="30.7109375" style="172" customWidth="1"/>
    <col min="6914" max="6914" width="30.140625" style="172" customWidth="1"/>
    <col min="6915" max="6915" width="52.85546875" style="172" customWidth="1"/>
    <col min="6916" max="6916" width="13" style="172" customWidth="1"/>
    <col min="6917" max="6917" width="15.42578125" style="172" customWidth="1"/>
    <col min="6918" max="6918" width="16.7109375" style="172" customWidth="1"/>
    <col min="6919" max="7168" width="9.140625" style="172"/>
    <col min="7169" max="7169" width="30.7109375" style="172" customWidth="1"/>
    <col min="7170" max="7170" width="30.140625" style="172" customWidth="1"/>
    <col min="7171" max="7171" width="52.85546875" style="172" customWidth="1"/>
    <col min="7172" max="7172" width="13" style="172" customWidth="1"/>
    <col min="7173" max="7173" width="15.42578125" style="172" customWidth="1"/>
    <col min="7174" max="7174" width="16.7109375" style="172" customWidth="1"/>
    <col min="7175" max="7424" width="9.140625" style="172"/>
    <col min="7425" max="7425" width="30.7109375" style="172" customWidth="1"/>
    <col min="7426" max="7426" width="30.140625" style="172" customWidth="1"/>
    <col min="7427" max="7427" width="52.85546875" style="172" customWidth="1"/>
    <col min="7428" max="7428" width="13" style="172" customWidth="1"/>
    <col min="7429" max="7429" width="15.42578125" style="172" customWidth="1"/>
    <col min="7430" max="7430" width="16.7109375" style="172" customWidth="1"/>
    <col min="7431" max="7680" width="9.140625" style="172"/>
    <col min="7681" max="7681" width="30.7109375" style="172" customWidth="1"/>
    <col min="7682" max="7682" width="30.140625" style="172" customWidth="1"/>
    <col min="7683" max="7683" width="52.85546875" style="172" customWidth="1"/>
    <col min="7684" max="7684" width="13" style="172" customWidth="1"/>
    <col min="7685" max="7685" width="15.42578125" style="172" customWidth="1"/>
    <col min="7686" max="7686" width="16.7109375" style="172" customWidth="1"/>
    <col min="7687" max="7936" width="9.140625" style="172"/>
    <col min="7937" max="7937" width="30.7109375" style="172" customWidth="1"/>
    <col min="7938" max="7938" width="30.140625" style="172" customWidth="1"/>
    <col min="7939" max="7939" width="52.85546875" style="172" customWidth="1"/>
    <col min="7940" max="7940" width="13" style="172" customWidth="1"/>
    <col min="7941" max="7941" width="15.42578125" style="172" customWidth="1"/>
    <col min="7942" max="7942" width="16.7109375" style="172" customWidth="1"/>
    <col min="7943" max="8192" width="9.140625" style="172"/>
    <col min="8193" max="8193" width="30.7109375" style="172" customWidth="1"/>
    <col min="8194" max="8194" width="30.140625" style="172" customWidth="1"/>
    <col min="8195" max="8195" width="52.85546875" style="172" customWidth="1"/>
    <col min="8196" max="8196" width="13" style="172" customWidth="1"/>
    <col min="8197" max="8197" width="15.42578125" style="172" customWidth="1"/>
    <col min="8198" max="8198" width="16.7109375" style="172" customWidth="1"/>
    <col min="8199" max="8448" width="9.140625" style="172"/>
    <col min="8449" max="8449" width="30.7109375" style="172" customWidth="1"/>
    <col min="8450" max="8450" width="30.140625" style="172" customWidth="1"/>
    <col min="8451" max="8451" width="52.85546875" style="172" customWidth="1"/>
    <col min="8452" max="8452" width="13" style="172" customWidth="1"/>
    <col min="8453" max="8453" width="15.42578125" style="172" customWidth="1"/>
    <col min="8454" max="8454" width="16.7109375" style="172" customWidth="1"/>
    <col min="8455" max="8704" width="9.140625" style="172"/>
    <col min="8705" max="8705" width="30.7109375" style="172" customWidth="1"/>
    <col min="8706" max="8706" width="30.140625" style="172" customWidth="1"/>
    <col min="8707" max="8707" width="52.85546875" style="172" customWidth="1"/>
    <col min="8708" max="8708" width="13" style="172" customWidth="1"/>
    <col min="8709" max="8709" width="15.42578125" style="172" customWidth="1"/>
    <col min="8710" max="8710" width="16.7109375" style="172" customWidth="1"/>
    <col min="8711" max="8960" width="9.140625" style="172"/>
    <col min="8961" max="8961" width="30.7109375" style="172" customWidth="1"/>
    <col min="8962" max="8962" width="30.140625" style="172" customWidth="1"/>
    <col min="8963" max="8963" width="52.85546875" style="172" customWidth="1"/>
    <col min="8964" max="8964" width="13" style="172" customWidth="1"/>
    <col min="8965" max="8965" width="15.42578125" style="172" customWidth="1"/>
    <col min="8966" max="8966" width="16.7109375" style="172" customWidth="1"/>
    <col min="8967" max="9216" width="9.140625" style="172"/>
    <col min="9217" max="9217" width="30.7109375" style="172" customWidth="1"/>
    <col min="9218" max="9218" width="30.140625" style="172" customWidth="1"/>
    <col min="9219" max="9219" width="52.85546875" style="172" customWidth="1"/>
    <col min="9220" max="9220" width="13" style="172" customWidth="1"/>
    <col min="9221" max="9221" width="15.42578125" style="172" customWidth="1"/>
    <col min="9222" max="9222" width="16.7109375" style="172" customWidth="1"/>
    <col min="9223" max="9472" width="9.140625" style="172"/>
    <col min="9473" max="9473" width="30.7109375" style="172" customWidth="1"/>
    <col min="9474" max="9474" width="30.140625" style="172" customWidth="1"/>
    <col min="9475" max="9475" width="52.85546875" style="172" customWidth="1"/>
    <col min="9476" max="9476" width="13" style="172" customWidth="1"/>
    <col min="9477" max="9477" width="15.42578125" style="172" customWidth="1"/>
    <col min="9478" max="9478" width="16.7109375" style="172" customWidth="1"/>
    <col min="9479" max="9728" width="9.140625" style="172"/>
    <col min="9729" max="9729" width="30.7109375" style="172" customWidth="1"/>
    <col min="9730" max="9730" width="30.140625" style="172" customWidth="1"/>
    <col min="9731" max="9731" width="52.85546875" style="172" customWidth="1"/>
    <col min="9732" max="9732" width="13" style="172" customWidth="1"/>
    <col min="9733" max="9733" width="15.42578125" style="172" customWidth="1"/>
    <col min="9734" max="9734" width="16.7109375" style="172" customWidth="1"/>
    <col min="9735" max="9984" width="9.140625" style="172"/>
    <col min="9985" max="9985" width="30.7109375" style="172" customWidth="1"/>
    <col min="9986" max="9986" width="30.140625" style="172" customWidth="1"/>
    <col min="9987" max="9987" width="52.85546875" style="172" customWidth="1"/>
    <col min="9988" max="9988" width="13" style="172" customWidth="1"/>
    <col min="9989" max="9989" width="15.42578125" style="172" customWidth="1"/>
    <col min="9990" max="9990" width="16.7109375" style="172" customWidth="1"/>
    <col min="9991" max="10240" width="9.140625" style="172"/>
    <col min="10241" max="10241" width="30.7109375" style="172" customWidth="1"/>
    <col min="10242" max="10242" width="30.140625" style="172" customWidth="1"/>
    <col min="10243" max="10243" width="52.85546875" style="172" customWidth="1"/>
    <col min="10244" max="10244" width="13" style="172" customWidth="1"/>
    <col min="10245" max="10245" width="15.42578125" style="172" customWidth="1"/>
    <col min="10246" max="10246" width="16.7109375" style="172" customWidth="1"/>
    <col min="10247" max="10496" width="9.140625" style="172"/>
    <col min="10497" max="10497" width="30.7109375" style="172" customWidth="1"/>
    <col min="10498" max="10498" width="30.140625" style="172" customWidth="1"/>
    <col min="10499" max="10499" width="52.85546875" style="172" customWidth="1"/>
    <col min="10500" max="10500" width="13" style="172" customWidth="1"/>
    <col min="10501" max="10501" width="15.42578125" style="172" customWidth="1"/>
    <col min="10502" max="10502" width="16.7109375" style="172" customWidth="1"/>
    <col min="10503" max="10752" width="9.140625" style="172"/>
    <col min="10753" max="10753" width="30.7109375" style="172" customWidth="1"/>
    <col min="10754" max="10754" width="30.140625" style="172" customWidth="1"/>
    <col min="10755" max="10755" width="52.85546875" style="172" customWidth="1"/>
    <col min="10756" max="10756" width="13" style="172" customWidth="1"/>
    <col min="10757" max="10757" width="15.42578125" style="172" customWidth="1"/>
    <col min="10758" max="10758" width="16.7109375" style="172" customWidth="1"/>
    <col min="10759" max="11008" width="9.140625" style="172"/>
    <col min="11009" max="11009" width="30.7109375" style="172" customWidth="1"/>
    <col min="11010" max="11010" width="30.140625" style="172" customWidth="1"/>
    <col min="11011" max="11011" width="52.85546875" style="172" customWidth="1"/>
    <col min="11012" max="11012" width="13" style="172" customWidth="1"/>
    <col min="11013" max="11013" width="15.42578125" style="172" customWidth="1"/>
    <col min="11014" max="11014" width="16.7109375" style="172" customWidth="1"/>
    <col min="11015" max="11264" width="9.140625" style="172"/>
    <col min="11265" max="11265" width="30.7109375" style="172" customWidth="1"/>
    <col min="11266" max="11266" width="30.140625" style="172" customWidth="1"/>
    <col min="11267" max="11267" width="52.85546875" style="172" customWidth="1"/>
    <col min="11268" max="11268" width="13" style="172" customWidth="1"/>
    <col min="11269" max="11269" width="15.42578125" style="172" customWidth="1"/>
    <col min="11270" max="11270" width="16.7109375" style="172" customWidth="1"/>
    <col min="11271" max="11520" width="9.140625" style="172"/>
    <col min="11521" max="11521" width="30.7109375" style="172" customWidth="1"/>
    <col min="11522" max="11522" width="30.140625" style="172" customWidth="1"/>
    <col min="11523" max="11523" width="52.85546875" style="172" customWidth="1"/>
    <col min="11524" max="11524" width="13" style="172" customWidth="1"/>
    <col min="11525" max="11525" width="15.42578125" style="172" customWidth="1"/>
    <col min="11526" max="11526" width="16.7109375" style="172" customWidth="1"/>
    <col min="11527" max="11776" width="9.140625" style="172"/>
    <col min="11777" max="11777" width="30.7109375" style="172" customWidth="1"/>
    <col min="11778" max="11778" width="30.140625" style="172" customWidth="1"/>
    <col min="11779" max="11779" width="52.85546875" style="172" customWidth="1"/>
    <col min="11780" max="11780" width="13" style="172" customWidth="1"/>
    <col min="11781" max="11781" width="15.42578125" style="172" customWidth="1"/>
    <col min="11782" max="11782" width="16.7109375" style="172" customWidth="1"/>
    <col min="11783" max="12032" width="9.140625" style="172"/>
    <col min="12033" max="12033" width="30.7109375" style="172" customWidth="1"/>
    <col min="12034" max="12034" width="30.140625" style="172" customWidth="1"/>
    <col min="12035" max="12035" width="52.85546875" style="172" customWidth="1"/>
    <col min="12036" max="12036" width="13" style="172" customWidth="1"/>
    <col min="12037" max="12037" width="15.42578125" style="172" customWidth="1"/>
    <col min="12038" max="12038" width="16.7109375" style="172" customWidth="1"/>
    <col min="12039" max="12288" width="9.140625" style="172"/>
    <col min="12289" max="12289" width="30.7109375" style="172" customWidth="1"/>
    <col min="12290" max="12290" width="30.140625" style="172" customWidth="1"/>
    <col min="12291" max="12291" width="52.85546875" style="172" customWidth="1"/>
    <col min="12292" max="12292" width="13" style="172" customWidth="1"/>
    <col min="12293" max="12293" width="15.42578125" style="172" customWidth="1"/>
    <col min="12294" max="12294" width="16.7109375" style="172" customWidth="1"/>
    <col min="12295" max="12544" width="9.140625" style="172"/>
    <col min="12545" max="12545" width="30.7109375" style="172" customWidth="1"/>
    <col min="12546" max="12546" width="30.140625" style="172" customWidth="1"/>
    <col min="12547" max="12547" width="52.85546875" style="172" customWidth="1"/>
    <col min="12548" max="12548" width="13" style="172" customWidth="1"/>
    <col min="12549" max="12549" width="15.42578125" style="172" customWidth="1"/>
    <col min="12550" max="12550" width="16.7109375" style="172" customWidth="1"/>
    <col min="12551" max="12800" width="9.140625" style="172"/>
    <col min="12801" max="12801" width="30.7109375" style="172" customWidth="1"/>
    <col min="12802" max="12802" width="30.140625" style="172" customWidth="1"/>
    <col min="12803" max="12803" width="52.85546875" style="172" customWidth="1"/>
    <col min="12804" max="12804" width="13" style="172" customWidth="1"/>
    <col min="12805" max="12805" width="15.42578125" style="172" customWidth="1"/>
    <col min="12806" max="12806" width="16.7109375" style="172" customWidth="1"/>
    <col min="12807" max="13056" width="9.140625" style="172"/>
    <col min="13057" max="13057" width="30.7109375" style="172" customWidth="1"/>
    <col min="13058" max="13058" width="30.140625" style="172" customWidth="1"/>
    <col min="13059" max="13059" width="52.85546875" style="172" customWidth="1"/>
    <col min="13060" max="13060" width="13" style="172" customWidth="1"/>
    <col min="13061" max="13061" width="15.42578125" style="172" customWidth="1"/>
    <col min="13062" max="13062" width="16.7109375" style="172" customWidth="1"/>
    <col min="13063" max="13312" width="9.140625" style="172"/>
    <col min="13313" max="13313" width="30.7109375" style="172" customWidth="1"/>
    <col min="13314" max="13314" width="30.140625" style="172" customWidth="1"/>
    <col min="13315" max="13315" width="52.85546875" style="172" customWidth="1"/>
    <col min="13316" max="13316" width="13" style="172" customWidth="1"/>
    <col min="13317" max="13317" width="15.42578125" style="172" customWidth="1"/>
    <col min="13318" max="13318" width="16.7109375" style="172" customWidth="1"/>
    <col min="13319" max="13568" width="9.140625" style="172"/>
    <col min="13569" max="13569" width="30.7109375" style="172" customWidth="1"/>
    <col min="13570" max="13570" width="30.140625" style="172" customWidth="1"/>
    <col min="13571" max="13571" width="52.85546875" style="172" customWidth="1"/>
    <col min="13572" max="13572" width="13" style="172" customWidth="1"/>
    <col min="13573" max="13573" width="15.42578125" style="172" customWidth="1"/>
    <col min="13574" max="13574" width="16.7109375" style="172" customWidth="1"/>
    <col min="13575" max="13824" width="9.140625" style="172"/>
    <col min="13825" max="13825" width="30.7109375" style="172" customWidth="1"/>
    <col min="13826" max="13826" width="30.140625" style="172" customWidth="1"/>
    <col min="13827" max="13827" width="52.85546875" style="172" customWidth="1"/>
    <col min="13828" max="13828" width="13" style="172" customWidth="1"/>
    <col min="13829" max="13829" width="15.42578125" style="172" customWidth="1"/>
    <col min="13830" max="13830" width="16.7109375" style="172" customWidth="1"/>
    <col min="13831" max="14080" width="9.140625" style="172"/>
    <col min="14081" max="14081" width="30.7109375" style="172" customWidth="1"/>
    <col min="14082" max="14082" width="30.140625" style="172" customWidth="1"/>
    <col min="14083" max="14083" width="52.85546875" style="172" customWidth="1"/>
    <col min="14084" max="14084" width="13" style="172" customWidth="1"/>
    <col min="14085" max="14085" width="15.42578125" style="172" customWidth="1"/>
    <col min="14086" max="14086" width="16.7109375" style="172" customWidth="1"/>
    <col min="14087" max="14336" width="9.140625" style="172"/>
    <col min="14337" max="14337" width="30.7109375" style="172" customWidth="1"/>
    <col min="14338" max="14338" width="30.140625" style="172" customWidth="1"/>
    <col min="14339" max="14339" width="52.85546875" style="172" customWidth="1"/>
    <col min="14340" max="14340" width="13" style="172" customWidth="1"/>
    <col min="14341" max="14341" width="15.42578125" style="172" customWidth="1"/>
    <col min="14342" max="14342" width="16.7109375" style="172" customWidth="1"/>
    <col min="14343" max="14592" width="9.140625" style="172"/>
    <col min="14593" max="14593" width="30.7109375" style="172" customWidth="1"/>
    <col min="14594" max="14594" width="30.140625" style="172" customWidth="1"/>
    <col min="14595" max="14595" width="52.85546875" style="172" customWidth="1"/>
    <col min="14596" max="14596" width="13" style="172" customWidth="1"/>
    <col min="14597" max="14597" width="15.42578125" style="172" customWidth="1"/>
    <col min="14598" max="14598" width="16.7109375" style="172" customWidth="1"/>
    <col min="14599" max="14848" width="9.140625" style="172"/>
    <col min="14849" max="14849" width="30.7109375" style="172" customWidth="1"/>
    <col min="14850" max="14850" width="30.140625" style="172" customWidth="1"/>
    <col min="14851" max="14851" width="52.85546875" style="172" customWidth="1"/>
    <col min="14852" max="14852" width="13" style="172" customWidth="1"/>
    <col min="14853" max="14853" width="15.42578125" style="172" customWidth="1"/>
    <col min="14854" max="14854" width="16.7109375" style="172" customWidth="1"/>
    <col min="14855" max="15104" width="9.140625" style="172"/>
    <col min="15105" max="15105" width="30.7109375" style="172" customWidth="1"/>
    <col min="15106" max="15106" width="30.140625" style="172" customWidth="1"/>
    <col min="15107" max="15107" width="52.85546875" style="172" customWidth="1"/>
    <col min="15108" max="15108" width="13" style="172" customWidth="1"/>
    <col min="15109" max="15109" width="15.42578125" style="172" customWidth="1"/>
    <col min="15110" max="15110" width="16.7109375" style="172" customWidth="1"/>
    <col min="15111" max="15360" width="9.140625" style="172"/>
    <col min="15361" max="15361" width="30.7109375" style="172" customWidth="1"/>
    <col min="15362" max="15362" width="30.140625" style="172" customWidth="1"/>
    <col min="15363" max="15363" width="52.85546875" style="172" customWidth="1"/>
    <col min="15364" max="15364" width="13" style="172" customWidth="1"/>
    <col min="15365" max="15365" width="15.42578125" style="172" customWidth="1"/>
    <col min="15366" max="15366" width="16.7109375" style="172" customWidth="1"/>
    <col min="15367" max="15616" width="9.140625" style="172"/>
    <col min="15617" max="15617" width="30.7109375" style="172" customWidth="1"/>
    <col min="15618" max="15618" width="30.140625" style="172" customWidth="1"/>
    <col min="15619" max="15619" width="52.85546875" style="172" customWidth="1"/>
    <col min="15620" max="15620" width="13" style="172" customWidth="1"/>
    <col min="15621" max="15621" width="15.42578125" style="172" customWidth="1"/>
    <col min="15622" max="15622" width="16.7109375" style="172" customWidth="1"/>
    <col min="15623" max="15872" width="9.140625" style="172"/>
    <col min="15873" max="15873" width="30.7109375" style="172" customWidth="1"/>
    <col min="15874" max="15874" width="30.140625" style="172" customWidth="1"/>
    <col min="15875" max="15875" width="52.85546875" style="172" customWidth="1"/>
    <col min="15876" max="15876" width="13" style="172" customWidth="1"/>
    <col min="15877" max="15877" width="15.42578125" style="172" customWidth="1"/>
    <col min="15878" max="15878" width="16.7109375" style="172" customWidth="1"/>
    <col min="15879" max="16128" width="9.140625" style="172"/>
    <col min="16129" max="16129" width="30.7109375" style="172" customWidth="1"/>
    <col min="16130" max="16130" width="30.140625" style="172" customWidth="1"/>
    <col min="16131" max="16131" width="52.85546875" style="172" customWidth="1"/>
    <col min="16132" max="16132" width="13" style="172" customWidth="1"/>
    <col min="16133" max="16133" width="15.42578125" style="172" customWidth="1"/>
    <col min="16134" max="16134" width="16.7109375" style="172" customWidth="1"/>
    <col min="16135" max="16384" width="9.140625" style="172"/>
  </cols>
  <sheetData>
    <row r="1" spans="1:6" s="166" customFormat="1" ht="36" x14ac:dyDescent="0.2">
      <c r="A1" s="162" t="s">
        <v>477</v>
      </c>
      <c r="B1" s="162" t="s">
        <v>478</v>
      </c>
      <c r="C1" s="163" t="s">
        <v>479</v>
      </c>
      <c r="D1" s="163" t="s">
        <v>1</v>
      </c>
      <c r="E1" s="164" t="s">
        <v>2</v>
      </c>
      <c r="F1" s="165" t="s">
        <v>480</v>
      </c>
    </row>
    <row r="2" spans="1:6" ht="20.100000000000001" hidden="1" customHeight="1" x14ac:dyDescent="0.2">
      <c r="A2" s="167" t="s">
        <v>191</v>
      </c>
      <c r="B2" s="167" t="s">
        <v>481</v>
      </c>
      <c r="C2" s="168" t="s">
        <v>482</v>
      </c>
      <c r="D2" s="169" t="s">
        <v>483</v>
      </c>
      <c r="E2" s="170">
        <v>944</v>
      </c>
      <c r="F2" s="171" t="s">
        <v>484</v>
      </c>
    </row>
    <row r="3" spans="1:6" ht="24" hidden="1" x14ac:dyDescent="0.2">
      <c r="A3" s="167" t="s">
        <v>191</v>
      </c>
      <c r="B3" s="167" t="s">
        <v>481</v>
      </c>
      <c r="C3" s="168" t="s">
        <v>485</v>
      </c>
      <c r="D3" s="169" t="s">
        <v>483</v>
      </c>
      <c r="E3" s="170">
        <v>590</v>
      </c>
      <c r="F3" s="171" t="s">
        <v>484</v>
      </c>
    </row>
    <row r="4" spans="1:6" ht="36" x14ac:dyDescent="0.2">
      <c r="A4" s="173" t="s">
        <v>182</v>
      </c>
      <c r="B4" s="173" t="s">
        <v>486</v>
      </c>
      <c r="C4" s="173" t="s">
        <v>487</v>
      </c>
      <c r="D4" s="174" t="s">
        <v>483</v>
      </c>
      <c r="E4" s="175">
        <v>5000.5</v>
      </c>
      <c r="F4" s="176" t="s">
        <v>488</v>
      </c>
    </row>
    <row r="5" spans="1:6" ht="36" x14ac:dyDescent="0.2">
      <c r="A5" s="173" t="s">
        <v>182</v>
      </c>
      <c r="B5" s="173" t="s">
        <v>486</v>
      </c>
      <c r="C5" s="173" t="s">
        <v>489</v>
      </c>
      <c r="D5" s="174" t="s">
        <v>483</v>
      </c>
      <c r="E5" s="175">
        <v>10133.5</v>
      </c>
      <c r="F5" s="176" t="s">
        <v>488</v>
      </c>
    </row>
    <row r="6" spans="1:6" ht="36" x14ac:dyDescent="0.2">
      <c r="A6" s="173" t="s">
        <v>182</v>
      </c>
      <c r="B6" s="173" t="s">
        <v>486</v>
      </c>
      <c r="C6" s="173" t="s">
        <v>490</v>
      </c>
      <c r="D6" s="174" t="s">
        <v>483</v>
      </c>
      <c r="E6" s="175">
        <v>25488</v>
      </c>
      <c r="F6" s="176" t="s">
        <v>488</v>
      </c>
    </row>
    <row r="7" spans="1:6" ht="36" x14ac:dyDescent="0.2">
      <c r="A7" s="173" t="s">
        <v>182</v>
      </c>
      <c r="B7" s="173" t="s">
        <v>486</v>
      </c>
      <c r="C7" s="173" t="s">
        <v>491</v>
      </c>
      <c r="D7" s="174" t="s">
        <v>483</v>
      </c>
      <c r="E7" s="175">
        <v>61419</v>
      </c>
      <c r="F7" s="176" t="s">
        <v>488</v>
      </c>
    </row>
    <row r="8" spans="1:6" ht="21.95" customHeight="1" x14ac:dyDescent="0.2">
      <c r="A8" s="173" t="s">
        <v>182</v>
      </c>
      <c r="B8" s="173" t="s">
        <v>486</v>
      </c>
      <c r="C8" s="173" t="s">
        <v>492</v>
      </c>
      <c r="D8" s="174" t="s">
        <v>483</v>
      </c>
      <c r="E8" s="175">
        <v>33435.300000000003</v>
      </c>
      <c r="F8" s="176" t="s">
        <v>488</v>
      </c>
    </row>
    <row r="9" spans="1:6" ht="17.100000000000001" customHeight="1" x14ac:dyDescent="0.2">
      <c r="A9" s="173" t="s">
        <v>182</v>
      </c>
      <c r="B9" s="173" t="s">
        <v>486</v>
      </c>
      <c r="C9" s="173" t="s">
        <v>493</v>
      </c>
      <c r="D9" s="174" t="s">
        <v>483</v>
      </c>
      <c r="E9" s="175">
        <v>9410.5</v>
      </c>
      <c r="F9" s="176" t="s">
        <v>488</v>
      </c>
    </row>
    <row r="10" spans="1:6" ht="47.25" customHeight="1" x14ac:dyDescent="0.2">
      <c r="A10" s="173" t="s">
        <v>182</v>
      </c>
      <c r="B10" s="173" t="s">
        <v>486</v>
      </c>
      <c r="C10" s="173" t="s">
        <v>494</v>
      </c>
      <c r="D10" s="174" t="s">
        <v>483</v>
      </c>
      <c r="E10" s="175">
        <v>5929.5</v>
      </c>
      <c r="F10" s="176" t="s">
        <v>488</v>
      </c>
    </row>
    <row r="11" spans="1:6" ht="17.100000000000001" customHeight="1" x14ac:dyDescent="0.2">
      <c r="A11" s="173" t="s">
        <v>182</v>
      </c>
      <c r="B11" s="173" t="s">
        <v>486</v>
      </c>
      <c r="C11" s="173" t="s">
        <v>495</v>
      </c>
      <c r="D11" s="174" t="s">
        <v>483</v>
      </c>
      <c r="E11" s="175">
        <v>65844</v>
      </c>
      <c r="F11" s="176" t="s">
        <v>488</v>
      </c>
    </row>
    <row r="12" spans="1:6" ht="18" customHeight="1" x14ac:dyDescent="0.2">
      <c r="A12" s="173" t="s">
        <v>182</v>
      </c>
      <c r="B12" s="173" t="s">
        <v>486</v>
      </c>
      <c r="C12" s="173" t="s">
        <v>496</v>
      </c>
      <c r="D12" s="174" t="s">
        <v>483</v>
      </c>
      <c r="E12" s="175">
        <v>29393.8</v>
      </c>
      <c r="F12" s="176" t="s">
        <v>488</v>
      </c>
    </row>
    <row r="13" spans="1:6" ht="18" customHeight="1" x14ac:dyDescent="0.2">
      <c r="A13" s="173" t="s">
        <v>182</v>
      </c>
      <c r="B13" s="173" t="s">
        <v>486</v>
      </c>
      <c r="C13" s="173" t="s">
        <v>497</v>
      </c>
      <c r="D13" s="174" t="s">
        <v>483</v>
      </c>
      <c r="E13" s="175">
        <v>27193.1</v>
      </c>
      <c r="F13" s="176" t="s">
        <v>488</v>
      </c>
    </row>
    <row r="14" spans="1:6" ht="48" x14ac:dyDescent="0.2">
      <c r="A14" s="173" t="s">
        <v>182</v>
      </c>
      <c r="B14" s="173" t="s">
        <v>486</v>
      </c>
      <c r="C14" s="173" t="s">
        <v>498</v>
      </c>
      <c r="D14" s="174" t="s">
        <v>483</v>
      </c>
      <c r="E14" s="175">
        <v>50380.1</v>
      </c>
      <c r="F14" s="176" t="s">
        <v>488</v>
      </c>
    </row>
    <row r="15" spans="1:6" ht="48" x14ac:dyDescent="0.2">
      <c r="A15" s="173" t="s">
        <v>182</v>
      </c>
      <c r="B15" s="173" t="s">
        <v>486</v>
      </c>
      <c r="C15" s="173" t="s">
        <v>499</v>
      </c>
      <c r="D15" s="174" t="s">
        <v>483</v>
      </c>
      <c r="E15" s="175">
        <v>29323</v>
      </c>
      <c r="F15" s="176" t="s">
        <v>488</v>
      </c>
    </row>
    <row r="16" spans="1:6" ht="48" x14ac:dyDescent="0.2">
      <c r="A16" s="173" t="s">
        <v>182</v>
      </c>
      <c r="B16" s="173" t="s">
        <v>486</v>
      </c>
      <c r="C16" s="173" t="s">
        <v>500</v>
      </c>
      <c r="D16" s="174" t="s">
        <v>483</v>
      </c>
      <c r="E16" s="175">
        <v>32833.5</v>
      </c>
      <c r="F16" s="176" t="s">
        <v>488</v>
      </c>
    </row>
    <row r="17" spans="1:6" ht="48" x14ac:dyDescent="0.2">
      <c r="A17" s="173" t="s">
        <v>182</v>
      </c>
      <c r="B17" s="173" t="s">
        <v>486</v>
      </c>
      <c r="C17" s="173" t="s">
        <v>501</v>
      </c>
      <c r="D17" s="174" t="s">
        <v>483</v>
      </c>
      <c r="E17" s="175">
        <v>12537.5</v>
      </c>
      <c r="F17" s="176" t="s">
        <v>488</v>
      </c>
    </row>
    <row r="18" spans="1:6" ht="48" x14ac:dyDescent="0.2">
      <c r="A18" s="173" t="s">
        <v>182</v>
      </c>
      <c r="B18" s="173" t="s">
        <v>486</v>
      </c>
      <c r="C18" s="173" t="s">
        <v>502</v>
      </c>
      <c r="D18" s="174" t="s">
        <v>483</v>
      </c>
      <c r="E18" s="175">
        <v>12626</v>
      </c>
      <c r="F18" s="176" t="s">
        <v>488</v>
      </c>
    </row>
    <row r="19" spans="1:6" ht="48" x14ac:dyDescent="0.2">
      <c r="A19" s="173" t="s">
        <v>182</v>
      </c>
      <c r="B19" s="173" t="s">
        <v>486</v>
      </c>
      <c r="C19" s="173" t="s">
        <v>503</v>
      </c>
      <c r="D19" s="174" t="s">
        <v>483</v>
      </c>
      <c r="E19" s="175">
        <v>95892.7</v>
      </c>
      <c r="F19" s="176" t="s">
        <v>488</v>
      </c>
    </row>
    <row r="20" spans="1:6" ht="22.5" customHeight="1" x14ac:dyDescent="0.2">
      <c r="A20" s="173" t="s">
        <v>182</v>
      </c>
      <c r="B20" s="173" t="s">
        <v>486</v>
      </c>
      <c r="C20" s="173" t="s">
        <v>504</v>
      </c>
      <c r="D20" s="174" t="s">
        <v>483</v>
      </c>
      <c r="E20" s="175">
        <v>19706</v>
      </c>
      <c r="F20" s="176" t="s">
        <v>488</v>
      </c>
    </row>
    <row r="21" spans="1:6" ht="22.5" customHeight="1" x14ac:dyDescent="0.2">
      <c r="A21" s="173" t="s">
        <v>182</v>
      </c>
      <c r="B21" s="173" t="s">
        <v>486</v>
      </c>
      <c r="C21" s="173" t="s">
        <v>505</v>
      </c>
      <c r="D21" s="174" t="s">
        <v>483</v>
      </c>
      <c r="E21" s="175">
        <v>30975</v>
      </c>
      <c r="F21" s="176" t="s">
        <v>488</v>
      </c>
    </row>
    <row r="22" spans="1:6" ht="24" x14ac:dyDescent="0.2">
      <c r="A22" s="173" t="s">
        <v>182</v>
      </c>
      <c r="B22" s="173" t="s">
        <v>486</v>
      </c>
      <c r="C22" s="173" t="s">
        <v>506</v>
      </c>
      <c r="D22" s="174" t="s">
        <v>483</v>
      </c>
      <c r="E22" s="175">
        <v>15251.5</v>
      </c>
      <c r="F22" s="176" t="s">
        <v>488</v>
      </c>
    </row>
    <row r="23" spans="1:6" ht="24" x14ac:dyDescent="0.2">
      <c r="A23" s="173" t="s">
        <v>182</v>
      </c>
      <c r="B23" s="173" t="s">
        <v>486</v>
      </c>
      <c r="C23" s="173" t="s">
        <v>507</v>
      </c>
      <c r="D23" s="174" t="s">
        <v>483</v>
      </c>
      <c r="E23" s="175">
        <v>24225.4</v>
      </c>
      <c r="F23" s="176" t="s">
        <v>488</v>
      </c>
    </row>
    <row r="24" spans="1:6" ht="22.5" hidden="1" customHeight="1" x14ac:dyDescent="0.2">
      <c r="A24" s="177" t="s">
        <v>206</v>
      </c>
      <c r="B24" s="177" t="s">
        <v>508</v>
      </c>
      <c r="C24" s="178" t="s">
        <v>509</v>
      </c>
      <c r="D24" s="179" t="s">
        <v>510</v>
      </c>
      <c r="E24" s="180">
        <v>1003</v>
      </c>
      <c r="F24" s="181" t="s">
        <v>511</v>
      </c>
    </row>
    <row r="25" spans="1:6" hidden="1" x14ac:dyDescent="0.2">
      <c r="A25" s="177" t="s">
        <v>206</v>
      </c>
      <c r="B25" s="177" t="s">
        <v>508</v>
      </c>
      <c r="C25" s="178" t="s">
        <v>512</v>
      </c>
      <c r="D25" s="179" t="s">
        <v>510</v>
      </c>
      <c r="E25" s="180">
        <v>1003</v>
      </c>
      <c r="F25" s="181" t="s">
        <v>511</v>
      </c>
    </row>
    <row r="26" spans="1:6" ht="24" hidden="1" customHeight="1" x14ac:dyDescent="0.2">
      <c r="A26" s="177" t="s">
        <v>206</v>
      </c>
      <c r="B26" s="177" t="s">
        <v>508</v>
      </c>
      <c r="C26" s="178" t="s">
        <v>513</v>
      </c>
      <c r="D26" s="179" t="s">
        <v>510</v>
      </c>
      <c r="E26" s="180">
        <v>3009</v>
      </c>
      <c r="F26" s="181" t="s">
        <v>511</v>
      </c>
    </row>
    <row r="27" spans="1:6" hidden="1" x14ac:dyDescent="0.2">
      <c r="A27" s="177" t="s">
        <v>206</v>
      </c>
      <c r="B27" s="177" t="s">
        <v>508</v>
      </c>
      <c r="C27" s="178" t="s">
        <v>514</v>
      </c>
      <c r="D27" s="179" t="s">
        <v>510</v>
      </c>
      <c r="E27" s="180">
        <v>1882.1</v>
      </c>
      <c r="F27" s="181" t="s">
        <v>511</v>
      </c>
    </row>
    <row r="28" spans="1:6" hidden="1" x14ac:dyDescent="0.2">
      <c r="A28" s="177" t="s">
        <v>206</v>
      </c>
      <c r="B28" s="177" t="s">
        <v>508</v>
      </c>
      <c r="C28" s="178" t="s">
        <v>515</v>
      </c>
      <c r="D28" s="179" t="s">
        <v>483</v>
      </c>
      <c r="E28" s="180">
        <v>83.78</v>
      </c>
      <c r="F28" s="181" t="s">
        <v>511</v>
      </c>
    </row>
    <row r="29" spans="1:6" hidden="1" x14ac:dyDescent="0.2">
      <c r="A29" s="177" t="s">
        <v>206</v>
      </c>
      <c r="B29" s="177" t="s">
        <v>508</v>
      </c>
      <c r="C29" s="178" t="s">
        <v>516</v>
      </c>
      <c r="D29" s="179" t="s">
        <v>483</v>
      </c>
      <c r="E29" s="180">
        <v>192.34</v>
      </c>
      <c r="F29" s="181" t="s">
        <v>511</v>
      </c>
    </row>
    <row r="30" spans="1:6" hidden="1" x14ac:dyDescent="0.2">
      <c r="A30" s="177" t="s">
        <v>206</v>
      </c>
      <c r="B30" s="177" t="s">
        <v>508</v>
      </c>
      <c r="C30" s="178" t="s">
        <v>517</v>
      </c>
      <c r="D30" s="179" t="s">
        <v>483</v>
      </c>
      <c r="E30" s="180">
        <v>421.26</v>
      </c>
      <c r="F30" s="181" t="s">
        <v>511</v>
      </c>
    </row>
    <row r="31" spans="1:6" hidden="1" x14ac:dyDescent="0.2">
      <c r="A31" s="182" t="s">
        <v>518</v>
      </c>
      <c r="B31" s="182" t="s">
        <v>519</v>
      </c>
      <c r="C31" s="183" t="s">
        <v>520</v>
      </c>
      <c r="D31" s="184" t="s">
        <v>483</v>
      </c>
      <c r="E31" s="185">
        <v>6500</v>
      </c>
      <c r="F31" s="186" t="s">
        <v>521</v>
      </c>
    </row>
    <row r="32" spans="1:6" hidden="1" x14ac:dyDescent="0.2">
      <c r="A32" s="182" t="s">
        <v>518</v>
      </c>
      <c r="B32" s="182" t="s">
        <v>519</v>
      </c>
      <c r="C32" s="183" t="s">
        <v>522</v>
      </c>
      <c r="D32" s="184" t="s">
        <v>483</v>
      </c>
      <c r="E32" s="185">
        <v>7265.26</v>
      </c>
      <c r="F32" s="186" t="s">
        <v>521</v>
      </c>
    </row>
    <row r="33" spans="1:6" hidden="1" x14ac:dyDescent="0.2">
      <c r="A33" s="182" t="s">
        <v>518</v>
      </c>
      <c r="B33" s="182" t="s">
        <v>519</v>
      </c>
      <c r="C33" s="183" t="s">
        <v>523</v>
      </c>
      <c r="D33" s="184" t="s">
        <v>483</v>
      </c>
      <c r="E33" s="185">
        <v>4675.2539999999999</v>
      </c>
      <c r="F33" s="186" t="s">
        <v>521</v>
      </c>
    </row>
    <row r="34" spans="1:6" hidden="1" x14ac:dyDescent="0.2">
      <c r="A34" s="182" t="s">
        <v>518</v>
      </c>
      <c r="B34" s="182" t="s">
        <v>519</v>
      </c>
      <c r="C34" s="183" t="s">
        <v>524</v>
      </c>
      <c r="D34" s="184" t="s">
        <v>483</v>
      </c>
      <c r="E34" s="185">
        <v>16785.5</v>
      </c>
      <c r="F34" s="186" t="s">
        <v>521</v>
      </c>
    </row>
    <row r="35" spans="1:6" hidden="1" x14ac:dyDescent="0.2">
      <c r="A35" s="182" t="s">
        <v>518</v>
      </c>
      <c r="B35" s="182" t="s">
        <v>519</v>
      </c>
      <c r="C35" s="183" t="s">
        <v>525</v>
      </c>
      <c r="D35" s="184" t="s">
        <v>483</v>
      </c>
      <c r="E35" s="185">
        <v>15163</v>
      </c>
      <c r="F35" s="186" t="s">
        <v>521</v>
      </c>
    </row>
    <row r="36" spans="1:6" hidden="1" x14ac:dyDescent="0.2">
      <c r="A36" s="187" t="s">
        <v>275</v>
      </c>
      <c r="B36" s="187" t="s">
        <v>526</v>
      </c>
      <c r="C36" s="188" t="s">
        <v>527</v>
      </c>
      <c r="D36" s="189" t="s">
        <v>483</v>
      </c>
      <c r="E36" s="190">
        <v>2330.5</v>
      </c>
      <c r="F36" s="191" t="s">
        <v>528</v>
      </c>
    </row>
    <row r="37" spans="1:6" hidden="1" x14ac:dyDescent="0.2">
      <c r="A37" s="187" t="s">
        <v>275</v>
      </c>
      <c r="B37" s="187" t="s">
        <v>526</v>
      </c>
      <c r="C37" s="188" t="s">
        <v>529</v>
      </c>
      <c r="D37" s="189"/>
      <c r="E37" s="190">
        <v>1150</v>
      </c>
      <c r="F37" s="191" t="s">
        <v>528</v>
      </c>
    </row>
    <row r="38" spans="1:6" ht="24" hidden="1" x14ac:dyDescent="0.2">
      <c r="A38" s="187" t="s">
        <v>275</v>
      </c>
      <c r="B38" s="187" t="s">
        <v>526</v>
      </c>
      <c r="C38" s="188" t="s">
        <v>530</v>
      </c>
      <c r="D38" s="189" t="s">
        <v>483</v>
      </c>
      <c r="E38" s="190">
        <v>2330.5</v>
      </c>
      <c r="F38" s="191" t="s">
        <v>528</v>
      </c>
    </row>
    <row r="39" spans="1:6" ht="36" hidden="1" x14ac:dyDescent="0.2">
      <c r="A39" s="187" t="s">
        <v>275</v>
      </c>
      <c r="B39" s="187" t="s">
        <v>526</v>
      </c>
      <c r="C39" s="188" t="s">
        <v>531</v>
      </c>
      <c r="D39" s="189" t="s">
        <v>483</v>
      </c>
      <c r="E39" s="190">
        <v>3009</v>
      </c>
      <c r="F39" s="191" t="s">
        <v>528</v>
      </c>
    </row>
    <row r="40" spans="1:6" ht="36" hidden="1" x14ac:dyDescent="0.2">
      <c r="A40" s="187" t="s">
        <v>275</v>
      </c>
      <c r="B40" s="187" t="s">
        <v>526</v>
      </c>
      <c r="C40" s="188" t="s">
        <v>532</v>
      </c>
      <c r="D40" s="189" t="s">
        <v>483</v>
      </c>
      <c r="E40" s="190">
        <v>1150.5</v>
      </c>
      <c r="F40" s="191" t="s">
        <v>528</v>
      </c>
    </row>
    <row r="41" spans="1:6" ht="36" hidden="1" x14ac:dyDescent="0.2">
      <c r="A41" s="187" t="s">
        <v>275</v>
      </c>
      <c r="B41" s="187" t="s">
        <v>526</v>
      </c>
      <c r="C41" s="188" t="s">
        <v>533</v>
      </c>
      <c r="D41" s="189" t="s">
        <v>483</v>
      </c>
      <c r="E41" s="190">
        <v>1150.5</v>
      </c>
      <c r="F41" s="191" t="s">
        <v>528</v>
      </c>
    </row>
    <row r="42" spans="1:6" ht="24" hidden="1" x14ac:dyDescent="0.2">
      <c r="A42" s="187" t="s">
        <v>275</v>
      </c>
      <c r="B42" s="187" t="s">
        <v>526</v>
      </c>
      <c r="C42" s="188" t="s">
        <v>534</v>
      </c>
      <c r="D42" s="189" t="s">
        <v>483</v>
      </c>
      <c r="E42" s="190">
        <v>1947</v>
      </c>
      <c r="F42" s="191" t="s">
        <v>528</v>
      </c>
    </row>
    <row r="43" spans="1:6" ht="22.5" hidden="1" customHeight="1" x14ac:dyDescent="0.2">
      <c r="A43" s="187" t="s">
        <v>275</v>
      </c>
      <c r="B43" s="187" t="s">
        <v>526</v>
      </c>
      <c r="C43" s="188" t="s">
        <v>535</v>
      </c>
      <c r="D43" s="189" t="s">
        <v>483</v>
      </c>
      <c r="E43" s="190">
        <v>2212.5</v>
      </c>
      <c r="F43" s="191" t="s">
        <v>528</v>
      </c>
    </row>
    <row r="44" spans="1:6" ht="18.95" hidden="1" customHeight="1" x14ac:dyDescent="0.2">
      <c r="A44" s="192" t="s">
        <v>536</v>
      </c>
      <c r="B44" s="192" t="s">
        <v>537</v>
      </c>
      <c r="C44" s="193" t="s">
        <v>538</v>
      </c>
      <c r="D44" s="194" t="s">
        <v>483</v>
      </c>
      <c r="E44" s="195">
        <v>11210</v>
      </c>
      <c r="F44" s="196" t="s">
        <v>539</v>
      </c>
    </row>
    <row r="45" spans="1:6" ht="17.100000000000001" hidden="1" customHeight="1" x14ac:dyDescent="0.2">
      <c r="A45" s="192" t="s">
        <v>536</v>
      </c>
      <c r="B45" s="192" t="s">
        <v>537</v>
      </c>
      <c r="C45" s="193" t="s">
        <v>540</v>
      </c>
      <c r="D45" s="194" t="s">
        <v>483</v>
      </c>
      <c r="E45" s="195">
        <v>15692.82</v>
      </c>
      <c r="F45" s="196" t="s">
        <v>539</v>
      </c>
    </row>
    <row r="46" spans="1:6" hidden="1" x14ac:dyDescent="0.2">
      <c r="A46" s="192" t="s">
        <v>536</v>
      </c>
      <c r="B46" s="192" t="s">
        <v>537</v>
      </c>
      <c r="C46" s="193" t="s">
        <v>541</v>
      </c>
      <c r="D46" s="194" t="s">
        <v>483</v>
      </c>
      <c r="E46" s="195">
        <v>342200</v>
      </c>
      <c r="F46" s="196" t="s">
        <v>539</v>
      </c>
    </row>
    <row r="47" spans="1:6" ht="21" hidden="1" customHeight="1" x14ac:dyDescent="0.2">
      <c r="A47" s="192" t="s">
        <v>536</v>
      </c>
      <c r="B47" s="192" t="s">
        <v>537</v>
      </c>
      <c r="C47" s="193" t="s">
        <v>542</v>
      </c>
      <c r="D47" s="194" t="s">
        <v>483</v>
      </c>
      <c r="E47" s="195">
        <v>6254</v>
      </c>
      <c r="F47" s="196" t="s">
        <v>539</v>
      </c>
    </row>
    <row r="48" spans="1:6" ht="14.1" hidden="1" customHeight="1" x14ac:dyDescent="0.2">
      <c r="A48" s="192" t="s">
        <v>536</v>
      </c>
      <c r="B48" s="192" t="s">
        <v>537</v>
      </c>
      <c r="C48" s="193" t="s">
        <v>543</v>
      </c>
      <c r="D48" s="194" t="s">
        <v>483</v>
      </c>
      <c r="E48" s="195">
        <v>531000</v>
      </c>
      <c r="F48" s="196" t="s">
        <v>539</v>
      </c>
    </row>
    <row r="49" spans="1:6" ht="24" hidden="1" x14ac:dyDescent="0.2">
      <c r="A49" s="192" t="s">
        <v>536</v>
      </c>
      <c r="B49" s="192" t="s">
        <v>537</v>
      </c>
      <c r="C49" s="193" t="s">
        <v>544</v>
      </c>
      <c r="D49" s="194" t="s">
        <v>483</v>
      </c>
      <c r="E49" s="195">
        <v>49794.525000000001</v>
      </c>
      <c r="F49" s="196" t="s">
        <v>539</v>
      </c>
    </row>
    <row r="50" spans="1:6" hidden="1" x14ac:dyDescent="0.2">
      <c r="A50" s="192" t="s">
        <v>536</v>
      </c>
      <c r="B50" s="192" t="s">
        <v>537</v>
      </c>
      <c r="C50" s="193" t="s">
        <v>545</v>
      </c>
      <c r="D50" s="194" t="s">
        <v>483</v>
      </c>
      <c r="E50" s="195">
        <v>275000</v>
      </c>
      <c r="F50" s="196" t="s">
        <v>539</v>
      </c>
    </row>
    <row r="51" spans="1:6" ht="24" hidden="1" x14ac:dyDescent="0.2">
      <c r="A51" s="192" t="s">
        <v>536</v>
      </c>
      <c r="B51" s="192" t="s">
        <v>537</v>
      </c>
      <c r="C51" s="193" t="s">
        <v>546</v>
      </c>
      <c r="D51" s="194" t="s">
        <v>483</v>
      </c>
      <c r="E51" s="195">
        <v>8407.5</v>
      </c>
      <c r="F51" s="196" t="s">
        <v>539</v>
      </c>
    </row>
    <row r="52" spans="1:6" ht="15.95" hidden="1" customHeight="1" x14ac:dyDescent="0.2">
      <c r="A52" s="192" t="s">
        <v>536</v>
      </c>
      <c r="B52" s="192" t="s">
        <v>537</v>
      </c>
      <c r="C52" s="193" t="s">
        <v>547</v>
      </c>
      <c r="D52" s="194" t="s">
        <v>483</v>
      </c>
      <c r="E52" s="195">
        <v>96885.151100000003</v>
      </c>
      <c r="F52" s="196" t="s">
        <v>539</v>
      </c>
    </row>
    <row r="53" spans="1:6" ht="15" hidden="1" customHeight="1" x14ac:dyDescent="0.2">
      <c r="A53" s="192" t="s">
        <v>536</v>
      </c>
      <c r="B53" s="192" t="s">
        <v>537</v>
      </c>
      <c r="C53" s="193" t="s">
        <v>548</v>
      </c>
      <c r="D53" s="194" t="s">
        <v>483</v>
      </c>
      <c r="E53" s="195">
        <v>250160</v>
      </c>
      <c r="F53" s="196" t="s">
        <v>539</v>
      </c>
    </row>
    <row r="54" spans="1:6" ht="24" hidden="1" x14ac:dyDescent="0.2">
      <c r="A54" s="192" t="s">
        <v>536</v>
      </c>
      <c r="B54" s="192" t="s">
        <v>537</v>
      </c>
      <c r="C54" s="193" t="s">
        <v>549</v>
      </c>
      <c r="D54" s="194" t="s">
        <v>483</v>
      </c>
      <c r="E54" s="195">
        <v>2950</v>
      </c>
      <c r="F54" s="196" t="s">
        <v>539</v>
      </c>
    </row>
    <row r="55" spans="1:6" ht="14.1" hidden="1" customHeight="1" x14ac:dyDescent="0.2">
      <c r="A55" s="192" t="s">
        <v>536</v>
      </c>
      <c r="B55" s="192" t="s">
        <v>537</v>
      </c>
      <c r="C55" s="193" t="s">
        <v>550</v>
      </c>
      <c r="D55" s="194" t="s">
        <v>483</v>
      </c>
      <c r="E55" s="195">
        <v>226560</v>
      </c>
      <c r="F55" s="196" t="s">
        <v>539</v>
      </c>
    </row>
    <row r="56" spans="1:6" ht="30.75" hidden="1" customHeight="1" x14ac:dyDescent="0.2">
      <c r="A56" s="192" t="s">
        <v>536</v>
      </c>
      <c r="B56" s="192" t="s">
        <v>537</v>
      </c>
      <c r="C56" s="193" t="s">
        <v>551</v>
      </c>
      <c r="D56" s="194" t="s">
        <v>483</v>
      </c>
      <c r="E56" s="195">
        <v>501500</v>
      </c>
      <c r="F56" s="196" t="s">
        <v>539</v>
      </c>
    </row>
    <row r="57" spans="1:6" ht="15" hidden="1" customHeight="1" x14ac:dyDescent="0.2">
      <c r="A57" s="192" t="s">
        <v>536</v>
      </c>
      <c r="B57" s="192" t="s">
        <v>537</v>
      </c>
      <c r="C57" s="193" t="s">
        <v>552</v>
      </c>
      <c r="D57" s="194" t="s">
        <v>483</v>
      </c>
      <c r="E57" s="195">
        <v>41300</v>
      </c>
      <c r="F57" s="196" t="s">
        <v>539</v>
      </c>
    </row>
    <row r="58" spans="1:6" ht="24" hidden="1" customHeight="1" x14ac:dyDescent="0.2">
      <c r="A58" s="192" t="s">
        <v>536</v>
      </c>
      <c r="B58" s="192" t="s">
        <v>537</v>
      </c>
      <c r="C58" s="193" t="s">
        <v>553</v>
      </c>
      <c r="D58" s="194" t="s">
        <v>483</v>
      </c>
      <c r="E58" s="195">
        <v>49560</v>
      </c>
      <c r="F58" s="196" t="s">
        <v>539</v>
      </c>
    </row>
    <row r="59" spans="1:6" ht="14.1" hidden="1" customHeight="1" x14ac:dyDescent="0.2">
      <c r="A59" s="192" t="s">
        <v>536</v>
      </c>
      <c r="B59" s="192" t="s">
        <v>537</v>
      </c>
      <c r="C59" s="193" t="s">
        <v>554</v>
      </c>
      <c r="D59" s="194" t="s">
        <v>483</v>
      </c>
      <c r="E59" s="195">
        <v>188800</v>
      </c>
      <c r="F59" s="196" t="s">
        <v>539</v>
      </c>
    </row>
    <row r="60" spans="1:6" ht="15" hidden="1" customHeight="1" x14ac:dyDescent="0.2">
      <c r="A60" s="192" t="s">
        <v>536</v>
      </c>
      <c r="B60" s="192" t="s">
        <v>537</v>
      </c>
      <c r="C60" s="193" t="s">
        <v>555</v>
      </c>
      <c r="D60" s="194" t="s">
        <v>483</v>
      </c>
      <c r="E60" s="195">
        <v>27140</v>
      </c>
      <c r="F60" s="196" t="s">
        <v>539</v>
      </c>
    </row>
    <row r="61" spans="1:6" ht="15.95" hidden="1" customHeight="1" x14ac:dyDescent="0.2">
      <c r="A61" s="192" t="s">
        <v>536</v>
      </c>
      <c r="B61" s="192" t="s">
        <v>537</v>
      </c>
      <c r="C61" s="193" t="s">
        <v>556</v>
      </c>
      <c r="D61" s="194" t="s">
        <v>483</v>
      </c>
      <c r="E61" s="195">
        <v>49219.1806</v>
      </c>
      <c r="F61" s="196" t="s">
        <v>539</v>
      </c>
    </row>
    <row r="62" spans="1:6" ht="18.95" hidden="1" customHeight="1" x14ac:dyDescent="0.2">
      <c r="A62" s="192" t="s">
        <v>536</v>
      </c>
      <c r="B62" s="192" t="s">
        <v>537</v>
      </c>
      <c r="C62" s="193" t="s">
        <v>557</v>
      </c>
      <c r="D62" s="194" t="s">
        <v>483</v>
      </c>
      <c r="E62" s="195">
        <v>26137.0707</v>
      </c>
      <c r="F62" s="196" t="s">
        <v>539</v>
      </c>
    </row>
    <row r="63" spans="1:6" ht="20.100000000000001" hidden="1" customHeight="1" x14ac:dyDescent="0.2">
      <c r="A63" s="192" t="s">
        <v>536</v>
      </c>
      <c r="B63" s="192" t="s">
        <v>537</v>
      </c>
      <c r="C63" s="193" t="s">
        <v>558</v>
      </c>
      <c r="D63" s="194" t="s">
        <v>483</v>
      </c>
      <c r="E63" s="195">
        <v>105563.74400000001</v>
      </c>
      <c r="F63" s="196" t="s">
        <v>539</v>
      </c>
    </row>
    <row r="64" spans="1:6" ht="18.95" hidden="1" customHeight="1" x14ac:dyDescent="0.2">
      <c r="A64" s="192" t="s">
        <v>536</v>
      </c>
      <c r="B64" s="192" t="s">
        <v>537</v>
      </c>
      <c r="C64" s="193" t="s">
        <v>559</v>
      </c>
      <c r="D64" s="194" t="s">
        <v>483</v>
      </c>
      <c r="E64" s="195">
        <v>6490</v>
      </c>
      <c r="F64" s="196" t="s">
        <v>539</v>
      </c>
    </row>
    <row r="65" spans="1:6" ht="15" hidden="1" customHeight="1" x14ac:dyDescent="0.2">
      <c r="A65" s="192" t="s">
        <v>536</v>
      </c>
      <c r="B65" s="192" t="s">
        <v>537</v>
      </c>
      <c r="C65" s="193" t="s">
        <v>560</v>
      </c>
      <c r="D65" s="194" t="s">
        <v>483</v>
      </c>
      <c r="E65" s="195">
        <v>30335.3338</v>
      </c>
      <c r="F65" s="196" t="s">
        <v>539</v>
      </c>
    </row>
    <row r="66" spans="1:6" ht="24" hidden="1" x14ac:dyDescent="0.2">
      <c r="A66" s="192" t="s">
        <v>536</v>
      </c>
      <c r="B66" s="192" t="s">
        <v>537</v>
      </c>
      <c r="C66" s="193" t="s">
        <v>561</v>
      </c>
      <c r="D66" s="194" t="s">
        <v>483</v>
      </c>
      <c r="E66" s="195">
        <v>72981.654699999999</v>
      </c>
      <c r="F66" s="196" t="s">
        <v>539</v>
      </c>
    </row>
    <row r="67" spans="1:6" hidden="1" x14ac:dyDescent="0.2">
      <c r="A67" s="192" t="s">
        <v>536</v>
      </c>
      <c r="B67" s="192" t="s">
        <v>537</v>
      </c>
      <c r="C67" s="193" t="s">
        <v>562</v>
      </c>
      <c r="D67" s="194" t="s">
        <v>483</v>
      </c>
      <c r="E67" s="195">
        <v>172048.60250000001</v>
      </c>
      <c r="F67" s="196" t="s">
        <v>539</v>
      </c>
    </row>
    <row r="68" spans="1:6" hidden="1" x14ac:dyDescent="0.2">
      <c r="A68" s="192" t="s">
        <v>536</v>
      </c>
      <c r="B68" s="192" t="s">
        <v>537</v>
      </c>
      <c r="C68" s="193" t="s">
        <v>563</v>
      </c>
      <c r="D68" s="194" t="s">
        <v>483</v>
      </c>
      <c r="E68" s="195">
        <v>104465.4</v>
      </c>
      <c r="F68" s="196" t="s">
        <v>539</v>
      </c>
    </row>
    <row r="69" spans="1:6" hidden="1" x14ac:dyDescent="0.2">
      <c r="A69" s="192" t="s">
        <v>536</v>
      </c>
      <c r="B69" s="192" t="s">
        <v>537</v>
      </c>
      <c r="C69" s="193" t="s">
        <v>564</v>
      </c>
      <c r="D69" s="194" t="s">
        <v>483</v>
      </c>
      <c r="E69" s="195">
        <v>8314.2916999999998</v>
      </c>
      <c r="F69" s="196" t="s">
        <v>539</v>
      </c>
    </row>
    <row r="70" spans="1:6" hidden="1" x14ac:dyDescent="0.2">
      <c r="A70" s="192" t="s">
        <v>536</v>
      </c>
      <c r="B70" s="192" t="s">
        <v>537</v>
      </c>
      <c r="C70" s="193" t="s">
        <v>565</v>
      </c>
      <c r="D70" s="194" t="s">
        <v>483</v>
      </c>
      <c r="E70" s="195">
        <v>198806.39999999999</v>
      </c>
      <c r="F70" s="196" t="s">
        <v>539</v>
      </c>
    </row>
    <row r="71" spans="1:6" hidden="1" x14ac:dyDescent="0.2">
      <c r="A71" s="192" t="s">
        <v>536</v>
      </c>
      <c r="B71" s="192" t="s">
        <v>537</v>
      </c>
      <c r="C71" s="193" t="s">
        <v>566</v>
      </c>
      <c r="D71" s="194" t="s">
        <v>483</v>
      </c>
      <c r="E71" s="195">
        <v>11313.84</v>
      </c>
      <c r="F71" s="196" t="s">
        <v>539</v>
      </c>
    </row>
    <row r="72" spans="1:6" hidden="1" x14ac:dyDescent="0.2">
      <c r="A72" s="192" t="s">
        <v>536</v>
      </c>
      <c r="B72" s="192" t="s">
        <v>537</v>
      </c>
      <c r="C72" s="193" t="s">
        <v>567</v>
      </c>
      <c r="D72" s="194" t="s">
        <v>483</v>
      </c>
      <c r="E72" s="195">
        <v>469017.40850000002</v>
      </c>
      <c r="F72" s="196" t="s">
        <v>539</v>
      </c>
    </row>
    <row r="73" spans="1:6" ht="24" hidden="1" x14ac:dyDescent="0.2">
      <c r="A73" s="192" t="s">
        <v>536</v>
      </c>
      <c r="B73" s="192" t="s">
        <v>537</v>
      </c>
      <c r="C73" s="193" t="s">
        <v>568</v>
      </c>
      <c r="D73" s="194" t="s">
        <v>483</v>
      </c>
      <c r="E73" s="195">
        <v>4501.7</v>
      </c>
      <c r="F73" s="196" t="s">
        <v>539</v>
      </c>
    </row>
    <row r="74" spans="1:6" hidden="1" x14ac:dyDescent="0.2">
      <c r="A74" s="192" t="s">
        <v>536</v>
      </c>
      <c r="B74" s="192" t="s">
        <v>537</v>
      </c>
      <c r="C74" s="193" t="s">
        <v>569</v>
      </c>
      <c r="D74" s="194" t="s">
        <v>483</v>
      </c>
      <c r="E74" s="195">
        <v>161582.93400000001</v>
      </c>
      <c r="F74" s="196" t="s">
        <v>539</v>
      </c>
    </row>
    <row r="75" spans="1:6" ht="24" hidden="1" x14ac:dyDescent="0.2">
      <c r="A75" s="192" t="s">
        <v>536</v>
      </c>
      <c r="B75" s="192" t="s">
        <v>537</v>
      </c>
      <c r="C75" s="193" t="s">
        <v>570</v>
      </c>
      <c r="D75" s="194" t="s">
        <v>483</v>
      </c>
      <c r="E75" s="195">
        <v>344224.6911</v>
      </c>
      <c r="F75" s="196" t="s">
        <v>539</v>
      </c>
    </row>
    <row r="76" spans="1:6" hidden="1" x14ac:dyDescent="0.2">
      <c r="A76" s="192" t="s">
        <v>536</v>
      </c>
      <c r="B76" s="192" t="s">
        <v>537</v>
      </c>
      <c r="C76" s="193" t="s">
        <v>571</v>
      </c>
      <c r="D76" s="194" t="s">
        <v>483</v>
      </c>
      <c r="E76" s="195">
        <v>24151.661800000002</v>
      </c>
      <c r="F76" s="196" t="s">
        <v>539</v>
      </c>
    </row>
    <row r="77" spans="1:6" hidden="1" x14ac:dyDescent="0.2">
      <c r="A77" s="192" t="s">
        <v>536</v>
      </c>
      <c r="B77" s="192" t="s">
        <v>537</v>
      </c>
      <c r="C77" s="193" t="s">
        <v>572</v>
      </c>
      <c r="D77" s="194" t="s">
        <v>483</v>
      </c>
      <c r="E77" s="195">
        <v>12836.04</v>
      </c>
      <c r="F77" s="196" t="s">
        <v>539</v>
      </c>
    </row>
    <row r="78" spans="1:6" ht="24" hidden="1" x14ac:dyDescent="0.2">
      <c r="A78" s="192" t="s">
        <v>536</v>
      </c>
      <c r="B78" s="192" t="s">
        <v>537</v>
      </c>
      <c r="C78" s="193" t="s">
        <v>573</v>
      </c>
      <c r="D78" s="194" t="s">
        <v>483</v>
      </c>
      <c r="E78" s="195">
        <v>45994.842499999999</v>
      </c>
      <c r="F78" s="196" t="s">
        <v>539</v>
      </c>
    </row>
    <row r="79" spans="1:6" hidden="1" x14ac:dyDescent="0.2">
      <c r="A79" s="192" t="s">
        <v>536</v>
      </c>
      <c r="B79" s="192" t="s">
        <v>537</v>
      </c>
      <c r="C79" s="193" t="s">
        <v>574</v>
      </c>
      <c r="D79" s="194" t="s">
        <v>483</v>
      </c>
      <c r="E79" s="195">
        <v>111029.4216</v>
      </c>
      <c r="F79" s="196" t="s">
        <v>539</v>
      </c>
    </row>
    <row r="80" spans="1:6" hidden="1" x14ac:dyDescent="0.2">
      <c r="A80" s="192" t="s">
        <v>536</v>
      </c>
      <c r="B80" s="192" t="s">
        <v>537</v>
      </c>
      <c r="C80" s="193" t="s">
        <v>575</v>
      </c>
      <c r="D80" s="194" t="s">
        <v>483</v>
      </c>
      <c r="E80" s="195">
        <v>1770</v>
      </c>
      <c r="F80" s="196" t="s">
        <v>539</v>
      </c>
    </row>
    <row r="81" spans="1:6" ht="24" hidden="1" x14ac:dyDescent="0.2">
      <c r="A81" s="192" t="s">
        <v>536</v>
      </c>
      <c r="B81" s="192" t="s">
        <v>537</v>
      </c>
      <c r="C81" s="193" t="s">
        <v>576</v>
      </c>
      <c r="D81" s="194" t="s">
        <v>483</v>
      </c>
      <c r="E81" s="195">
        <v>4524.9931999999999</v>
      </c>
      <c r="F81" s="196" t="s">
        <v>539</v>
      </c>
    </row>
    <row r="82" spans="1:6" ht="18.75" hidden="1" customHeight="1" x14ac:dyDescent="0.2">
      <c r="A82" s="192" t="s">
        <v>536</v>
      </c>
      <c r="B82" s="192" t="s">
        <v>537</v>
      </c>
      <c r="C82" s="193" t="s">
        <v>577</v>
      </c>
      <c r="D82" s="194" t="s">
        <v>483</v>
      </c>
      <c r="E82" s="195">
        <v>3299.87</v>
      </c>
      <c r="F82" s="196" t="s">
        <v>539</v>
      </c>
    </row>
    <row r="83" spans="1:6" ht="20.25" hidden="1" customHeight="1" x14ac:dyDescent="0.2">
      <c r="A83" s="192" t="s">
        <v>536</v>
      </c>
      <c r="B83" s="192" t="s">
        <v>537</v>
      </c>
      <c r="C83" s="193" t="s">
        <v>578</v>
      </c>
      <c r="D83" s="194" t="s">
        <v>483</v>
      </c>
      <c r="E83" s="195">
        <v>4242.6899999999996</v>
      </c>
      <c r="F83" s="196" t="s">
        <v>539</v>
      </c>
    </row>
    <row r="84" spans="1:6" ht="21.95" hidden="1" customHeight="1" x14ac:dyDescent="0.2">
      <c r="A84" s="192" t="s">
        <v>536</v>
      </c>
      <c r="B84" s="192" t="s">
        <v>537</v>
      </c>
      <c r="C84" s="193" t="s">
        <v>579</v>
      </c>
      <c r="D84" s="194" t="s">
        <v>483</v>
      </c>
      <c r="E84" s="195">
        <v>11859.991</v>
      </c>
      <c r="F84" s="196" t="s">
        <v>539</v>
      </c>
    </row>
    <row r="85" spans="1:6" ht="18" hidden="1" customHeight="1" x14ac:dyDescent="0.2">
      <c r="A85" s="192" t="s">
        <v>536</v>
      </c>
      <c r="B85" s="192" t="s">
        <v>537</v>
      </c>
      <c r="C85" s="193" t="s">
        <v>580</v>
      </c>
      <c r="D85" s="194" t="s">
        <v>483</v>
      </c>
      <c r="E85" s="195">
        <v>1479.9914000000001</v>
      </c>
      <c r="F85" s="196" t="s">
        <v>539</v>
      </c>
    </row>
    <row r="86" spans="1:6" ht="24" hidden="1" x14ac:dyDescent="0.2">
      <c r="A86" s="192" t="s">
        <v>536</v>
      </c>
      <c r="B86" s="192" t="s">
        <v>537</v>
      </c>
      <c r="C86" s="193" t="s">
        <v>581</v>
      </c>
      <c r="D86" s="194" t="s">
        <v>483</v>
      </c>
      <c r="E86" s="195">
        <v>1999.9938</v>
      </c>
      <c r="F86" s="196" t="s">
        <v>539</v>
      </c>
    </row>
    <row r="87" spans="1:6" ht="24" hidden="1" x14ac:dyDescent="0.2">
      <c r="A87" s="192" t="s">
        <v>536</v>
      </c>
      <c r="B87" s="192" t="s">
        <v>537</v>
      </c>
      <c r="C87" s="193" t="s">
        <v>582</v>
      </c>
      <c r="D87" s="194" t="s">
        <v>483</v>
      </c>
      <c r="E87" s="195">
        <v>6938.4</v>
      </c>
      <c r="F87" s="196" t="s">
        <v>539</v>
      </c>
    </row>
    <row r="88" spans="1:6" hidden="1" x14ac:dyDescent="0.2">
      <c r="A88" s="192" t="s">
        <v>536</v>
      </c>
      <c r="B88" s="192" t="s">
        <v>537</v>
      </c>
      <c r="C88" s="193" t="s">
        <v>583</v>
      </c>
      <c r="D88" s="194" t="s">
        <v>483</v>
      </c>
      <c r="E88" s="195">
        <v>938.18259999999998</v>
      </c>
      <c r="F88" s="196" t="s">
        <v>539</v>
      </c>
    </row>
    <row r="89" spans="1:6" hidden="1" x14ac:dyDescent="0.2">
      <c r="A89" s="192" t="s">
        <v>536</v>
      </c>
      <c r="B89" s="192" t="s">
        <v>537</v>
      </c>
      <c r="C89" s="193" t="s">
        <v>584</v>
      </c>
      <c r="D89" s="194" t="s">
        <v>483</v>
      </c>
      <c r="E89" s="195">
        <v>3519.94</v>
      </c>
      <c r="F89" s="196" t="s">
        <v>539</v>
      </c>
    </row>
    <row r="90" spans="1:6" ht="20.100000000000001" hidden="1" customHeight="1" x14ac:dyDescent="0.2">
      <c r="A90" s="192" t="s">
        <v>536</v>
      </c>
      <c r="B90" s="192" t="s">
        <v>537</v>
      </c>
      <c r="C90" s="193" t="s">
        <v>585</v>
      </c>
      <c r="D90" s="194" t="s">
        <v>483</v>
      </c>
      <c r="E90" s="195">
        <v>9</v>
      </c>
      <c r="F90" s="196" t="s">
        <v>539</v>
      </c>
    </row>
    <row r="91" spans="1:6" ht="20.100000000000001" hidden="1" customHeight="1" x14ac:dyDescent="0.2">
      <c r="A91" s="192" t="s">
        <v>536</v>
      </c>
      <c r="B91" s="192" t="s">
        <v>537</v>
      </c>
      <c r="C91" s="193" t="s">
        <v>586</v>
      </c>
      <c r="D91" s="194" t="s">
        <v>483</v>
      </c>
      <c r="E91" s="195">
        <v>63229.120000000003</v>
      </c>
      <c r="F91" s="196" t="s">
        <v>539</v>
      </c>
    </row>
    <row r="92" spans="1:6" ht="24.75" hidden="1" customHeight="1" x14ac:dyDescent="0.2">
      <c r="A92" s="192" t="s">
        <v>536</v>
      </c>
      <c r="B92" s="192" t="s">
        <v>537</v>
      </c>
      <c r="C92" s="193" t="s">
        <v>587</v>
      </c>
      <c r="D92" s="194" t="s">
        <v>483</v>
      </c>
      <c r="E92" s="195">
        <v>475540</v>
      </c>
      <c r="F92" s="196" t="s">
        <v>539</v>
      </c>
    </row>
    <row r="93" spans="1:6" hidden="1" x14ac:dyDescent="0.2">
      <c r="A93" s="192" t="s">
        <v>536</v>
      </c>
      <c r="B93" s="192" t="s">
        <v>537</v>
      </c>
      <c r="C93" s="193" t="s">
        <v>588</v>
      </c>
      <c r="D93" s="194" t="s">
        <v>483</v>
      </c>
      <c r="E93" s="195">
        <v>490481.16</v>
      </c>
      <c r="F93" s="196" t="s">
        <v>539</v>
      </c>
    </row>
    <row r="94" spans="1:6" ht="24" hidden="1" x14ac:dyDescent="0.2">
      <c r="A94" s="192" t="s">
        <v>536</v>
      </c>
      <c r="B94" s="192" t="s">
        <v>537</v>
      </c>
      <c r="C94" s="193" t="s">
        <v>589</v>
      </c>
      <c r="D94" s="194" t="s">
        <v>483</v>
      </c>
      <c r="E94" s="195">
        <v>74340</v>
      </c>
      <c r="F94" s="196" t="s">
        <v>539</v>
      </c>
    </row>
    <row r="95" spans="1:6" ht="15" hidden="1" customHeight="1" x14ac:dyDescent="0.2">
      <c r="A95" s="192" t="s">
        <v>536</v>
      </c>
      <c r="B95" s="192" t="s">
        <v>537</v>
      </c>
      <c r="C95" s="193" t="s">
        <v>590</v>
      </c>
      <c r="D95" s="194" t="s">
        <v>483</v>
      </c>
      <c r="E95" s="195">
        <v>40101.792600000001</v>
      </c>
      <c r="F95" s="196" t="s">
        <v>539</v>
      </c>
    </row>
    <row r="96" spans="1:6" ht="14.1" hidden="1" customHeight="1" x14ac:dyDescent="0.2">
      <c r="A96" s="192" t="s">
        <v>536</v>
      </c>
      <c r="B96" s="192" t="s">
        <v>537</v>
      </c>
      <c r="C96" s="193" t="s">
        <v>591</v>
      </c>
      <c r="D96" s="194" t="s">
        <v>483</v>
      </c>
      <c r="E96" s="195">
        <v>386697.033</v>
      </c>
      <c r="F96" s="196" t="s">
        <v>539</v>
      </c>
    </row>
    <row r="97" spans="1:6" hidden="1" x14ac:dyDescent="0.2">
      <c r="A97" s="192" t="s">
        <v>536</v>
      </c>
      <c r="B97" s="192" t="s">
        <v>537</v>
      </c>
      <c r="C97" s="193" t="s">
        <v>592</v>
      </c>
      <c r="D97" s="194" t="s">
        <v>483</v>
      </c>
      <c r="E97" s="195">
        <v>142177.25599999999</v>
      </c>
      <c r="F97" s="196" t="s">
        <v>539</v>
      </c>
    </row>
    <row r="98" spans="1:6" hidden="1" x14ac:dyDescent="0.2">
      <c r="A98" s="192" t="s">
        <v>536</v>
      </c>
      <c r="B98" s="192" t="s">
        <v>537</v>
      </c>
      <c r="C98" s="193" t="s">
        <v>593</v>
      </c>
      <c r="D98" s="194" t="s">
        <v>483</v>
      </c>
      <c r="E98" s="195">
        <v>26868.6</v>
      </c>
      <c r="F98" s="196" t="s">
        <v>539</v>
      </c>
    </row>
    <row r="99" spans="1:6" ht="24" hidden="1" x14ac:dyDescent="0.2">
      <c r="A99" s="192" t="s">
        <v>536</v>
      </c>
      <c r="B99" s="192" t="s">
        <v>537</v>
      </c>
      <c r="C99" s="193" t="s">
        <v>594</v>
      </c>
      <c r="D99" s="194" t="s">
        <v>483</v>
      </c>
      <c r="E99" s="195">
        <v>1897493.1</v>
      </c>
      <c r="F99" s="196" t="s">
        <v>539</v>
      </c>
    </row>
    <row r="100" spans="1:6" hidden="1" x14ac:dyDescent="0.2">
      <c r="A100" s="192" t="s">
        <v>536</v>
      </c>
      <c r="B100" s="192" t="s">
        <v>537</v>
      </c>
      <c r="C100" s="193" t="s">
        <v>595</v>
      </c>
      <c r="D100" s="194" t="s">
        <v>483</v>
      </c>
      <c r="E100" s="195">
        <v>232041.1</v>
      </c>
      <c r="F100" s="196" t="s">
        <v>539</v>
      </c>
    </row>
    <row r="101" spans="1:6" ht="24" hidden="1" x14ac:dyDescent="0.2">
      <c r="A101" s="192" t="s">
        <v>536</v>
      </c>
      <c r="B101" s="192" t="s">
        <v>537</v>
      </c>
      <c r="C101" s="193" t="s">
        <v>596</v>
      </c>
      <c r="D101" s="194" t="s">
        <v>483</v>
      </c>
      <c r="E101" s="195">
        <v>34703.800000000003</v>
      </c>
      <c r="F101" s="196" t="s">
        <v>539</v>
      </c>
    </row>
    <row r="102" spans="1:6" ht="24" hidden="1" x14ac:dyDescent="0.2">
      <c r="A102" s="192" t="s">
        <v>536</v>
      </c>
      <c r="B102" s="192" t="s">
        <v>537</v>
      </c>
      <c r="C102" s="193" t="s">
        <v>597</v>
      </c>
      <c r="D102" s="194" t="s">
        <v>483</v>
      </c>
      <c r="E102" s="195">
        <v>8903.1</v>
      </c>
      <c r="F102" s="196" t="s">
        <v>539</v>
      </c>
    </row>
    <row r="103" spans="1:6" ht="15.95" hidden="1" customHeight="1" x14ac:dyDescent="0.2">
      <c r="A103" s="192" t="s">
        <v>536</v>
      </c>
      <c r="B103" s="192" t="s">
        <v>537</v>
      </c>
      <c r="C103" s="193" t="s">
        <v>598</v>
      </c>
      <c r="D103" s="194" t="s">
        <v>483</v>
      </c>
      <c r="E103" s="195">
        <v>130316.25</v>
      </c>
      <c r="F103" s="193" t="s">
        <v>539</v>
      </c>
    </row>
    <row r="104" spans="1:6" hidden="1" x14ac:dyDescent="0.2">
      <c r="A104" s="192" t="s">
        <v>536</v>
      </c>
      <c r="B104" s="192" t="s">
        <v>537</v>
      </c>
      <c r="C104" s="193" t="s">
        <v>599</v>
      </c>
      <c r="D104" s="194" t="s">
        <v>483</v>
      </c>
      <c r="E104" s="195">
        <v>22139.75</v>
      </c>
      <c r="F104" s="196" t="s">
        <v>539</v>
      </c>
    </row>
    <row r="105" spans="1:6" ht="24" hidden="1" x14ac:dyDescent="0.2">
      <c r="A105" s="192" t="s">
        <v>536</v>
      </c>
      <c r="B105" s="192" t="s">
        <v>537</v>
      </c>
      <c r="C105" s="193" t="s">
        <v>600</v>
      </c>
      <c r="D105" s="194" t="s">
        <v>483</v>
      </c>
      <c r="E105" s="195">
        <v>62932.232000000004</v>
      </c>
      <c r="F105" s="196" t="s">
        <v>539</v>
      </c>
    </row>
    <row r="106" spans="1:6" ht="24" hidden="1" x14ac:dyDescent="0.2">
      <c r="A106" s="192" t="s">
        <v>536</v>
      </c>
      <c r="B106" s="192" t="s">
        <v>537</v>
      </c>
      <c r="C106" s="193" t="s">
        <v>601</v>
      </c>
      <c r="D106" s="194" t="s">
        <v>483</v>
      </c>
      <c r="E106" s="195">
        <v>62932.232199999999</v>
      </c>
      <c r="F106" s="196" t="s">
        <v>539</v>
      </c>
    </row>
    <row r="107" spans="1:6" ht="24" hidden="1" x14ac:dyDescent="0.2">
      <c r="A107" s="192" t="s">
        <v>536</v>
      </c>
      <c r="B107" s="192" t="s">
        <v>537</v>
      </c>
      <c r="C107" s="193" t="s">
        <v>602</v>
      </c>
      <c r="D107" s="194" t="s">
        <v>483</v>
      </c>
      <c r="E107" s="195">
        <v>57230</v>
      </c>
      <c r="F107" s="196" t="s">
        <v>539</v>
      </c>
    </row>
    <row r="108" spans="1:6" hidden="1" x14ac:dyDescent="0.2">
      <c r="A108" s="192" t="s">
        <v>536</v>
      </c>
      <c r="B108" s="192" t="s">
        <v>537</v>
      </c>
      <c r="C108" s="193" t="s">
        <v>603</v>
      </c>
      <c r="D108" s="194" t="s">
        <v>483</v>
      </c>
      <c r="E108" s="195">
        <v>2549.9917</v>
      </c>
      <c r="F108" s="196" t="s">
        <v>539</v>
      </c>
    </row>
    <row r="109" spans="1:6" hidden="1" x14ac:dyDescent="0.2">
      <c r="A109" s="192" t="s">
        <v>536</v>
      </c>
      <c r="B109" s="192" t="s">
        <v>537</v>
      </c>
      <c r="C109" s="193" t="s">
        <v>604</v>
      </c>
      <c r="D109" s="194" t="s">
        <v>483</v>
      </c>
      <c r="E109" s="195">
        <v>13999.992</v>
      </c>
      <c r="F109" s="196" t="s">
        <v>539</v>
      </c>
    </row>
    <row r="110" spans="1:6" hidden="1" x14ac:dyDescent="0.2">
      <c r="A110" s="192" t="s">
        <v>536</v>
      </c>
      <c r="B110" s="192" t="s">
        <v>537</v>
      </c>
      <c r="C110" s="193" t="s">
        <v>605</v>
      </c>
      <c r="D110" s="194" t="s">
        <v>483</v>
      </c>
      <c r="E110" s="195">
        <v>19383.86</v>
      </c>
      <c r="F110" s="196" t="s">
        <v>539</v>
      </c>
    </row>
    <row r="111" spans="1:6" hidden="1" x14ac:dyDescent="0.2">
      <c r="A111" s="192" t="s">
        <v>536</v>
      </c>
      <c r="B111" s="192" t="s">
        <v>537</v>
      </c>
      <c r="C111" s="193" t="s">
        <v>606</v>
      </c>
      <c r="D111" s="194" t="s">
        <v>483</v>
      </c>
      <c r="E111" s="195">
        <v>250971.84</v>
      </c>
      <c r="F111" s="196" t="s">
        <v>539</v>
      </c>
    </row>
    <row r="112" spans="1:6" hidden="1" x14ac:dyDescent="0.2">
      <c r="A112" s="192" t="s">
        <v>536</v>
      </c>
      <c r="B112" s="192" t="s">
        <v>537</v>
      </c>
      <c r="C112" s="193" t="s">
        <v>607</v>
      </c>
      <c r="D112" s="194" t="s">
        <v>483</v>
      </c>
      <c r="E112" s="195">
        <v>257712</v>
      </c>
      <c r="F112" s="196" t="s">
        <v>539</v>
      </c>
    </row>
    <row r="113" spans="1:6" hidden="1" x14ac:dyDescent="0.2">
      <c r="A113" s="192" t="s">
        <v>536</v>
      </c>
      <c r="B113" s="192" t="s">
        <v>537</v>
      </c>
      <c r="C113" s="193" t="s">
        <v>608</v>
      </c>
      <c r="D113" s="194" t="s">
        <v>483</v>
      </c>
      <c r="E113" s="195">
        <v>3613.16</v>
      </c>
      <c r="F113" s="196" t="s">
        <v>539</v>
      </c>
    </row>
    <row r="114" spans="1:6" hidden="1" x14ac:dyDescent="0.2">
      <c r="A114" s="192" t="s">
        <v>536</v>
      </c>
      <c r="B114" s="192" t="s">
        <v>537</v>
      </c>
      <c r="C114" s="193" t="s">
        <v>609</v>
      </c>
      <c r="D114" s="194" t="s">
        <v>483</v>
      </c>
      <c r="E114" s="195">
        <v>34202.300000000003</v>
      </c>
      <c r="F114" s="196" t="s">
        <v>539</v>
      </c>
    </row>
    <row r="115" spans="1:6" hidden="1" x14ac:dyDescent="0.2">
      <c r="A115" s="192" t="s">
        <v>536</v>
      </c>
      <c r="B115" s="192" t="s">
        <v>537</v>
      </c>
      <c r="C115" s="193" t="s">
        <v>610</v>
      </c>
      <c r="D115" s="194" t="s">
        <v>483</v>
      </c>
      <c r="E115" s="195">
        <v>30336.03</v>
      </c>
      <c r="F115" s="196" t="s">
        <v>539</v>
      </c>
    </row>
    <row r="116" spans="1:6" hidden="1" x14ac:dyDescent="0.2">
      <c r="A116" s="192" t="s">
        <v>536</v>
      </c>
      <c r="B116" s="192" t="s">
        <v>537</v>
      </c>
      <c r="C116" s="193" t="s">
        <v>611</v>
      </c>
      <c r="D116" s="194" t="s">
        <v>483</v>
      </c>
      <c r="E116" s="195">
        <v>1250.8</v>
      </c>
      <c r="F116" s="196" t="s">
        <v>539</v>
      </c>
    </row>
    <row r="117" spans="1:6" hidden="1" x14ac:dyDescent="0.2">
      <c r="A117" s="192" t="s">
        <v>536</v>
      </c>
      <c r="B117" s="192" t="s">
        <v>537</v>
      </c>
      <c r="C117" s="193" t="s">
        <v>612</v>
      </c>
      <c r="D117" s="194" t="s">
        <v>483</v>
      </c>
      <c r="E117" s="195">
        <v>1250.8</v>
      </c>
      <c r="F117" s="196" t="s">
        <v>539</v>
      </c>
    </row>
    <row r="118" spans="1:6" hidden="1" x14ac:dyDescent="0.2">
      <c r="A118" s="192" t="s">
        <v>536</v>
      </c>
      <c r="B118" s="192" t="s">
        <v>537</v>
      </c>
      <c r="C118" s="193" t="s">
        <v>613</v>
      </c>
      <c r="D118" s="194" t="s">
        <v>483</v>
      </c>
      <c r="E118" s="195">
        <v>1250.8</v>
      </c>
      <c r="F118" s="196" t="s">
        <v>539</v>
      </c>
    </row>
    <row r="119" spans="1:6" hidden="1" x14ac:dyDescent="0.2">
      <c r="A119" s="192" t="s">
        <v>536</v>
      </c>
      <c r="B119" s="192" t="s">
        <v>537</v>
      </c>
      <c r="C119" s="193" t="s">
        <v>614</v>
      </c>
      <c r="D119" s="194" t="s">
        <v>483</v>
      </c>
      <c r="E119" s="195">
        <v>21240</v>
      </c>
      <c r="F119" s="196" t="s">
        <v>539</v>
      </c>
    </row>
    <row r="120" spans="1:6" hidden="1" x14ac:dyDescent="0.2">
      <c r="A120" s="192" t="s">
        <v>536</v>
      </c>
      <c r="B120" s="192" t="s">
        <v>537</v>
      </c>
      <c r="C120" s="193" t="s">
        <v>615</v>
      </c>
      <c r="D120" s="194" t="s">
        <v>483</v>
      </c>
      <c r="E120" s="195">
        <v>43960.9</v>
      </c>
      <c r="F120" s="196" t="s">
        <v>539</v>
      </c>
    </row>
    <row r="121" spans="1:6" hidden="1" x14ac:dyDescent="0.2">
      <c r="A121" s="192" t="s">
        <v>536</v>
      </c>
      <c r="B121" s="192" t="s">
        <v>537</v>
      </c>
      <c r="C121" s="193" t="s">
        <v>616</v>
      </c>
      <c r="D121" s="194" t="s">
        <v>483</v>
      </c>
      <c r="E121" s="195">
        <v>13749.996999999999</v>
      </c>
      <c r="F121" s="196" t="s">
        <v>539</v>
      </c>
    </row>
    <row r="122" spans="1:6" hidden="1" x14ac:dyDescent="0.2">
      <c r="A122" s="192" t="s">
        <v>536</v>
      </c>
      <c r="B122" s="192" t="s">
        <v>537</v>
      </c>
      <c r="C122" s="193" t="s">
        <v>617</v>
      </c>
      <c r="D122" s="194" t="s">
        <v>483</v>
      </c>
      <c r="E122" s="195">
        <v>13570</v>
      </c>
      <c r="F122" s="196" t="s">
        <v>539</v>
      </c>
    </row>
    <row r="123" spans="1:6" hidden="1" x14ac:dyDescent="0.2">
      <c r="A123" s="192" t="s">
        <v>536</v>
      </c>
      <c r="B123" s="192" t="s">
        <v>537</v>
      </c>
      <c r="C123" s="193" t="s">
        <v>618</v>
      </c>
      <c r="D123" s="194" t="s">
        <v>483</v>
      </c>
      <c r="E123" s="195">
        <v>4284.71</v>
      </c>
      <c r="F123" s="196" t="s">
        <v>539</v>
      </c>
    </row>
    <row r="124" spans="1:6" hidden="1" x14ac:dyDescent="0.2">
      <c r="A124" s="192" t="s">
        <v>536</v>
      </c>
      <c r="B124" s="192" t="s">
        <v>537</v>
      </c>
      <c r="C124" s="193" t="s">
        <v>619</v>
      </c>
      <c r="D124" s="194" t="s">
        <v>483</v>
      </c>
      <c r="E124" s="195">
        <v>5726.64</v>
      </c>
      <c r="F124" s="196" t="s">
        <v>539</v>
      </c>
    </row>
    <row r="125" spans="1:6" hidden="1" x14ac:dyDescent="0.2">
      <c r="A125" s="192" t="s">
        <v>536</v>
      </c>
      <c r="B125" s="192" t="s">
        <v>537</v>
      </c>
      <c r="C125" s="193" t="s">
        <v>620</v>
      </c>
      <c r="D125" s="194" t="s">
        <v>483</v>
      </c>
      <c r="E125" s="195">
        <v>20650</v>
      </c>
      <c r="F125" s="196" t="s">
        <v>539</v>
      </c>
    </row>
    <row r="126" spans="1:6" ht="12.95" hidden="1" customHeight="1" x14ac:dyDescent="0.2">
      <c r="A126" s="192" t="s">
        <v>536</v>
      </c>
      <c r="B126" s="192" t="s">
        <v>537</v>
      </c>
      <c r="C126" s="193" t="s">
        <v>621</v>
      </c>
      <c r="D126" s="194" t="s">
        <v>483</v>
      </c>
      <c r="E126" s="195">
        <v>575000.01</v>
      </c>
      <c r="F126" s="196" t="s">
        <v>539</v>
      </c>
    </row>
    <row r="127" spans="1:6" ht="24" hidden="1" x14ac:dyDescent="0.2">
      <c r="A127" s="192" t="s">
        <v>536</v>
      </c>
      <c r="B127" s="192" t="s">
        <v>537</v>
      </c>
      <c r="C127" s="193" t="s">
        <v>622</v>
      </c>
      <c r="D127" s="194" t="s">
        <v>483</v>
      </c>
      <c r="E127" s="195">
        <v>2542900</v>
      </c>
      <c r="F127" s="196" t="s">
        <v>539</v>
      </c>
    </row>
    <row r="128" spans="1:6" hidden="1" x14ac:dyDescent="0.2">
      <c r="A128" s="192" t="s">
        <v>536</v>
      </c>
      <c r="B128" s="192" t="s">
        <v>537</v>
      </c>
      <c r="C128" s="193" t="s">
        <v>623</v>
      </c>
      <c r="D128" s="194" t="s">
        <v>483</v>
      </c>
      <c r="E128" s="195">
        <v>172556.12</v>
      </c>
      <c r="F128" s="196" t="s">
        <v>539</v>
      </c>
    </row>
    <row r="129" spans="1:6" ht="24" hidden="1" x14ac:dyDescent="0.2">
      <c r="A129" s="192" t="s">
        <v>536</v>
      </c>
      <c r="B129" s="192" t="s">
        <v>537</v>
      </c>
      <c r="C129" s="193" t="s">
        <v>624</v>
      </c>
      <c r="D129" s="194" t="s">
        <v>483</v>
      </c>
      <c r="E129" s="195">
        <v>44250</v>
      </c>
      <c r="F129" s="196" t="s">
        <v>539</v>
      </c>
    </row>
    <row r="130" spans="1:6" hidden="1" x14ac:dyDescent="0.2">
      <c r="A130" s="192" t="s">
        <v>536</v>
      </c>
      <c r="B130" s="192" t="s">
        <v>537</v>
      </c>
      <c r="C130" s="193" t="s">
        <v>625</v>
      </c>
      <c r="D130" s="194" t="s">
        <v>483</v>
      </c>
      <c r="E130" s="195">
        <v>719492.56279999996</v>
      </c>
      <c r="F130" s="196" t="s">
        <v>539</v>
      </c>
    </row>
    <row r="131" spans="1:6" hidden="1" x14ac:dyDescent="0.2">
      <c r="A131" s="192" t="s">
        <v>536</v>
      </c>
      <c r="B131" s="192" t="s">
        <v>537</v>
      </c>
      <c r="C131" s="193" t="s">
        <v>626</v>
      </c>
      <c r="D131" s="194" t="s">
        <v>483</v>
      </c>
      <c r="E131" s="195">
        <v>816192.43</v>
      </c>
      <c r="F131" s="196" t="s">
        <v>539</v>
      </c>
    </row>
    <row r="132" spans="1:6" hidden="1" x14ac:dyDescent="0.2">
      <c r="A132" s="197" t="s">
        <v>627</v>
      </c>
      <c r="B132" s="197" t="s">
        <v>628</v>
      </c>
      <c r="C132" s="198" t="s">
        <v>629</v>
      </c>
      <c r="D132" s="199" t="s">
        <v>483</v>
      </c>
      <c r="E132" s="200">
        <v>36954.32</v>
      </c>
      <c r="F132" s="201" t="s">
        <v>630</v>
      </c>
    </row>
    <row r="133" spans="1:6" ht="14.1" hidden="1" customHeight="1" x14ac:dyDescent="0.2">
      <c r="A133" s="197" t="s">
        <v>627</v>
      </c>
      <c r="B133" s="197" t="s">
        <v>628</v>
      </c>
      <c r="C133" s="198" t="s">
        <v>631</v>
      </c>
      <c r="D133" s="199" t="s">
        <v>483</v>
      </c>
      <c r="E133" s="200">
        <v>3776</v>
      </c>
      <c r="F133" s="201" t="s">
        <v>630</v>
      </c>
    </row>
    <row r="134" spans="1:6" ht="15.95" hidden="1" customHeight="1" x14ac:dyDescent="0.2">
      <c r="A134" s="197" t="s">
        <v>627</v>
      </c>
      <c r="B134" s="197" t="s">
        <v>628</v>
      </c>
      <c r="C134" s="198" t="s">
        <v>632</v>
      </c>
      <c r="D134" s="199" t="s">
        <v>483</v>
      </c>
      <c r="E134" s="200">
        <v>12390</v>
      </c>
      <c r="F134" s="201" t="s">
        <v>630</v>
      </c>
    </row>
    <row r="135" spans="1:6" ht="15" hidden="1" customHeight="1" x14ac:dyDescent="0.2">
      <c r="A135" s="197" t="s">
        <v>627</v>
      </c>
      <c r="B135" s="197" t="s">
        <v>628</v>
      </c>
      <c r="C135" s="198" t="s">
        <v>633</v>
      </c>
      <c r="D135" s="199" t="s">
        <v>483</v>
      </c>
      <c r="E135" s="200">
        <v>6293.7049999999999</v>
      </c>
      <c r="F135" s="201" t="s">
        <v>630</v>
      </c>
    </row>
    <row r="136" spans="1:6" ht="14.1" hidden="1" customHeight="1" x14ac:dyDescent="0.2">
      <c r="A136" s="197" t="s">
        <v>627</v>
      </c>
      <c r="B136" s="197" t="s">
        <v>628</v>
      </c>
      <c r="C136" s="198" t="s">
        <v>634</v>
      </c>
      <c r="D136" s="199" t="s">
        <v>483</v>
      </c>
      <c r="E136" s="200">
        <v>27200</v>
      </c>
      <c r="F136" s="201" t="s">
        <v>630</v>
      </c>
    </row>
    <row r="137" spans="1:6" ht="24" hidden="1" x14ac:dyDescent="0.2">
      <c r="A137" s="202" t="s">
        <v>452</v>
      </c>
      <c r="B137" s="202" t="s">
        <v>635</v>
      </c>
      <c r="C137" s="203" t="s">
        <v>636</v>
      </c>
      <c r="D137" s="204" t="s">
        <v>483</v>
      </c>
      <c r="E137" s="205">
        <v>109504</v>
      </c>
      <c r="F137" s="206" t="s">
        <v>637</v>
      </c>
    </row>
    <row r="138" spans="1:6" ht="24" hidden="1" x14ac:dyDescent="0.2">
      <c r="A138" s="202" t="s">
        <v>452</v>
      </c>
      <c r="B138" s="202" t="s">
        <v>635</v>
      </c>
      <c r="C138" s="203" t="s">
        <v>638</v>
      </c>
      <c r="D138" s="204" t="s">
        <v>483</v>
      </c>
      <c r="E138" s="205">
        <v>5723</v>
      </c>
      <c r="F138" s="206" t="s">
        <v>637</v>
      </c>
    </row>
    <row r="139" spans="1:6" ht="24" hidden="1" x14ac:dyDescent="0.2">
      <c r="A139" s="167" t="s">
        <v>639</v>
      </c>
      <c r="B139" s="167" t="s">
        <v>640</v>
      </c>
      <c r="C139" s="168" t="s">
        <v>641</v>
      </c>
      <c r="D139" s="169" t="s">
        <v>483</v>
      </c>
      <c r="E139" s="170">
        <v>6200</v>
      </c>
      <c r="F139" s="207" t="s">
        <v>642</v>
      </c>
    </row>
    <row r="140" spans="1:6" ht="36" hidden="1" x14ac:dyDescent="0.2">
      <c r="A140" s="167" t="s">
        <v>639</v>
      </c>
      <c r="B140" s="167" t="s">
        <v>640</v>
      </c>
      <c r="C140" s="168" t="s">
        <v>643</v>
      </c>
      <c r="D140" s="169" t="s">
        <v>483</v>
      </c>
      <c r="E140" s="170">
        <v>86568.53</v>
      </c>
      <c r="F140" s="207" t="s">
        <v>642</v>
      </c>
    </row>
    <row r="141" spans="1:6" ht="36" hidden="1" x14ac:dyDescent="0.2">
      <c r="A141" s="167" t="s">
        <v>639</v>
      </c>
      <c r="B141" s="167" t="s">
        <v>640</v>
      </c>
      <c r="C141" s="168" t="s">
        <v>644</v>
      </c>
      <c r="D141" s="169" t="s">
        <v>483</v>
      </c>
      <c r="E141" s="170">
        <v>100917.38</v>
      </c>
      <c r="F141" s="207" t="s">
        <v>642</v>
      </c>
    </row>
    <row r="142" spans="1:6" ht="15.95" hidden="1" customHeight="1" x14ac:dyDescent="0.2">
      <c r="A142" s="208" t="s">
        <v>235</v>
      </c>
      <c r="B142" s="208" t="s">
        <v>645</v>
      </c>
      <c r="C142" s="209" t="s">
        <v>646</v>
      </c>
      <c r="D142" s="210" t="s">
        <v>483</v>
      </c>
      <c r="E142" s="211">
        <v>1000</v>
      </c>
      <c r="F142" s="212" t="s">
        <v>647</v>
      </c>
    </row>
    <row r="143" spans="1:6" hidden="1" x14ac:dyDescent="0.2">
      <c r="A143" s="208" t="s">
        <v>235</v>
      </c>
      <c r="B143" s="208" t="s">
        <v>645</v>
      </c>
      <c r="C143" s="209" t="s">
        <v>648</v>
      </c>
      <c r="D143" s="210" t="s">
        <v>483</v>
      </c>
      <c r="E143" s="211">
        <v>200</v>
      </c>
      <c r="F143" s="212" t="s">
        <v>647</v>
      </c>
    </row>
    <row r="144" spans="1:6" ht="18" hidden="1" customHeight="1" x14ac:dyDescent="0.2">
      <c r="A144" s="208" t="s">
        <v>235</v>
      </c>
      <c r="B144" s="208" t="s">
        <v>645</v>
      </c>
      <c r="C144" s="209" t="s">
        <v>649</v>
      </c>
      <c r="D144" s="210" t="s">
        <v>483</v>
      </c>
      <c r="E144" s="211">
        <v>500</v>
      </c>
      <c r="F144" s="212" t="s">
        <v>647</v>
      </c>
    </row>
    <row r="145" spans="1:6" ht="17.25" hidden="1" customHeight="1" x14ac:dyDescent="0.2">
      <c r="A145" s="208" t="s">
        <v>235</v>
      </c>
      <c r="B145" s="208" t="s">
        <v>645</v>
      </c>
      <c r="C145" s="209" t="s">
        <v>650</v>
      </c>
      <c r="D145" s="210" t="s">
        <v>651</v>
      </c>
      <c r="E145" s="211">
        <v>197</v>
      </c>
      <c r="F145" s="213" t="s">
        <v>652</v>
      </c>
    </row>
    <row r="146" spans="1:6" hidden="1" x14ac:dyDescent="0.2">
      <c r="A146" s="208" t="s">
        <v>235</v>
      </c>
      <c r="B146" s="208" t="s">
        <v>645</v>
      </c>
      <c r="C146" s="209" t="s">
        <v>653</v>
      </c>
      <c r="D146" s="210" t="s">
        <v>651</v>
      </c>
      <c r="E146" s="211">
        <v>181</v>
      </c>
      <c r="F146" s="213" t="s">
        <v>652</v>
      </c>
    </row>
    <row r="147" spans="1:6" hidden="1" x14ac:dyDescent="0.2">
      <c r="A147" s="208" t="s">
        <v>235</v>
      </c>
      <c r="B147" s="208" t="s">
        <v>645</v>
      </c>
      <c r="C147" s="209" t="s">
        <v>654</v>
      </c>
      <c r="D147" s="210" t="s">
        <v>651</v>
      </c>
      <c r="E147" s="211">
        <v>251</v>
      </c>
      <c r="F147" s="212" t="s">
        <v>652</v>
      </c>
    </row>
    <row r="148" spans="1:6" hidden="1" x14ac:dyDescent="0.2">
      <c r="A148" s="208" t="s">
        <v>235</v>
      </c>
      <c r="B148" s="208" t="s">
        <v>645</v>
      </c>
      <c r="C148" s="209" t="s">
        <v>655</v>
      </c>
      <c r="D148" s="210" t="s">
        <v>651</v>
      </c>
      <c r="E148" s="211">
        <v>230</v>
      </c>
      <c r="F148" s="213" t="s">
        <v>652</v>
      </c>
    </row>
    <row r="149" spans="1:6" hidden="1" x14ac:dyDescent="0.2">
      <c r="A149" s="208" t="s">
        <v>235</v>
      </c>
      <c r="B149" s="208" t="s">
        <v>645</v>
      </c>
      <c r="C149" s="209" t="s">
        <v>656</v>
      </c>
      <c r="D149" s="210" t="s">
        <v>651</v>
      </c>
      <c r="E149" s="211">
        <v>110</v>
      </c>
      <c r="F149" s="212" t="s">
        <v>652</v>
      </c>
    </row>
    <row r="150" spans="1:6" hidden="1" x14ac:dyDescent="0.2">
      <c r="A150" s="167" t="s">
        <v>222</v>
      </c>
      <c r="B150" s="167" t="s">
        <v>657</v>
      </c>
      <c r="C150" s="168" t="s">
        <v>658</v>
      </c>
      <c r="D150" s="169" t="s">
        <v>659</v>
      </c>
      <c r="E150" s="170">
        <v>28.32</v>
      </c>
      <c r="F150" s="207" t="s">
        <v>660</v>
      </c>
    </row>
    <row r="151" spans="1:6" ht="24" hidden="1" x14ac:dyDescent="0.2">
      <c r="A151" s="167" t="s">
        <v>222</v>
      </c>
      <c r="B151" s="167" t="s">
        <v>657</v>
      </c>
      <c r="C151" s="168" t="s">
        <v>661</v>
      </c>
      <c r="D151" s="169" t="s">
        <v>483</v>
      </c>
      <c r="E151" s="170">
        <v>8500</v>
      </c>
      <c r="F151" s="207" t="s">
        <v>660</v>
      </c>
    </row>
    <row r="152" spans="1:6" hidden="1" x14ac:dyDescent="0.2">
      <c r="A152" s="167" t="s">
        <v>222</v>
      </c>
      <c r="B152" s="167" t="s">
        <v>657</v>
      </c>
      <c r="C152" s="168" t="s">
        <v>662</v>
      </c>
      <c r="D152" s="169" t="s">
        <v>483</v>
      </c>
      <c r="E152" s="170">
        <v>81.171999999999997</v>
      </c>
      <c r="F152" s="207" t="s">
        <v>660</v>
      </c>
    </row>
    <row r="153" spans="1:6" hidden="1" x14ac:dyDescent="0.2">
      <c r="A153" s="167" t="s">
        <v>222</v>
      </c>
      <c r="B153" s="167" t="s">
        <v>657</v>
      </c>
      <c r="C153" s="168" t="s">
        <v>663</v>
      </c>
      <c r="D153" s="169" t="s">
        <v>483</v>
      </c>
      <c r="E153" s="170">
        <v>103.3567</v>
      </c>
      <c r="F153" s="207" t="s">
        <v>660</v>
      </c>
    </row>
    <row r="154" spans="1:6" hidden="1" x14ac:dyDescent="0.2">
      <c r="A154" s="167" t="s">
        <v>222</v>
      </c>
      <c r="B154" s="167" t="s">
        <v>657</v>
      </c>
      <c r="C154" s="168" t="s">
        <v>664</v>
      </c>
      <c r="D154" s="169" t="s">
        <v>483</v>
      </c>
      <c r="E154" s="170">
        <v>20.059999999999999</v>
      </c>
      <c r="F154" s="207" t="s">
        <v>660</v>
      </c>
    </row>
    <row r="155" spans="1:6" ht="12.95" hidden="1" customHeight="1" x14ac:dyDescent="0.2">
      <c r="A155" s="167" t="s">
        <v>222</v>
      </c>
      <c r="B155" s="167" t="s">
        <v>657</v>
      </c>
      <c r="C155" s="168" t="s">
        <v>665</v>
      </c>
      <c r="D155" s="169" t="s">
        <v>483</v>
      </c>
      <c r="E155" s="170">
        <v>208.86</v>
      </c>
      <c r="F155" s="207" t="s">
        <v>660</v>
      </c>
    </row>
    <row r="156" spans="1:6" ht="15" hidden="1" customHeight="1" x14ac:dyDescent="0.2">
      <c r="A156" s="167" t="s">
        <v>222</v>
      </c>
      <c r="B156" s="167" t="s">
        <v>657</v>
      </c>
      <c r="C156" s="168" t="s">
        <v>666</v>
      </c>
      <c r="D156" s="169" t="s">
        <v>483</v>
      </c>
      <c r="E156" s="170">
        <v>206.73500000000001</v>
      </c>
      <c r="F156" s="207" t="s">
        <v>660</v>
      </c>
    </row>
    <row r="157" spans="1:6" ht="15" hidden="1" customHeight="1" x14ac:dyDescent="0.2">
      <c r="A157" s="167" t="s">
        <v>222</v>
      </c>
      <c r="B157" s="167" t="s">
        <v>657</v>
      </c>
      <c r="C157" s="168" t="s">
        <v>667</v>
      </c>
      <c r="D157" s="169" t="s">
        <v>483</v>
      </c>
      <c r="E157" s="170">
        <v>43.293999999999997</v>
      </c>
      <c r="F157" s="207" t="s">
        <v>660</v>
      </c>
    </row>
    <row r="158" spans="1:6" ht="15" hidden="1" customHeight="1" x14ac:dyDescent="0.2">
      <c r="A158" s="167" t="s">
        <v>222</v>
      </c>
      <c r="B158" s="167" t="s">
        <v>657</v>
      </c>
      <c r="C158" s="168" t="s">
        <v>668</v>
      </c>
      <c r="D158" s="169" t="s">
        <v>483</v>
      </c>
      <c r="E158" s="170">
        <v>5.9</v>
      </c>
      <c r="F158" s="207" t="s">
        <v>660</v>
      </c>
    </row>
    <row r="159" spans="1:6" ht="15" hidden="1" customHeight="1" x14ac:dyDescent="0.2">
      <c r="A159" s="167" t="s">
        <v>222</v>
      </c>
      <c r="B159" s="167" t="s">
        <v>657</v>
      </c>
      <c r="C159" s="168" t="s">
        <v>669</v>
      </c>
      <c r="D159" s="169" t="s">
        <v>483</v>
      </c>
      <c r="E159" s="170">
        <v>944</v>
      </c>
      <c r="F159" s="207" t="s">
        <v>660</v>
      </c>
    </row>
    <row r="160" spans="1:6" ht="15" hidden="1" customHeight="1" x14ac:dyDescent="0.2">
      <c r="A160" s="167" t="s">
        <v>222</v>
      </c>
      <c r="B160" s="167" t="s">
        <v>657</v>
      </c>
      <c r="C160" s="168" t="s">
        <v>670</v>
      </c>
      <c r="D160" s="169" t="s">
        <v>483</v>
      </c>
      <c r="E160" s="170">
        <v>571.12</v>
      </c>
      <c r="F160" s="207" t="s">
        <v>660</v>
      </c>
    </row>
    <row r="161" spans="1:6" ht="15" hidden="1" customHeight="1" x14ac:dyDescent="0.2">
      <c r="A161" s="167" t="s">
        <v>222</v>
      </c>
      <c r="B161" s="167" t="s">
        <v>657</v>
      </c>
      <c r="C161" s="168" t="s">
        <v>671</v>
      </c>
      <c r="D161" s="169" t="s">
        <v>483</v>
      </c>
      <c r="E161" s="170">
        <v>619.5</v>
      </c>
      <c r="F161" s="207" t="s">
        <v>660</v>
      </c>
    </row>
    <row r="162" spans="1:6" ht="15" hidden="1" customHeight="1" x14ac:dyDescent="0.2">
      <c r="A162" s="167" t="s">
        <v>222</v>
      </c>
      <c r="B162" s="167" t="s">
        <v>657</v>
      </c>
      <c r="C162" s="168" t="s">
        <v>672</v>
      </c>
      <c r="D162" s="169" t="s">
        <v>483</v>
      </c>
      <c r="E162" s="170">
        <v>100.3</v>
      </c>
      <c r="F162" s="207" t="s">
        <v>660</v>
      </c>
    </row>
    <row r="163" spans="1:6" ht="14.1" hidden="1" customHeight="1" x14ac:dyDescent="0.2">
      <c r="A163" s="167" t="s">
        <v>222</v>
      </c>
      <c r="B163" s="167" t="s">
        <v>657</v>
      </c>
      <c r="C163" s="168" t="s">
        <v>673</v>
      </c>
      <c r="D163" s="169" t="s">
        <v>483</v>
      </c>
      <c r="E163" s="170">
        <v>33.630000000000003</v>
      </c>
      <c r="F163" s="207" t="s">
        <v>660</v>
      </c>
    </row>
    <row r="164" spans="1:6" hidden="1" x14ac:dyDescent="0.2">
      <c r="A164" s="167" t="s">
        <v>222</v>
      </c>
      <c r="B164" s="167" t="s">
        <v>657</v>
      </c>
      <c r="C164" s="168" t="s">
        <v>674</v>
      </c>
      <c r="D164" s="169" t="s">
        <v>483</v>
      </c>
      <c r="E164" s="170">
        <v>44.25</v>
      </c>
      <c r="F164" s="207" t="s">
        <v>660</v>
      </c>
    </row>
    <row r="165" spans="1:6" hidden="1" x14ac:dyDescent="0.2">
      <c r="A165" s="167" t="s">
        <v>222</v>
      </c>
      <c r="B165" s="167" t="s">
        <v>657</v>
      </c>
      <c r="C165" s="168" t="s">
        <v>675</v>
      </c>
      <c r="D165" s="169" t="s">
        <v>483</v>
      </c>
      <c r="E165" s="170">
        <v>855.5</v>
      </c>
      <c r="F165" s="207" t="s">
        <v>660</v>
      </c>
    </row>
    <row r="166" spans="1:6" hidden="1" x14ac:dyDescent="0.2">
      <c r="A166" s="167" t="s">
        <v>222</v>
      </c>
      <c r="B166" s="167" t="s">
        <v>657</v>
      </c>
      <c r="C166" s="168" t="s">
        <v>676</v>
      </c>
      <c r="D166" s="169" t="s">
        <v>483</v>
      </c>
      <c r="E166" s="170">
        <v>60.2273</v>
      </c>
      <c r="F166" s="207" t="s">
        <v>660</v>
      </c>
    </row>
    <row r="167" spans="1:6" hidden="1" x14ac:dyDescent="0.2">
      <c r="A167" s="167" t="s">
        <v>222</v>
      </c>
      <c r="B167" s="167" t="s">
        <v>657</v>
      </c>
      <c r="C167" s="168" t="s">
        <v>677</v>
      </c>
      <c r="D167" s="169" t="s">
        <v>483</v>
      </c>
      <c r="E167" s="170">
        <v>102.8133</v>
      </c>
      <c r="F167" s="207" t="s">
        <v>660</v>
      </c>
    </row>
    <row r="168" spans="1:6" hidden="1" x14ac:dyDescent="0.2">
      <c r="A168" s="167" t="s">
        <v>222</v>
      </c>
      <c r="B168" s="167" t="s">
        <v>657</v>
      </c>
      <c r="C168" s="168" t="s">
        <v>678</v>
      </c>
      <c r="D168" s="169" t="s">
        <v>483</v>
      </c>
      <c r="E168" s="170">
        <v>3030.43</v>
      </c>
      <c r="F168" s="207" t="s">
        <v>660</v>
      </c>
    </row>
    <row r="169" spans="1:6" hidden="1" x14ac:dyDescent="0.2">
      <c r="A169" s="167" t="s">
        <v>222</v>
      </c>
      <c r="B169" s="167" t="s">
        <v>657</v>
      </c>
      <c r="C169" s="168" t="s">
        <v>679</v>
      </c>
      <c r="D169" s="169" t="s">
        <v>483</v>
      </c>
      <c r="E169" s="170">
        <v>858.45</v>
      </c>
      <c r="F169" s="207" t="s">
        <v>660</v>
      </c>
    </row>
    <row r="170" spans="1:6" hidden="1" x14ac:dyDescent="0.2">
      <c r="A170" s="167" t="s">
        <v>222</v>
      </c>
      <c r="B170" s="167" t="s">
        <v>657</v>
      </c>
      <c r="C170" s="168" t="s">
        <v>680</v>
      </c>
      <c r="D170" s="169" t="s">
        <v>483</v>
      </c>
      <c r="E170" s="170">
        <v>206.72329999999999</v>
      </c>
      <c r="F170" s="207" t="s">
        <v>660</v>
      </c>
    </row>
    <row r="171" spans="1:6" ht="15.95" hidden="1" customHeight="1" x14ac:dyDescent="0.2">
      <c r="A171" s="167" t="s">
        <v>222</v>
      </c>
      <c r="B171" s="167" t="s">
        <v>657</v>
      </c>
      <c r="C171" s="168" t="s">
        <v>681</v>
      </c>
      <c r="D171" s="169" t="s">
        <v>483</v>
      </c>
      <c r="E171" s="170">
        <v>4425</v>
      </c>
      <c r="F171" s="207" t="s">
        <v>660</v>
      </c>
    </row>
    <row r="172" spans="1:6" ht="24" hidden="1" x14ac:dyDescent="0.2">
      <c r="A172" s="167" t="s">
        <v>222</v>
      </c>
      <c r="B172" s="167" t="s">
        <v>657</v>
      </c>
      <c r="C172" s="168" t="s">
        <v>682</v>
      </c>
      <c r="D172" s="169" t="s">
        <v>483</v>
      </c>
      <c r="E172" s="170">
        <v>13500.0026</v>
      </c>
      <c r="F172" s="207" t="s">
        <v>660</v>
      </c>
    </row>
    <row r="173" spans="1:6" ht="20.25" hidden="1" customHeight="1" x14ac:dyDescent="0.2">
      <c r="A173" s="167" t="s">
        <v>222</v>
      </c>
      <c r="B173" s="167" t="s">
        <v>657</v>
      </c>
      <c r="C173" s="168" t="s">
        <v>683</v>
      </c>
      <c r="D173" s="169" t="s">
        <v>483</v>
      </c>
      <c r="E173" s="170">
        <v>1416</v>
      </c>
      <c r="F173" s="207" t="s">
        <v>660</v>
      </c>
    </row>
    <row r="174" spans="1:6" ht="21" hidden="1" customHeight="1" x14ac:dyDescent="0.2">
      <c r="A174" s="167" t="s">
        <v>222</v>
      </c>
      <c r="B174" s="167" t="s">
        <v>657</v>
      </c>
      <c r="C174" s="168" t="s">
        <v>684</v>
      </c>
      <c r="D174" s="169" t="s">
        <v>483</v>
      </c>
      <c r="E174" s="170">
        <v>3.54</v>
      </c>
      <c r="F174" s="214" t="s">
        <v>660</v>
      </c>
    </row>
    <row r="175" spans="1:6" ht="18" hidden="1" customHeight="1" x14ac:dyDescent="0.2">
      <c r="A175" s="167" t="s">
        <v>222</v>
      </c>
      <c r="B175" s="167" t="s">
        <v>657</v>
      </c>
      <c r="C175" s="168" t="s">
        <v>685</v>
      </c>
      <c r="D175" s="169" t="s">
        <v>483</v>
      </c>
      <c r="E175" s="170">
        <v>73.16</v>
      </c>
      <c r="F175" s="207" t="s">
        <v>660</v>
      </c>
    </row>
    <row r="176" spans="1:6" ht="20.25" hidden="1" customHeight="1" x14ac:dyDescent="0.2">
      <c r="A176" s="167" t="s">
        <v>222</v>
      </c>
      <c r="B176" s="167" t="s">
        <v>657</v>
      </c>
      <c r="C176" s="168" t="s">
        <v>686</v>
      </c>
      <c r="D176" s="169" t="s">
        <v>483</v>
      </c>
      <c r="E176" s="170">
        <v>548.26499999999999</v>
      </c>
      <c r="F176" s="207" t="s">
        <v>660</v>
      </c>
    </row>
    <row r="177" spans="1:6" ht="25.5" hidden="1" customHeight="1" x14ac:dyDescent="0.2">
      <c r="A177" s="167" t="s">
        <v>222</v>
      </c>
      <c r="B177" s="167" t="s">
        <v>657</v>
      </c>
      <c r="C177" s="168" t="s">
        <v>687</v>
      </c>
      <c r="D177" s="169" t="s">
        <v>483</v>
      </c>
      <c r="E177" s="170">
        <v>526.32500000000005</v>
      </c>
      <c r="F177" s="207" t="s">
        <v>660</v>
      </c>
    </row>
    <row r="178" spans="1:6" ht="19.5" hidden="1" customHeight="1" x14ac:dyDescent="0.2">
      <c r="A178" s="167" t="s">
        <v>222</v>
      </c>
      <c r="B178" s="167" t="s">
        <v>657</v>
      </c>
      <c r="C178" s="168" t="s">
        <v>688</v>
      </c>
      <c r="D178" s="169" t="s">
        <v>483</v>
      </c>
      <c r="E178" s="170">
        <v>3.54</v>
      </c>
      <c r="F178" s="214" t="s">
        <v>660</v>
      </c>
    </row>
    <row r="179" spans="1:6" ht="27.75" hidden="1" customHeight="1" x14ac:dyDescent="0.2">
      <c r="A179" s="167" t="s">
        <v>222</v>
      </c>
      <c r="B179" s="167" t="s">
        <v>657</v>
      </c>
      <c r="C179" s="168" t="s">
        <v>689</v>
      </c>
      <c r="D179" s="169" t="s">
        <v>483</v>
      </c>
      <c r="E179" s="170">
        <v>265.5</v>
      </c>
      <c r="F179" s="207" t="s">
        <v>660</v>
      </c>
    </row>
    <row r="180" spans="1:6" ht="21.75" hidden="1" customHeight="1" x14ac:dyDescent="0.2">
      <c r="A180" s="215" t="s">
        <v>127</v>
      </c>
      <c r="B180" s="215" t="s">
        <v>690</v>
      </c>
      <c r="C180" s="216" t="s">
        <v>691</v>
      </c>
      <c r="D180" s="217" t="s">
        <v>483</v>
      </c>
      <c r="E180" s="218">
        <v>1.9823999999999999</v>
      </c>
      <c r="F180" s="219" t="s">
        <v>692</v>
      </c>
    </row>
    <row r="181" spans="1:6" ht="22.5" hidden="1" customHeight="1" x14ac:dyDescent="0.2">
      <c r="A181" s="167" t="s">
        <v>203</v>
      </c>
      <c r="B181" s="167" t="s">
        <v>693</v>
      </c>
      <c r="C181" s="168" t="s">
        <v>694</v>
      </c>
      <c r="D181" s="169" t="s">
        <v>483</v>
      </c>
      <c r="E181" s="170">
        <v>7773.84</v>
      </c>
      <c r="F181" s="207" t="s">
        <v>695</v>
      </c>
    </row>
    <row r="182" spans="1:6" ht="24" hidden="1" x14ac:dyDescent="0.2">
      <c r="A182" s="167" t="s">
        <v>203</v>
      </c>
      <c r="B182" s="167" t="s">
        <v>693</v>
      </c>
      <c r="C182" s="168" t="s">
        <v>696</v>
      </c>
      <c r="D182" s="169" t="s">
        <v>483</v>
      </c>
      <c r="E182" s="170">
        <v>9343.24</v>
      </c>
      <c r="F182" s="207" t="s">
        <v>695</v>
      </c>
    </row>
    <row r="183" spans="1:6" ht="23.25" hidden="1" customHeight="1" x14ac:dyDescent="0.2">
      <c r="A183" s="167" t="s">
        <v>203</v>
      </c>
      <c r="B183" s="167" t="s">
        <v>693</v>
      </c>
      <c r="C183" s="168" t="s">
        <v>697</v>
      </c>
      <c r="D183" s="169" t="s">
        <v>483</v>
      </c>
      <c r="E183" s="170">
        <v>10915</v>
      </c>
      <c r="F183" s="207" t="s">
        <v>695</v>
      </c>
    </row>
    <row r="184" spans="1:6" ht="20.25" hidden="1" customHeight="1" x14ac:dyDescent="0.2">
      <c r="A184" s="167" t="s">
        <v>203</v>
      </c>
      <c r="B184" s="167" t="s">
        <v>693</v>
      </c>
      <c r="C184" s="168" t="s">
        <v>698</v>
      </c>
      <c r="D184" s="169" t="s">
        <v>483</v>
      </c>
      <c r="E184" s="170">
        <v>3923.5</v>
      </c>
      <c r="F184" s="207" t="s">
        <v>695</v>
      </c>
    </row>
    <row r="185" spans="1:6" ht="14.1" hidden="1" customHeight="1" x14ac:dyDescent="0.2">
      <c r="A185" s="167" t="s">
        <v>203</v>
      </c>
      <c r="B185" s="167" t="s">
        <v>693</v>
      </c>
      <c r="C185" s="168" t="s">
        <v>699</v>
      </c>
      <c r="D185" s="169" t="s">
        <v>483</v>
      </c>
      <c r="E185" s="170">
        <v>4543</v>
      </c>
      <c r="F185" s="207" t="s">
        <v>695</v>
      </c>
    </row>
    <row r="186" spans="1:6" ht="17.100000000000001" hidden="1" customHeight="1" x14ac:dyDescent="0.2">
      <c r="A186" s="167" t="s">
        <v>203</v>
      </c>
      <c r="B186" s="167" t="s">
        <v>693</v>
      </c>
      <c r="C186" s="168" t="s">
        <v>700</v>
      </c>
      <c r="D186" s="169" t="s">
        <v>483</v>
      </c>
      <c r="E186" s="170">
        <v>9204</v>
      </c>
      <c r="F186" s="207" t="s">
        <v>695</v>
      </c>
    </row>
    <row r="187" spans="1:6" ht="15.95" hidden="1" customHeight="1" x14ac:dyDescent="0.2">
      <c r="A187" s="167" t="s">
        <v>203</v>
      </c>
      <c r="B187" s="167" t="s">
        <v>693</v>
      </c>
      <c r="C187" s="168" t="s">
        <v>701</v>
      </c>
      <c r="D187" s="169" t="s">
        <v>483</v>
      </c>
      <c r="E187" s="170">
        <v>1239</v>
      </c>
      <c r="F187" s="207" t="s">
        <v>695</v>
      </c>
    </row>
    <row r="188" spans="1:6" ht="15.95" hidden="1" customHeight="1" x14ac:dyDescent="0.2">
      <c r="A188" s="167" t="s">
        <v>203</v>
      </c>
      <c r="B188" s="167" t="s">
        <v>693</v>
      </c>
      <c r="C188" s="168" t="s">
        <v>702</v>
      </c>
      <c r="D188" s="169" t="s">
        <v>483</v>
      </c>
      <c r="E188" s="170">
        <v>1239</v>
      </c>
      <c r="F188" s="207" t="s">
        <v>695</v>
      </c>
    </row>
    <row r="189" spans="1:6" ht="32.25" hidden="1" customHeight="1" x14ac:dyDescent="0.2">
      <c r="A189" s="220" t="s">
        <v>157</v>
      </c>
      <c r="B189" s="220" t="s">
        <v>703</v>
      </c>
      <c r="C189" s="220" t="s">
        <v>704</v>
      </c>
      <c r="D189" s="221" t="s">
        <v>483</v>
      </c>
      <c r="E189" s="222">
        <v>54999.99</v>
      </c>
      <c r="F189" s="223" t="s">
        <v>705</v>
      </c>
    </row>
    <row r="190" spans="1:6" ht="30.75" hidden="1" customHeight="1" x14ac:dyDescent="0.2">
      <c r="A190" s="220" t="s">
        <v>157</v>
      </c>
      <c r="B190" s="220" t="s">
        <v>703</v>
      </c>
      <c r="C190" s="220" t="s">
        <v>706</v>
      </c>
      <c r="D190" s="221" t="s">
        <v>483</v>
      </c>
      <c r="E190" s="222">
        <v>17023.8</v>
      </c>
      <c r="F190" s="223" t="s">
        <v>705</v>
      </c>
    </row>
    <row r="191" spans="1:6" ht="25.5" hidden="1" customHeight="1" x14ac:dyDescent="0.2">
      <c r="A191" s="224" t="s">
        <v>707</v>
      </c>
      <c r="B191" s="220" t="s">
        <v>703</v>
      </c>
      <c r="C191" s="225" t="s">
        <v>708</v>
      </c>
      <c r="D191" s="226" t="s">
        <v>483</v>
      </c>
      <c r="E191" s="227">
        <v>4130</v>
      </c>
      <c r="F191" s="228" t="s">
        <v>709</v>
      </c>
    </row>
    <row r="192" spans="1:6" ht="15.95" hidden="1" customHeight="1" x14ac:dyDescent="0.2">
      <c r="A192" s="224" t="s">
        <v>707</v>
      </c>
      <c r="B192" s="220" t="s">
        <v>703</v>
      </c>
      <c r="C192" s="225" t="s">
        <v>710</v>
      </c>
      <c r="D192" s="226" t="s">
        <v>483</v>
      </c>
      <c r="E192" s="227">
        <v>16048</v>
      </c>
      <c r="F192" s="228" t="s">
        <v>709</v>
      </c>
    </row>
    <row r="193" spans="1:6" ht="27.75" hidden="1" customHeight="1" x14ac:dyDescent="0.2">
      <c r="A193" s="224" t="s">
        <v>707</v>
      </c>
      <c r="B193" s="220" t="s">
        <v>703</v>
      </c>
      <c r="C193" s="225" t="s">
        <v>711</v>
      </c>
      <c r="D193" s="229" t="s">
        <v>483</v>
      </c>
      <c r="E193" s="227">
        <v>24502.7</v>
      </c>
      <c r="F193" s="228" t="s">
        <v>709</v>
      </c>
    </row>
    <row r="194" spans="1:6" ht="34.5" hidden="1" customHeight="1" x14ac:dyDescent="0.2">
      <c r="A194" s="220" t="s">
        <v>156</v>
      </c>
      <c r="B194" s="220" t="s">
        <v>703</v>
      </c>
      <c r="C194" s="220" t="s">
        <v>712</v>
      </c>
      <c r="D194" s="221" t="s">
        <v>483</v>
      </c>
      <c r="E194" s="222">
        <v>715000</v>
      </c>
      <c r="F194" s="223" t="s">
        <v>713</v>
      </c>
    </row>
    <row r="195" spans="1:6" ht="23.25" hidden="1" customHeight="1" x14ac:dyDescent="0.2">
      <c r="A195" s="220" t="s">
        <v>714</v>
      </c>
      <c r="B195" s="220" t="s">
        <v>703</v>
      </c>
      <c r="C195" s="220" t="s">
        <v>715</v>
      </c>
      <c r="D195" s="221" t="s">
        <v>483</v>
      </c>
      <c r="E195" s="222">
        <v>60742.81</v>
      </c>
      <c r="F195" s="223" t="s">
        <v>705</v>
      </c>
    </row>
    <row r="196" spans="1:6" ht="25.5" hidden="1" customHeight="1" x14ac:dyDescent="0.2">
      <c r="A196" s="192" t="s">
        <v>714</v>
      </c>
      <c r="B196" s="220" t="s">
        <v>703</v>
      </c>
      <c r="C196" s="220" t="s">
        <v>716</v>
      </c>
      <c r="D196" s="221" t="s">
        <v>483</v>
      </c>
      <c r="E196" s="222">
        <v>30385</v>
      </c>
      <c r="F196" s="223" t="s">
        <v>705</v>
      </c>
    </row>
    <row r="197" spans="1:6" ht="24" hidden="1" x14ac:dyDescent="0.2">
      <c r="A197" s="220" t="s">
        <v>714</v>
      </c>
      <c r="B197" s="220" t="s">
        <v>703</v>
      </c>
      <c r="C197" s="220" t="s">
        <v>717</v>
      </c>
      <c r="D197" s="221" t="s">
        <v>483</v>
      </c>
      <c r="E197" s="222">
        <v>79818.740000000005</v>
      </c>
      <c r="F197" s="223" t="s">
        <v>705</v>
      </c>
    </row>
    <row r="198" spans="1:6" ht="24" hidden="1" x14ac:dyDescent="0.2">
      <c r="A198" s="192" t="s">
        <v>714</v>
      </c>
      <c r="B198" s="220" t="s">
        <v>703</v>
      </c>
      <c r="C198" s="220" t="s">
        <v>718</v>
      </c>
      <c r="D198" s="221" t="s">
        <v>483</v>
      </c>
      <c r="E198" s="222">
        <v>4500</v>
      </c>
      <c r="F198" s="223" t="s">
        <v>719</v>
      </c>
    </row>
    <row r="199" spans="1:6" ht="24" hidden="1" x14ac:dyDescent="0.2">
      <c r="A199" s="192" t="s">
        <v>714</v>
      </c>
      <c r="B199" s="220" t="s">
        <v>703</v>
      </c>
      <c r="C199" s="193" t="s">
        <v>720</v>
      </c>
      <c r="D199" s="194" t="s">
        <v>483</v>
      </c>
      <c r="E199" s="195">
        <v>44840</v>
      </c>
      <c r="F199" s="196" t="s">
        <v>721</v>
      </c>
    </row>
    <row r="200" spans="1:6" ht="14.1" hidden="1" customHeight="1" x14ac:dyDescent="0.2">
      <c r="A200" s="220" t="s">
        <v>714</v>
      </c>
      <c r="B200" s="220" t="s">
        <v>703</v>
      </c>
      <c r="C200" s="220" t="s">
        <v>722</v>
      </c>
      <c r="D200" s="221" t="s">
        <v>483</v>
      </c>
      <c r="E200" s="222">
        <v>8850</v>
      </c>
      <c r="F200" s="223" t="s">
        <v>705</v>
      </c>
    </row>
    <row r="201" spans="1:6" ht="14.1" hidden="1" customHeight="1" x14ac:dyDescent="0.2">
      <c r="A201" s="192" t="s">
        <v>723</v>
      </c>
      <c r="B201" s="220" t="s">
        <v>703</v>
      </c>
      <c r="C201" s="230" t="s">
        <v>724</v>
      </c>
      <c r="D201" s="231" t="s">
        <v>483</v>
      </c>
      <c r="E201" s="232">
        <v>45459.5</v>
      </c>
      <c r="F201" s="233" t="s">
        <v>725</v>
      </c>
    </row>
    <row r="202" spans="1:6" ht="15.95" hidden="1" customHeight="1" x14ac:dyDescent="0.2">
      <c r="A202" s="192" t="s">
        <v>723</v>
      </c>
      <c r="B202" s="220" t="s">
        <v>703</v>
      </c>
      <c r="C202" s="230" t="s">
        <v>726</v>
      </c>
      <c r="D202" s="231" t="s">
        <v>483</v>
      </c>
      <c r="E202" s="232">
        <v>7500</v>
      </c>
      <c r="F202" s="233" t="s">
        <v>727</v>
      </c>
    </row>
    <row r="203" spans="1:6" ht="15" hidden="1" customHeight="1" x14ac:dyDescent="0.2">
      <c r="A203" s="234" t="s">
        <v>246</v>
      </c>
      <c r="B203" s="234" t="s">
        <v>728</v>
      </c>
      <c r="C203" s="235" t="s">
        <v>729</v>
      </c>
      <c r="D203" s="236" t="s">
        <v>483</v>
      </c>
      <c r="E203" s="237">
        <v>68.44</v>
      </c>
      <c r="F203" s="238" t="s">
        <v>730</v>
      </c>
    </row>
    <row r="204" spans="1:6" ht="15" hidden="1" customHeight="1" x14ac:dyDescent="0.2">
      <c r="A204" s="234" t="s">
        <v>246</v>
      </c>
      <c r="B204" s="234" t="s">
        <v>728</v>
      </c>
      <c r="C204" s="235" t="s">
        <v>731</v>
      </c>
      <c r="D204" s="236" t="s">
        <v>483</v>
      </c>
      <c r="E204" s="237">
        <v>3935.3</v>
      </c>
      <c r="F204" s="238" t="s">
        <v>730</v>
      </c>
    </row>
    <row r="205" spans="1:6" ht="14.1" hidden="1" customHeight="1" x14ac:dyDescent="0.2">
      <c r="A205" s="234" t="s">
        <v>246</v>
      </c>
      <c r="B205" s="234" t="s">
        <v>728</v>
      </c>
      <c r="C205" s="235" t="s">
        <v>732</v>
      </c>
      <c r="D205" s="236" t="s">
        <v>483</v>
      </c>
      <c r="E205" s="237">
        <v>1548</v>
      </c>
      <c r="F205" s="238" t="s">
        <v>730</v>
      </c>
    </row>
    <row r="206" spans="1:6" ht="12.95" hidden="1" customHeight="1" x14ac:dyDescent="0.2">
      <c r="A206" s="234" t="s">
        <v>246</v>
      </c>
      <c r="B206" s="234" t="s">
        <v>728</v>
      </c>
      <c r="C206" s="235" t="s">
        <v>733</v>
      </c>
      <c r="D206" s="236" t="s">
        <v>483</v>
      </c>
      <c r="E206" s="237">
        <v>130</v>
      </c>
      <c r="F206" s="238" t="s">
        <v>730</v>
      </c>
    </row>
    <row r="207" spans="1:6" hidden="1" x14ac:dyDescent="0.2">
      <c r="A207" s="234" t="s">
        <v>246</v>
      </c>
      <c r="B207" s="234" t="s">
        <v>728</v>
      </c>
      <c r="C207" s="235" t="s">
        <v>734</v>
      </c>
      <c r="D207" s="236" t="s">
        <v>483</v>
      </c>
      <c r="E207" s="237">
        <v>341.02</v>
      </c>
      <c r="F207" s="238" t="s">
        <v>730</v>
      </c>
    </row>
    <row r="208" spans="1:6" hidden="1" x14ac:dyDescent="0.2">
      <c r="A208" s="234" t="s">
        <v>246</v>
      </c>
      <c r="B208" s="234" t="s">
        <v>728</v>
      </c>
      <c r="C208" s="235" t="s">
        <v>735</v>
      </c>
      <c r="D208" s="236" t="s">
        <v>483</v>
      </c>
      <c r="E208" s="237">
        <v>120</v>
      </c>
      <c r="F208" s="238" t="s">
        <v>730</v>
      </c>
    </row>
    <row r="209" spans="1:6" hidden="1" x14ac:dyDescent="0.2">
      <c r="A209" s="234" t="s">
        <v>246</v>
      </c>
      <c r="B209" s="234" t="s">
        <v>728</v>
      </c>
      <c r="C209" s="235" t="s">
        <v>736</v>
      </c>
      <c r="D209" s="236" t="s">
        <v>651</v>
      </c>
      <c r="E209" s="237">
        <v>57.784999999999997</v>
      </c>
      <c r="F209" s="238" t="s">
        <v>730</v>
      </c>
    </row>
    <row r="210" spans="1:6" hidden="1" x14ac:dyDescent="0.2">
      <c r="A210" s="234" t="s">
        <v>246</v>
      </c>
      <c r="B210" s="234" t="s">
        <v>728</v>
      </c>
      <c r="C210" s="235" t="s">
        <v>737</v>
      </c>
      <c r="D210" s="236" t="s">
        <v>651</v>
      </c>
      <c r="E210" s="237">
        <v>118</v>
      </c>
      <c r="F210" s="238" t="s">
        <v>730</v>
      </c>
    </row>
    <row r="211" spans="1:6" hidden="1" x14ac:dyDescent="0.2">
      <c r="A211" s="234" t="s">
        <v>246</v>
      </c>
      <c r="B211" s="234" t="s">
        <v>728</v>
      </c>
      <c r="C211" s="235" t="s">
        <v>738</v>
      </c>
      <c r="D211" s="236" t="s">
        <v>651</v>
      </c>
      <c r="E211" s="237">
        <v>138.06</v>
      </c>
      <c r="F211" s="238" t="s">
        <v>730</v>
      </c>
    </row>
    <row r="212" spans="1:6" hidden="1" x14ac:dyDescent="0.2">
      <c r="A212" s="234" t="s">
        <v>246</v>
      </c>
      <c r="B212" s="234" t="s">
        <v>728</v>
      </c>
      <c r="C212" s="235" t="s">
        <v>739</v>
      </c>
      <c r="D212" s="236" t="s">
        <v>651</v>
      </c>
      <c r="E212" s="237">
        <v>136.88</v>
      </c>
      <c r="F212" s="238" t="s">
        <v>730</v>
      </c>
    </row>
    <row r="213" spans="1:6" ht="14.1" hidden="1" customHeight="1" x14ac:dyDescent="0.2">
      <c r="A213" s="234" t="s">
        <v>246</v>
      </c>
      <c r="B213" s="234" t="s">
        <v>728</v>
      </c>
      <c r="C213" s="235" t="s">
        <v>740</v>
      </c>
      <c r="D213" s="236" t="s">
        <v>483</v>
      </c>
      <c r="E213" s="237">
        <v>270</v>
      </c>
      <c r="F213" s="238" t="s">
        <v>730</v>
      </c>
    </row>
    <row r="214" spans="1:6" ht="15" hidden="1" customHeight="1" x14ac:dyDescent="0.2">
      <c r="A214" s="234" t="s">
        <v>246</v>
      </c>
      <c r="B214" s="234" t="s">
        <v>728</v>
      </c>
      <c r="C214" s="235" t="s">
        <v>741</v>
      </c>
      <c r="D214" s="236" t="s">
        <v>483</v>
      </c>
      <c r="E214" s="237">
        <v>300</v>
      </c>
      <c r="F214" s="238" t="s">
        <v>730</v>
      </c>
    </row>
    <row r="215" spans="1:6" hidden="1" x14ac:dyDescent="0.2">
      <c r="A215" s="234" t="s">
        <v>246</v>
      </c>
      <c r="B215" s="234" t="s">
        <v>728</v>
      </c>
      <c r="C215" s="235" t="s">
        <v>742</v>
      </c>
      <c r="D215" s="236" t="s">
        <v>483</v>
      </c>
      <c r="E215" s="237">
        <v>160</v>
      </c>
      <c r="F215" s="238" t="s">
        <v>730</v>
      </c>
    </row>
    <row r="216" spans="1:6" hidden="1" x14ac:dyDescent="0.2">
      <c r="A216" s="234" t="s">
        <v>246</v>
      </c>
      <c r="B216" s="234" t="s">
        <v>728</v>
      </c>
      <c r="C216" s="235" t="s">
        <v>743</v>
      </c>
      <c r="D216" s="236" t="s">
        <v>483</v>
      </c>
      <c r="E216" s="237">
        <v>728.06</v>
      </c>
      <c r="F216" s="238" t="s">
        <v>730</v>
      </c>
    </row>
    <row r="217" spans="1:6" hidden="1" x14ac:dyDescent="0.2">
      <c r="A217" s="234" t="s">
        <v>246</v>
      </c>
      <c r="B217" s="234" t="s">
        <v>728</v>
      </c>
      <c r="C217" s="235" t="s">
        <v>744</v>
      </c>
      <c r="D217" s="236" t="s">
        <v>483</v>
      </c>
      <c r="E217" s="237">
        <v>125</v>
      </c>
      <c r="F217" s="238" t="s">
        <v>730</v>
      </c>
    </row>
    <row r="218" spans="1:6" hidden="1" x14ac:dyDescent="0.2">
      <c r="A218" s="239" t="s">
        <v>745</v>
      </c>
      <c r="B218" s="239" t="s">
        <v>746</v>
      </c>
      <c r="C218" s="240" t="s">
        <v>747</v>
      </c>
      <c r="D218" s="241" t="s">
        <v>483</v>
      </c>
      <c r="E218" s="242">
        <v>7123.8959999999997</v>
      </c>
      <c r="F218" s="243" t="s">
        <v>748</v>
      </c>
    </row>
    <row r="219" spans="1:6" hidden="1" x14ac:dyDescent="0.2">
      <c r="A219" s="239" t="s">
        <v>745</v>
      </c>
      <c r="B219" s="239" t="s">
        <v>746</v>
      </c>
      <c r="C219" s="240" t="s">
        <v>749</v>
      </c>
      <c r="D219" s="244" t="s">
        <v>483</v>
      </c>
      <c r="E219" s="245">
        <v>13570</v>
      </c>
      <c r="F219" s="246" t="s">
        <v>748</v>
      </c>
    </row>
    <row r="220" spans="1:6" ht="19.5" hidden="1" customHeight="1" x14ac:dyDescent="0.2">
      <c r="A220" s="247" t="s">
        <v>256</v>
      </c>
      <c r="B220" s="247" t="s">
        <v>750</v>
      </c>
      <c r="C220" s="248" t="s">
        <v>751</v>
      </c>
      <c r="D220" s="249" t="s">
        <v>483</v>
      </c>
      <c r="E220" s="250">
        <v>6938.4</v>
      </c>
      <c r="F220" s="251" t="s">
        <v>752</v>
      </c>
    </row>
    <row r="221" spans="1:6" ht="15.95" hidden="1" customHeight="1" x14ac:dyDescent="0.2">
      <c r="A221" s="252" t="s">
        <v>256</v>
      </c>
      <c r="B221" s="247" t="s">
        <v>750</v>
      </c>
      <c r="C221" s="253" t="s">
        <v>753</v>
      </c>
      <c r="D221" s="254" t="s">
        <v>483</v>
      </c>
      <c r="E221" s="255">
        <v>11800</v>
      </c>
      <c r="F221" s="256" t="s">
        <v>754</v>
      </c>
    </row>
    <row r="222" spans="1:6" ht="15.95" hidden="1" customHeight="1" x14ac:dyDescent="0.2">
      <c r="A222" s="252" t="s">
        <v>256</v>
      </c>
      <c r="B222" s="247" t="s">
        <v>750</v>
      </c>
      <c r="C222" s="253" t="s">
        <v>755</v>
      </c>
      <c r="D222" s="254" t="s">
        <v>483</v>
      </c>
      <c r="E222" s="255">
        <v>10620</v>
      </c>
      <c r="F222" s="256" t="s">
        <v>754</v>
      </c>
    </row>
    <row r="223" spans="1:6" hidden="1" x14ac:dyDescent="0.2">
      <c r="A223" s="247" t="s">
        <v>256</v>
      </c>
      <c r="B223" s="247" t="s">
        <v>750</v>
      </c>
      <c r="C223" s="248" t="s">
        <v>756</v>
      </c>
      <c r="D223" s="249" t="s">
        <v>483</v>
      </c>
      <c r="E223" s="250">
        <v>8142</v>
      </c>
      <c r="F223" s="251" t="s">
        <v>752</v>
      </c>
    </row>
    <row r="224" spans="1:6" hidden="1" x14ac:dyDescent="0.2">
      <c r="A224" s="252" t="s">
        <v>256</v>
      </c>
      <c r="B224" s="247" t="s">
        <v>750</v>
      </c>
      <c r="C224" s="253" t="s">
        <v>757</v>
      </c>
      <c r="D224" s="254" t="s">
        <v>483</v>
      </c>
      <c r="E224" s="255">
        <v>11227.8771</v>
      </c>
      <c r="F224" s="257" t="s">
        <v>754</v>
      </c>
    </row>
    <row r="225" spans="1:6" ht="21.75" hidden="1" customHeight="1" x14ac:dyDescent="0.2">
      <c r="A225" s="247" t="s">
        <v>256</v>
      </c>
      <c r="B225" s="247" t="s">
        <v>750</v>
      </c>
      <c r="C225" s="248" t="s">
        <v>758</v>
      </c>
      <c r="D225" s="249" t="s">
        <v>483</v>
      </c>
      <c r="E225" s="250">
        <v>8496</v>
      </c>
      <c r="F225" s="251" t="s">
        <v>752</v>
      </c>
    </row>
    <row r="226" spans="1:6" ht="23.25" hidden="1" customHeight="1" x14ac:dyDescent="0.2">
      <c r="A226" s="247" t="s">
        <v>256</v>
      </c>
      <c r="B226" s="247" t="s">
        <v>750</v>
      </c>
      <c r="C226" s="248" t="s">
        <v>759</v>
      </c>
      <c r="D226" s="258" t="s">
        <v>483</v>
      </c>
      <c r="E226" s="259">
        <v>5605</v>
      </c>
      <c r="F226" s="260" t="s">
        <v>752</v>
      </c>
    </row>
    <row r="227" spans="1:6" ht="23.25" hidden="1" customHeight="1" x14ac:dyDescent="0.2">
      <c r="A227" s="252" t="s">
        <v>256</v>
      </c>
      <c r="B227" s="247" t="s">
        <v>750</v>
      </c>
      <c r="C227" s="253" t="s">
        <v>760</v>
      </c>
      <c r="D227" s="254" t="s">
        <v>483</v>
      </c>
      <c r="E227" s="255">
        <v>14160</v>
      </c>
      <c r="F227" s="257" t="s">
        <v>754</v>
      </c>
    </row>
    <row r="228" spans="1:6" ht="24" hidden="1" x14ac:dyDescent="0.2">
      <c r="A228" s="247" t="s">
        <v>256</v>
      </c>
      <c r="B228" s="247" t="s">
        <v>750</v>
      </c>
      <c r="C228" s="248" t="s">
        <v>761</v>
      </c>
      <c r="D228" s="249" t="s">
        <v>483</v>
      </c>
      <c r="E228" s="250">
        <v>1121</v>
      </c>
      <c r="F228" s="251" t="s">
        <v>752</v>
      </c>
    </row>
    <row r="229" spans="1:6" ht="24" hidden="1" x14ac:dyDescent="0.2">
      <c r="A229" s="252" t="s">
        <v>256</v>
      </c>
      <c r="B229" s="247" t="s">
        <v>750</v>
      </c>
      <c r="C229" s="253" t="s">
        <v>762</v>
      </c>
      <c r="D229" s="254" t="s">
        <v>483</v>
      </c>
      <c r="E229" s="255">
        <v>450</v>
      </c>
      <c r="F229" s="257" t="s">
        <v>754</v>
      </c>
    </row>
    <row r="230" spans="1:6" ht="24" hidden="1" x14ac:dyDescent="0.2">
      <c r="A230" s="247" t="s">
        <v>256</v>
      </c>
      <c r="B230" s="247" t="s">
        <v>750</v>
      </c>
      <c r="C230" s="248" t="s">
        <v>763</v>
      </c>
      <c r="D230" s="249" t="s">
        <v>483</v>
      </c>
      <c r="E230" s="250">
        <v>5900</v>
      </c>
      <c r="F230" s="251" t="s">
        <v>752</v>
      </c>
    </row>
    <row r="231" spans="1:6" ht="24" hidden="1" x14ac:dyDescent="0.2">
      <c r="A231" s="252" t="s">
        <v>256</v>
      </c>
      <c r="B231" s="247" t="s">
        <v>750</v>
      </c>
      <c r="C231" s="253" t="s">
        <v>764</v>
      </c>
      <c r="D231" s="254" t="s">
        <v>483</v>
      </c>
      <c r="E231" s="255">
        <v>14160</v>
      </c>
      <c r="F231" s="257" t="s">
        <v>754</v>
      </c>
    </row>
    <row r="232" spans="1:6" hidden="1" x14ac:dyDescent="0.2">
      <c r="A232" s="247" t="s">
        <v>256</v>
      </c>
      <c r="B232" s="247" t="s">
        <v>750</v>
      </c>
      <c r="C232" s="248" t="s">
        <v>765</v>
      </c>
      <c r="D232" s="249" t="s">
        <v>483</v>
      </c>
      <c r="E232" s="250">
        <v>18880</v>
      </c>
      <c r="F232" s="260" t="s">
        <v>752</v>
      </c>
    </row>
    <row r="233" spans="1:6" ht="24" hidden="1" x14ac:dyDescent="0.2">
      <c r="A233" s="247" t="s">
        <v>256</v>
      </c>
      <c r="B233" s="247" t="s">
        <v>750</v>
      </c>
      <c r="C233" s="248" t="s">
        <v>766</v>
      </c>
      <c r="D233" s="249" t="s">
        <v>483</v>
      </c>
      <c r="E233" s="250">
        <v>4130</v>
      </c>
      <c r="F233" s="260" t="s">
        <v>752</v>
      </c>
    </row>
    <row r="234" spans="1:6" hidden="1" x14ac:dyDescent="0.2">
      <c r="A234" s="247" t="s">
        <v>256</v>
      </c>
      <c r="B234" s="247" t="s">
        <v>750</v>
      </c>
      <c r="C234" s="248" t="s">
        <v>767</v>
      </c>
      <c r="D234" s="249" t="s">
        <v>483</v>
      </c>
      <c r="E234" s="250">
        <v>2950</v>
      </c>
      <c r="F234" s="260" t="s">
        <v>752</v>
      </c>
    </row>
    <row r="235" spans="1:6" ht="24" hidden="1" x14ac:dyDescent="0.2">
      <c r="A235" s="252" t="s">
        <v>256</v>
      </c>
      <c r="B235" s="247" t="s">
        <v>750</v>
      </c>
      <c r="C235" s="253" t="s">
        <v>768</v>
      </c>
      <c r="D235" s="254" t="s">
        <v>483</v>
      </c>
      <c r="E235" s="255">
        <v>7949.66</v>
      </c>
      <c r="F235" s="257" t="s">
        <v>754</v>
      </c>
    </row>
    <row r="236" spans="1:6" hidden="1" x14ac:dyDescent="0.2">
      <c r="A236" s="252" t="s">
        <v>256</v>
      </c>
      <c r="B236" s="247" t="s">
        <v>750</v>
      </c>
      <c r="C236" s="253" t="s">
        <v>769</v>
      </c>
      <c r="D236" s="254" t="s">
        <v>483</v>
      </c>
      <c r="E236" s="255">
        <v>1303.9000000000001</v>
      </c>
      <c r="F236" s="257" t="s">
        <v>754</v>
      </c>
    </row>
    <row r="237" spans="1:6" ht="24" hidden="1" x14ac:dyDescent="0.2">
      <c r="A237" s="252" t="s">
        <v>256</v>
      </c>
      <c r="B237" s="247" t="s">
        <v>750</v>
      </c>
      <c r="C237" s="253" t="s">
        <v>770</v>
      </c>
      <c r="D237" s="254" t="s">
        <v>483</v>
      </c>
      <c r="E237" s="255">
        <v>7949.66</v>
      </c>
      <c r="F237" s="257" t="s">
        <v>754</v>
      </c>
    </row>
    <row r="238" spans="1:6" ht="24" hidden="1" x14ac:dyDescent="0.2">
      <c r="A238" s="252" t="s">
        <v>256</v>
      </c>
      <c r="B238" s="247" t="s">
        <v>750</v>
      </c>
      <c r="C238" s="253" t="s">
        <v>771</v>
      </c>
      <c r="D238" s="254" t="s">
        <v>483</v>
      </c>
      <c r="E238" s="255">
        <v>9912</v>
      </c>
      <c r="F238" s="257" t="s">
        <v>754</v>
      </c>
    </row>
    <row r="239" spans="1:6" ht="19.5" hidden="1" customHeight="1" x14ac:dyDescent="0.2">
      <c r="A239" s="247" t="s">
        <v>256</v>
      </c>
      <c r="B239" s="247" t="s">
        <v>750</v>
      </c>
      <c r="C239" s="261" t="s">
        <v>772</v>
      </c>
      <c r="D239" s="258" t="s">
        <v>483</v>
      </c>
      <c r="E239" s="259">
        <v>14004.83</v>
      </c>
      <c r="F239" s="260" t="s">
        <v>752</v>
      </c>
    </row>
    <row r="240" spans="1:6" ht="20.25" hidden="1" customHeight="1" x14ac:dyDescent="0.2">
      <c r="A240" s="247" t="s">
        <v>256</v>
      </c>
      <c r="B240" s="247" t="s">
        <v>750</v>
      </c>
      <c r="C240" s="248" t="s">
        <v>773</v>
      </c>
      <c r="D240" s="249" t="s">
        <v>483</v>
      </c>
      <c r="E240" s="250">
        <v>12019.008</v>
      </c>
      <c r="F240" s="260" t="s">
        <v>752</v>
      </c>
    </row>
    <row r="241" spans="1:6" ht="24" hidden="1" x14ac:dyDescent="0.2">
      <c r="A241" s="247" t="s">
        <v>256</v>
      </c>
      <c r="B241" s="247" t="s">
        <v>750</v>
      </c>
      <c r="C241" s="248" t="s">
        <v>774</v>
      </c>
      <c r="D241" s="258" t="s">
        <v>483</v>
      </c>
      <c r="E241" s="259">
        <v>4378.9799999999996</v>
      </c>
      <c r="F241" s="260" t="s">
        <v>754</v>
      </c>
    </row>
    <row r="242" spans="1:6" ht="24" hidden="1" x14ac:dyDescent="0.2">
      <c r="A242" s="247" t="s">
        <v>256</v>
      </c>
      <c r="B242" s="247" t="s">
        <v>750</v>
      </c>
      <c r="C242" s="248" t="s">
        <v>775</v>
      </c>
      <c r="D242" s="249" t="s">
        <v>483</v>
      </c>
      <c r="E242" s="250">
        <v>3482.18</v>
      </c>
      <c r="F242" s="251" t="s">
        <v>752</v>
      </c>
    </row>
    <row r="243" spans="1:6" ht="24" hidden="1" x14ac:dyDescent="0.2">
      <c r="A243" s="247" t="s">
        <v>256</v>
      </c>
      <c r="B243" s="247" t="s">
        <v>750</v>
      </c>
      <c r="C243" s="248" t="s">
        <v>776</v>
      </c>
      <c r="D243" s="249" t="s">
        <v>483</v>
      </c>
      <c r="E243" s="250">
        <v>6755.7359999999999</v>
      </c>
      <c r="F243" s="260" t="s">
        <v>752</v>
      </c>
    </row>
    <row r="244" spans="1:6" ht="12.95" hidden="1" customHeight="1" x14ac:dyDescent="0.2">
      <c r="A244" s="262" t="s">
        <v>148</v>
      </c>
      <c r="B244" s="262" t="s">
        <v>777</v>
      </c>
      <c r="C244" s="263" t="s">
        <v>778</v>
      </c>
      <c r="D244" s="264" t="s">
        <v>483</v>
      </c>
      <c r="E244" s="265"/>
      <c r="F244" s="266" t="s">
        <v>779</v>
      </c>
    </row>
    <row r="245" spans="1:6" ht="24" hidden="1" x14ac:dyDescent="0.2">
      <c r="A245" s="267" t="s">
        <v>278</v>
      </c>
      <c r="B245" s="267" t="s">
        <v>780</v>
      </c>
      <c r="C245" s="268" t="s">
        <v>781</v>
      </c>
      <c r="D245" s="269" t="s">
        <v>483</v>
      </c>
      <c r="E245" s="270">
        <v>36028.94</v>
      </c>
      <c r="F245" s="271" t="s">
        <v>782</v>
      </c>
    </row>
    <row r="246" spans="1:6" hidden="1" x14ac:dyDescent="0.2">
      <c r="A246" s="267" t="s">
        <v>278</v>
      </c>
      <c r="B246" s="267" t="s">
        <v>780</v>
      </c>
      <c r="C246" s="268" t="s">
        <v>783</v>
      </c>
      <c r="D246" s="269" t="s">
        <v>483</v>
      </c>
      <c r="E246" s="270">
        <v>30591.5</v>
      </c>
      <c r="F246" s="271" t="s">
        <v>782</v>
      </c>
    </row>
    <row r="247" spans="1:6" hidden="1" x14ac:dyDescent="0.2">
      <c r="A247" s="267" t="s">
        <v>278</v>
      </c>
      <c r="B247" s="267" t="s">
        <v>780</v>
      </c>
      <c r="C247" s="268" t="s">
        <v>784</v>
      </c>
      <c r="D247" s="269" t="s">
        <v>483</v>
      </c>
      <c r="E247" s="270">
        <v>626.58000000000004</v>
      </c>
      <c r="F247" s="271" t="s">
        <v>782</v>
      </c>
    </row>
    <row r="248" spans="1:6" ht="24" hidden="1" x14ac:dyDescent="0.2">
      <c r="A248" s="267" t="s">
        <v>278</v>
      </c>
      <c r="B248" s="267" t="s">
        <v>780</v>
      </c>
      <c r="C248" s="268" t="s">
        <v>785</v>
      </c>
      <c r="D248" s="269" t="s">
        <v>483</v>
      </c>
      <c r="E248" s="270">
        <v>62031.42</v>
      </c>
      <c r="F248" s="271" t="s">
        <v>782</v>
      </c>
    </row>
    <row r="249" spans="1:6" hidden="1" x14ac:dyDescent="0.2">
      <c r="A249" s="167" t="s">
        <v>131</v>
      </c>
      <c r="B249" s="167" t="s">
        <v>786</v>
      </c>
      <c r="C249" s="168" t="s">
        <v>787</v>
      </c>
      <c r="D249" s="169" t="s">
        <v>483</v>
      </c>
      <c r="E249" s="170">
        <v>60</v>
      </c>
      <c r="F249" s="207" t="s">
        <v>788</v>
      </c>
    </row>
    <row r="250" spans="1:6" hidden="1" x14ac:dyDescent="0.2">
      <c r="A250" s="272" t="s">
        <v>789</v>
      </c>
      <c r="B250" s="272" t="s">
        <v>790</v>
      </c>
      <c r="C250" s="273" t="s">
        <v>791</v>
      </c>
      <c r="D250" s="274" t="s">
        <v>483</v>
      </c>
      <c r="E250" s="275">
        <v>487.34</v>
      </c>
      <c r="F250" s="276" t="s">
        <v>792</v>
      </c>
    </row>
    <row r="251" spans="1:6" hidden="1" x14ac:dyDescent="0.2">
      <c r="A251" s="272" t="s">
        <v>789</v>
      </c>
      <c r="B251" s="272" t="s">
        <v>790</v>
      </c>
      <c r="C251" s="273" t="s">
        <v>793</v>
      </c>
      <c r="D251" s="274" t="s">
        <v>483</v>
      </c>
      <c r="E251" s="275">
        <v>88.5</v>
      </c>
      <c r="F251" s="276" t="s">
        <v>792</v>
      </c>
    </row>
    <row r="252" spans="1:6" hidden="1" x14ac:dyDescent="0.2">
      <c r="A252" s="277" t="s">
        <v>195</v>
      </c>
      <c r="B252" s="277" t="s">
        <v>794</v>
      </c>
      <c r="C252" s="278" t="s">
        <v>795</v>
      </c>
      <c r="D252" s="279" t="s">
        <v>483</v>
      </c>
      <c r="E252" s="280">
        <v>177</v>
      </c>
      <c r="F252" s="281" t="s">
        <v>796</v>
      </c>
    </row>
    <row r="253" spans="1:6" ht="36" hidden="1" x14ac:dyDescent="0.2">
      <c r="A253" s="277" t="s">
        <v>195</v>
      </c>
      <c r="B253" s="277" t="s">
        <v>794</v>
      </c>
      <c r="C253" s="278" t="s">
        <v>797</v>
      </c>
      <c r="D253" s="279" t="s">
        <v>483</v>
      </c>
      <c r="E253" s="280">
        <v>5959</v>
      </c>
      <c r="F253" s="281" t="s">
        <v>796</v>
      </c>
    </row>
    <row r="254" spans="1:6" hidden="1" x14ac:dyDescent="0.2">
      <c r="A254" s="167" t="s">
        <v>209</v>
      </c>
      <c r="B254" s="167" t="s">
        <v>798</v>
      </c>
      <c r="C254" s="168" t="s">
        <v>799</v>
      </c>
      <c r="D254" s="169" t="s">
        <v>800</v>
      </c>
      <c r="E254" s="170">
        <v>18.88</v>
      </c>
      <c r="F254" s="171" t="s">
        <v>801</v>
      </c>
    </row>
    <row r="255" spans="1:6" hidden="1" x14ac:dyDescent="0.2">
      <c r="A255" s="167" t="s">
        <v>216</v>
      </c>
      <c r="B255" s="167" t="s">
        <v>802</v>
      </c>
      <c r="C255" s="168" t="s">
        <v>803</v>
      </c>
      <c r="D255" s="169" t="s">
        <v>483</v>
      </c>
      <c r="E255" s="170">
        <v>4124.1000000000004</v>
      </c>
      <c r="F255" s="171" t="s">
        <v>804</v>
      </c>
    </row>
    <row r="256" spans="1:6" ht="19.5" hidden="1" customHeight="1" x14ac:dyDescent="0.2">
      <c r="A256" s="167" t="s">
        <v>216</v>
      </c>
      <c r="B256" s="167" t="s">
        <v>802</v>
      </c>
      <c r="C256" s="168" t="s">
        <v>805</v>
      </c>
      <c r="D256" s="169" t="s">
        <v>483</v>
      </c>
      <c r="E256" s="170">
        <v>4737.7</v>
      </c>
      <c r="F256" s="171" t="s">
        <v>804</v>
      </c>
    </row>
    <row r="257" spans="1:6" hidden="1" x14ac:dyDescent="0.2">
      <c r="A257" s="167" t="s">
        <v>216</v>
      </c>
      <c r="B257" s="167" t="s">
        <v>802</v>
      </c>
      <c r="C257" s="168" t="s">
        <v>806</v>
      </c>
      <c r="D257" s="169" t="s">
        <v>483</v>
      </c>
      <c r="E257" s="170">
        <v>1239</v>
      </c>
      <c r="F257" s="171" t="s">
        <v>804</v>
      </c>
    </row>
    <row r="258" spans="1:6" ht="24" hidden="1" x14ac:dyDescent="0.2">
      <c r="A258" s="277" t="s">
        <v>383</v>
      </c>
      <c r="B258" s="277" t="s">
        <v>807</v>
      </c>
      <c r="C258" s="278" t="s">
        <v>808</v>
      </c>
      <c r="D258" s="279" t="s">
        <v>483</v>
      </c>
      <c r="E258" s="280">
        <v>711.54</v>
      </c>
      <c r="F258" s="281" t="s">
        <v>796</v>
      </c>
    </row>
    <row r="259" spans="1:6" ht="23.25" hidden="1" customHeight="1" x14ac:dyDescent="0.2">
      <c r="A259" s="277" t="s">
        <v>383</v>
      </c>
      <c r="B259" s="277" t="s">
        <v>807</v>
      </c>
      <c r="C259" s="278" t="s">
        <v>809</v>
      </c>
      <c r="D259" s="279" t="s">
        <v>483</v>
      </c>
      <c r="E259" s="280">
        <v>30.68</v>
      </c>
      <c r="F259" s="281" t="s">
        <v>796</v>
      </c>
    </row>
    <row r="260" spans="1:6" ht="17.25" hidden="1" customHeight="1" x14ac:dyDescent="0.2">
      <c r="A260" s="277" t="s">
        <v>383</v>
      </c>
      <c r="B260" s="277" t="s">
        <v>807</v>
      </c>
      <c r="C260" s="278" t="s">
        <v>810</v>
      </c>
      <c r="D260" s="279" t="s">
        <v>483</v>
      </c>
      <c r="E260" s="280">
        <v>93.22</v>
      </c>
      <c r="F260" s="281" t="s">
        <v>811</v>
      </c>
    </row>
    <row r="261" spans="1:6" ht="15" hidden="1" customHeight="1" x14ac:dyDescent="0.2">
      <c r="A261" s="277" t="s">
        <v>383</v>
      </c>
      <c r="B261" s="277" t="s">
        <v>807</v>
      </c>
      <c r="C261" s="278" t="s">
        <v>812</v>
      </c>
      <c r="D261" s="279" t="s">
        <v>483</v>
      </c>
      <c r="E261" s="280">
        <v>140.125</v>
      </c>
      <c r="F261" s="281" t="s">
        <v>811</v>
      </c>
    </row>
    <row r="262" spans="1:6" hidden="1" x14ac:dyDescent="0.2">
      <c r="A262" s="277" t="s">
        <v>383</v>
      </c>
      <c r="B262" s="277" t="s">
        <v>807</v>
      </c>
      <c r="C262" s="278" t="s">
        <v>813</v>
      </c>
      <c r="D262" s="279" t="s">
        <v>483</v>
      </c>
      <c r="E262" s="280">
        <v>194.7</v>
      </c>
      <c r="F262" s="281" t="s">
        <v>811</v>
      </c>
    </row>
    <row r="263" spans="1:6" hidden="1" x14ac:dyDescent="0.2">
      <c r="A263" s="277" t="s">
        <v>383</v>
      </c>
      <c r="B263" s="277" t="s">
        <v>807</v>
      </c>
      <c r="C263" s="278" t="s">
        <v>814</v>
      </c>
      <c r="D263" s="279" t="s">
        <v>483</v>
      </c>
      <c r="E263" s="280">
        <v>334.82499999999999</v>
      </c>
      <c r="F263" s="281" t="s">
        <v>811</v>
      </c>
    </row>
    <row r="264" spans="1:6" hidden="1" x14ac:dyDescent="0.2">
      <c r="A264" s="277" t="s">
        <v>383</v>
      </c>
      <c r="B264" s="277" t="s">
        <v>807</v>
      </c>
      <c r="C264" s="278" t="s">
        <v>815</v>
      </c>
      <c r="D264" s="279" t="s">
        <v>483</v>
      </c>
      <c r="E264" s="280">
        <v>474.36</v>
      </c>
      <c r="F264" s="281" t="s">
        <v>811</v>
      </c>
    </row>
    <row r="265" spans="1:6" hidden="1" x14ac:dyDescent="0.2">
      <c r="A265" s="277" t="s">
        <v>383</v>
      </c>
      <c r="B265" s="277" t="s">
        <v>807</v>
      </c>
      <c r="C265" s="278" t="s">
        <v>816</v>
      </c>
      <c r="D265" s="279" t="s">
        <v>483</v>
      </c>
      <c r="E265" s="280">
        <v>548.70000000000005</v>
      </c>
      <c r="F265" s="281" t="s">
        <v>811</v>
      </c>
    </row>
    <row r="266" spans="1:6" hidden="1" x14ac:dyDescent="0.2">
      <c r="A266" s="277" t="s">
        <v>383</v>
      </c>
      <c r="B266" s="277" t="s">
        <v>807</v>
      </c>
      <c r="C266" s="278" t="s">
        <v>817</v>
      </c>
      <c r="D266" s="279" t="s">
        <v>483</v>
      </c>
      <c r="E266" s="280">
        <v>628.94000000000005</v>
      </c>
      <c r="F266" s="281" t="s">
        <v>811</v>
      </c>
    </row>
    <row r="267" spans="1:6" hidden="1" x14ac:dyDescent="0.2">
      <c r="A267" s="277" t="s">
        <v>383</v>
      </c>
      <c r="B267" s="277" t="s">
        <v>807</v>
      </c>
      <c r="C267" s="278" t="s">
        <v>818</v>
      </c>
      <c r="D267" s="279" t="s">
        <v>483</v>
      </c>
      <c r="E267" s="280">
        <v>401.2</v>
      </c>
      <c r="F267" s="281" t="s">
        <v>811</v>
      </c>
    </row>
    <row r="268" spans="1:6" hidden="1" x14ac:dyDescent="0.2">
      <c r="A268" s="277" t="s">
        <v>383</v>
      </c>
      <c r="B268" s="277" t="s">
        <v>807</v>
      </c>
      <c r="C268" s="278" t="s">
        <v>819</v>
      </c>
      <c r="D268" s="279" t="s">
        <v>483</v>
      </c>
      <c r="E268" s="280">
        <v>526.57500000000005</v>
      </c>
      <c r="F268" s="281" t="s">
        <v>811</v>
      </c>
    </row>
    <row r="269" spans="1:6" hidden="1" x14ac:dyDescent="0.2">
      <c r="A269" s="277" t="s">
        <v>383</v>
      </c>
      <c r="B269" s="277" t="s">
        <v>807</v>
      </c>
      <c r="C269" s="278" t="s">
        <v>820</v>
      </c>
      <c r="D269" s="279" t="s">
        <v>510</v>
      </c>
      <c r="E269" s="280">
        <v>175.82</v>
      </c>
      <c r="F269" s="281" t="s">
        <v>811</v>
      </c>
    </row>
    <row r="270" spans="1:6" hidden="1" x14ac:dyDescent="0.2">
      <c r="A270" s="277" t="s">
        <v>383</v>
      </c>
      <c r="B270" s="277" t="s">
        <v>807</v>
      </c>
      <c r="C270" s="278" t="s">
        <v>821</v>
      </c>
      <c r="D270" s="279" t="s">
        <v>510</v>
      </c>
      <c r="E270" s="280">
        <v>531</v>
      </c>
      <c r="F270" s="281" t="s">
        <v>811</v>
      </c>
    </row>
    <row r="271" spans="1:6" hidden="1" x14ac:dyDescent="0.2">
      <c r="A271" s="277" t="s">
        <v>383</v>
      </c>
      <c r="B271" s="277" t="s">
        <v>807</v>
      </c>
      <c r="C271" s="278" t="s">
        <v>822</v>
      </c>
      <c r="D271" s="279" t="s">
        <v>510</v>
      </c>
      <c r="E271" s="280">
        <v>233.64</v>
      </c>
      <c r="F271" s="281" t="s">
        <v>811</v>
      </c>
    </row>
    <row r="272" spans="1:6" hidden="1" x14ac:dyDescent="0.2">
      <c r="A272" s="277" t="s">
        <v>383</v>
      </c>
      <c r="B272" s="277" t="s">
        <v>807</v>
      </c>
      <c r="C272" s="278" t="s">
        <v>823</v>
      </c>
      <c r="D272" s="279" t="s">
        <v>510</v>
      </c>
      <c r="E272" s="280">
        <v>260.00110000000001</v>
      </c>
      <c r="F272" s="281" t="s">
        <v>811</v>
      </c>
    </row>
    <row r="273" spans="1:6" ht="36" hidden="1" x14ac:dyDescent="0.2">
      <c r="A273" s="277" t="s">
        <v>383</v>
      </c>
      <c r="B273" s="277" t="s">
        <v>807</v>
      </c>
      <c r="C273" s="278" t="s">
        <v>824</v>
      </c>
      <c r="D273" s="279" t="s">
        <v>483</v>
      </c>
      <c r="E273" s="280">
        <v>283.2</v>
      </c>
      <c r="F273" s="281" t="s">
        <v>796</v>
      </c>
    </row>
    <row r="274" spans="1:6" hidden="1" x14ac:dyDescent="0.2">
      <c r="A274" s="277" t="s">
        <v>383</v>
      </c>
      <c r="B274" s="277" t="s">
        <v>807</v>
      </c>
      <c r="C274" s="278" t="s">
        <v>825</v>
      </c>
      <c r="D274" s="279" t="s">
        <v>483</v>
      </c>
      <c r="E274" s="280">
        <v>132.75</v>
      </c>
      <c r="F274" s="281" t="s">
        <v>811</v>
      </c>
    </row>
    <row r="275" spans="1:6" hidden="1" x14ac:dyDescent="0.2">
      <c r="A275" s="277" t="s">
        <v>383</v>
      </c>
      <c r="B275" s="277" t="s">
        <v>807</v>
      </c>
      <c r="C275" s="278" t="s">
        <v>826</v>
      </c>
      <c r="D275" s="279" t="s">
        <v>483</v>
      </c>
      <c r="E275" s="280">
        <v>368.75</v>
      </c>
      <c r="F275" s="281" t="s">
        <v>811</v>
      </c>
    </row>
    <row r="276" spans="1:6" hidden="1" x14ac:dyDescent="0.2">
      <c r="A276" s="277" t="s">
        <v>383</v>
      </c>
      <c r="B276" s="277" t="s">
        <v>807</v>
      </c>
      <c r="C276" s="278" t="s">
        <v>827</v>
      </c>
      <c r="D276" s="279" t="s">
        <v>483</v>
      </c>
      <c r="E276" s="280">
        <v>5546</v>
      </c>
      <c r="F276" s="281" t="s">
        <v>796</v>
      </c>
    </row>
    <row r="277" spans="1:6" ht="24" hidden="1" x14ac:dyDescent="0.2">
      <c r="A277" s="277" t="s">
        <v>383</v>
      </c>
      <c r="B277" s="277" t="s">
        <v>807</v>
      </c>
      <c r="C277" s="278" t="s">
        <v>828</v>
      </c>
      <c r="D277" s="279" t="s">
        <v>483</v>
      </c>
      <c r="E277" s="280">
        <v>1215.4000000000001</v>
      </c>
      <c r="F277" s="281" t="s">
        <v>796</v>
      </c>
    </row>
    <row r="278" spans="1:6" hidden="1" x14ac:dyDescent="0.2">
      <c r="A278" s="277" t="s">
        <v>383</v>
      </c>
      <c r="B278" s="277" t="s">
        <v>807</v>
      </c>
      <c r="C278" s="278" t="s">
        <v>829</v>
      </c>
      <c r="D278" s="279" t="s">
        <v>830</v>
      </c>
      <c r="E278" s="280">
        <v>139.24</v>
      </c>
      <c r="F278" s="281" t="s">
        <v>831</v>
      </c>
    </row>
    <row r="279" spans="1:6" hidden="1" x14ac:dyDescent="0.2">
      <c r="A279" s="277" t="s">
        <v>383</v>
      </c>
      <c r="B279" s="277" t="s">
        <v>807</v>
      </c>
      <c r="C279" s="278" t="s">
        <v>832</v>
      </c>
      <c r="D279" s="279" t="s">
        <v>830</v>
      </c>
      <c r="E279" s="280">
        <v>194.7</v>
      </c>
      <c r="F279" s="281" t="s">
        <v>831</v>
      </c>
    </row>
    <row r="280" spans="1:6" ht="24" hidden="1" x14ac:dyDescent="0.2">
      <c r="A280" s="277" t="s">
        <v>383</v>
      </c>
      <c r="B280" s="277" t="s">
        <v>807</v>
      </c>
      <c r="C280" s="278" t="s">
        <v>833</v>
      </c>
      <c r="D280" s="279" t="s">
        <v>483</v>
      </c>
      <c r="E280" s="280">
        <v>12.803000000000001</v>
      </c>
      <c r="F280" s="281" t="s">
        <v>811</v>
      </c>
    </row>
    <row r="281" spans="1:6" hidden="1" x14ac:dyDescent="0.2">
      <c r="A281" s="277" t="s">
        <v>383</v>
      </c>
      <c r="B281" s="277" t="s">
        <v>807</v>
      </c>
      <c r="C281" s="278" t="s">
        <v>834</v>
      </c>
      <c r="D281" s="279" t="s">
        <v>483</v>
      </c>
      <c r="E281" s="280">
        <v>663.75</v>
      </c>
      <c r="F281" s="281" t="s">
        <v>811</v>
      </c>
    </row>
    <row r="282" spans="1:6" hidden="1" x14ac:dyDescent="0.2">
      <c r="A282" s="277" t="s">
        <v>383</v>
      </c>
      <c r="B282" s="277" t="s">
        <v>807</v>
      </c>
      <c r="C282" s="278" t="s">
        <v>835</v>
      </c>
      <c r="D282" s="279" t="s">
        <v>483</v>
      </c>
      <c r="E282" s="280">
        <v>6149.9943000000003</v>
      </c>
      <c r="F282" s="281" t="s">
        <v>796</v>
      </c>
    </row>
    <row r="283" spans="1:6" hidden="1" x14ac:dyDescent="0.2">
      <c r="A283" s="167" t="s">
        <v>215</v>
      </c>
      <c r="B283" s="167" t="s">
        <v>836</v>
      </c>
      <c r="C283" s="168" t="s">
        <v>837</v>
      </c>
      <c r="D283" s="169" t="s">
        <v>483</v>
      </c>
      <c r="E283" s="170">
        <v>6490</v>
      </c>
      <c r="F283" s="207" t="s">
        <v>838</v>
      </c>
    </row>
    <row r="284" spans="1:6" hidden="1" x14ac:dyDescent="0.2">
      <c r="A284" s="167" t="s">
        <v>215</v>
      </c>
      <c r="B284" s="167" t="s">
        <v>836</v>
      </c>
      <c r="C284" s="168" t="s">
        <v>839</v>
      </c>
      <c r="D284" s="169" t="s">
        <v>483</v>
      </c>
      <c r="E284" s="170">
        <v>6490</v>
      </c>
      <c r="F284" s="207" t="s">
        <v>838</v>
      </c>
    </row>
    <row r="285" spans="1:6" hidden="1" x14ac:dyDescent="0.2">
      <c r="A285" s="167" t="s">
        <v>215</v>
      </c>
      <c r="B285" s="167" t="s">
        <v>836</v>
      </c>
      <c r="C285" s="168" t="s">
        <v>840</v>
      </c>
      <c r="D285" s="169" t="s">
        <v>483</v>
      </c>
      <c r="E285" s="170">
        <v>6490</v>
      </c>
      <c r="F285" s="207" t="s">
        <v>838</v>
      </c>
    </row>
    <row r="286" spans="1:6" ht="14.1" hidden="1" customHeight="1" x14ac:dyDescent="0.2">
      <c r="A286" s="167" t="s">
        <v>215</v>
      </c>
      <c r="B286" s="167" t="s">
        <v>836</v>
      </c>
      <c r="C286" s="168" t="s">
        <v>841</v>
      </c>
      <c r="D286" s="169" t="s">
        <v>483</v>
      </c>
      <c r="E286" s="170">
        <v>6490</v>
      </c>
      <c r="F286" s="207" t="s">
        <v>838</v>
      </c>
    </row>
    <row r="287" spans="1:6" ht="15" hidden="1" customHeight="1" x14ac:dyDescent="0.2">
      <c r="A287" s="167" t="s">
        <v>215</v>
      </c>
      <c r="B287" s="167" t="s">
        <v>836</v>
      </c>
      <c r="C287" s="168" t="s">
        <v>842</v>
      </c>
      <c r="D287" s="169" t="s">
        <v>483</v>
      </c>
      <c r="E287" s="170">
        <v>6490</v>
      </c>
      <c r="F287" s="207" t="s">
        <v>838</v>
      </c>
    </row>
    <row r="288" spans="1:6" ht="21.75" hidden="1" customHeight="1" x14ac:dyDescent="0.2">
      <c r="A288" s="282" t="s">
        <v>250</v>
      </c>
      <c r="B288" s="282" t="s">
        <v>843</v>
      </c>
      <c r="C288" s="283" t="s">
        <v>844</v>
      </c>
      <c r="D288" s="284" t="s">
        <v>483</v>
      </c>
      <c r="E288" s="285">
        <v>2205.7732999999998</v>
      </c>
      <c r="F288" s="286" t="s">
        <v>845</v>
      </c>
    </row>
    <row r="289" spans="1:6" ht="15.95" hidden="1" customHeight="1" x14ac:dyDescent="0.2">
      <c r="A289" s="282" t="s">
        <v>250</v>
      </c>
      <c r="B289" s="282" t="s">
        <v>843</v>
      </c>
      <c r="C289" s="283" t="s">
        <v>846</v>
      </c>
      <c r="D289" s="284" t="s">
        <v>483</v>
      </c>
      <c r="E289" s="285">
        <v>501.5</v>
      </c>
      <c r="F289" s="286" t="s">
        <v>845</v>
      </c>
    </row>
    <row r="290" spans="1:6" hidden="1" x14ac:dyDescent="0.2">
      <c r="A290" s="282" t="s">
        <v>250</v>
      </c>
      <c r="B290" s="282" t="s">
        <v>843</v>
      </c>
      <c r="C290" s="283" t="s">
        <v>847</v>
      </c>
      <c r="D290" s="284" t="s">
        <v>483</v>
      </c>
      <c r="E290" s="285">
        <v>442.5</v>
      </c>
      <c r="F290" s="286" t="s">
        <v>845</v>
      </c>
    </row>
    <row r="291" spans="1:6" ht="14.1" hidden="1" customHeight="1" x14ac:dyDescent="0.2">
      <c r="A291" s="282" t="s">
        <v>250</v>
      </c>
      <c r="B291" s="282" t="s">
        <v>843</v>
      </c>
      <c r="C291" s="283" t="s">
        <v>848</v>
      </c>
      <c r="D291" s="284" t="s">
        <v>483</v>
      </c>
      <c r="E291" s="285">
        <v>531</v>
      </c>
      <c r="F291" s="286" t="s">
        <v>845</v>
      </c>
    </row>
    <row r="292" spans="1:6" hidden="1" x14ac:dyDescent="0.2">
      <c r="A292" s="282" t="s">
        <v>250</v>
      </c>
      <c r="B292" s="282" t="s">
        <v>843</v>
      </c>
      <c r="C292" s="283" t="s">
        <v>849</v>
      </c>
      <c r="D292" s="284" t="s">
        <v>483</v>
      </c>
      <c r="E292" s="285">
        <v>796.5</v>
      </c>
      <c r="F292" s="286" t="s">
        <v>845</v>
      </c>
    </row>
    <row r="293" spans="1:6" ht="17.25" hidden="1" customHeight="1" x14ac:dyDescent="0.2">
      <c r="A293" s="282" t="s">
        <v>250</v>
      </c>
      <c r="B293" s="282" t="s">
        <v>843</v>
      </c>
      <c r="C293" s="283" t="s">
        <v>850</v>
      </c>
      <c r="D293" s="284" t="s">
        <v>483</v>
      </c>
      <c r="E293" s="285">
        <v>5640.4</v>
      </c>
      <c r="F293" s="286" t="s">
        <v>845</v>
      </c>
    </row>
    <row r="294" spans="1:6" ht="30.75" hidden="1" customHeight="1" x14ac:dyDescent="0.2">
      <c r="A294" s="282" t="s">
        <v>250</v>
      </c>
      <c r="B294" s="282" t="s">
        <v>843</v>
      </c>
      <c r="C294" s="283" t="s">
        <v>851</v>
      </c>
      <c r="D294" s="284" t="s">
        <v>483</v>
      </c>
      <c r="E294" s="285">
        <v>5640.4</v>
      </c>
      <c r="F294" s="286" t="s">
        <v>845</v>
      </c>
    </row>
    <row r="295" spans="1:6" ht="24" hidden="1" x14ac:dyDescent="0.2">
      <c r="A295" s="282" t="s">
        <v>250</v>
      </c>
      <c r="B295" s="282" t="s">
        <v>843</v>
      </c>
      <c r="C295" s="283" t="s">
        <v>852</v>
      </c>
      <c r="D295" s="284" t="s">
        <v>483</v>
      </c>
      <c r="E295" s="285">
        <v>5640.4</v>
      </c>
      <c r="F295" s="286" t="s">
        <v>845</v>
      </c>
    </row>
    <row r="296" spans="1:6" ht="29.25" hidden="1" customHeight="1" x14ac:dyDescent="0.2">
      <c r="A296" s="282" t="s">
        <v>250</v>
      </c>
      <c r="B296" s="282" t="s">
        <v>843</v>
      </c>
      <c r="C296" s="283" t="s">
        <v>853</v>
      </c>
      <c r="D296" s="284" t="s">
        <v>483</v>
      </c>
      <c r="E296" s="285">
        <v>4366</v>
      </c>
      <c r="F296" s="286" t="s">
        <v>845</v>
      </c>
    </row>
    <row r="297" spans="1:6" ht="28.5" hidden="1" customHeight="1" x14ac:dyDescent="0.2">
      <c r="A297" s="282" t="s">
        <v>250</v>
      </c>
      <c r="B297" s="282" t="s">
        <v>843</v>
      </c>
      <c r="C297" s="283" t="s">
        <v>854</v>
      </c>
      <c r="D297" s="284" t="s">
        <v>483</v>
      </c>
      <c r="E297" s="285">
        <v>15611.4</v>
      </c>
      <c r="F297" s="286" t="s">
        <v>845</v>
      </c>
    </row>
    <row r="298" spans="1:6" ht="28.5" hidden="1" customHeight="1" x14ac:dyDescent="0.2">
      <c r="A298" s="282" t="s">
        <v>250</v>
      </c>
      <c r="B298" s="282" t="s">
        <v>843</v>
      </c>
      <c r="C298" s="283" t="s">
        <v>855</v>
      </c>
      <c r="D298" s="284" t="s">
        <v>483</v>
      </c>
      <c r="E298" s="285">
        <v>179.15</v>
      </c>
      <c r="F298" s="286" t="s">
        <v>845</v>
      </c>
    </row>
    <row r="299" spans="1:6" ht="22.5" hidden="1" customHeight="1" x14ac:dyDescent="0.2">
      <c r="A299" s="282" t="s">
        <v>250</v>
      </c>
      <c r="B299" s="282" t="s">
        <v>843</v>
      </c>
      <c r="C299" s="283" t="s">
        <v>856</v>
      </c>
      <c r="D299" s="284" t="s">
        <v>483</v>
      </c>
      <c r="E299" s="285">
        <v>194.7</v>
      </c>
      <c r="F299" s="286" t="s">
        <v>845</v>
      </c>
    </row>
    <row r="300" spans="1:6" hidden="1" x14ac:dyDescent="0.2">
      <c r="A300" s="282" t="s">
        <v>250</v>
      </c>
      <c r="B300" s="282" t="s">
        <v>843</v>
      </c>
      <c r="C300" s="283" t="s">
        <v>857</v>
      </c>
      <c r="D300" s="284" t="s">
        <v>483</v>
      </c>
      <c r="E300" s="285">
        <v>672.6</v>
      </c>
      <c r="F300" s="286" t="s">
        <v>845</v>
      </c>
    </row>
    <row r="301" spans="1:6" hidden="1" x14ac:dyDescent="0.2">
      <c r="A301" s="282" t="s">
        <v>250</v>
      </c>
      <c r="B301" s="282" t="s">
        <v>843</v>
      </c>
      <c r="C301" s="283" t="s">
        <v>858</v>
      </c>
      <c r="D301" s="284" t="s">
        <v>483</v>
      </c>
      <c r="E301" s="285">
        <v>20650</v>
      </c>
      <c r="F301" s="286" t="s">
        <v>845</v>
      </c>
    </row>
    <row r="302" spans="1:6" hidden="1" x14ac:dyDescent="0.2">
      <c r="A302" s="282" t="s">
        <v>250</v>
      </c>
      <c r="B302" s="282" t="s">
        <v>843</v>
      </c>
      <c r="C302" s="283" t="s">
        <v>859</v>
      </c>
      <c r="D302" s="284" t="s">
        <v>483</v>
      </c>
      <c r="E302" s="285">
        <v>4661</v>
      </c>
      <c r="F302" s="286" t="s">
        <v>845</v>
      </c>
    </row>
    <row r="303" spans="1:6" hidden="1" x14ac:dyDescent="0.2">
      <c r="A303" s="282" t="s">
        <v>250</v>
      </c>
      <c r="B303" s="282" t="s">
        <v>843</v>
      </c>
      <c r="C303" s="283" t="s">
        <v>860</v>
      </c>
      <c r="D303" s="284" t="s">
        <v>483</v>
      </c>
      <c r="E303" s="285">
        <v>525.1</v>
      </c>
      <c r="F303" s="286" t="s">
        <v>845</v>
      </c>
    </row>
    <row r="304" spans="1:6" hidden="1" x14ac:dyDescent="0.2">
      <c r="A304" s="282" t="s">
        <v>250</v>
      </c>
      <c r="B304" s="282" t="s">
        <v>843</v>
      </c>
      <c r="C304" s="283" t="s">
        <v>861</v>
      </c>
      <c r="D304" s="284" t="s">
        <v>483</v>
      </c>
      <c r="E304" s="285">
        <v>6384.19</v>
      </c>
      <c r="F304" s="286" t="s">
        <v>845</v>
      </c>
    </row>
    <row r="305" spans="1:6" ht="21" hidden="1" customHeight="1" x14ac:dyDescent="0.2">
      <c r="A305" s="282" t="s">
        <v>250</v>
      </c>
      <c r="B305" s="282" t="s">
        <v>843</v>
      </c>
      <c r="C305" s="283" t="s">
        <v>862</v>
      </c>
      <c r="D305" s="284" t="s">
        <v>483</v>
      </c>
      <c r="E305" s="285">
        <v>899.04330000000004</v>
      </c>
      <c r="F305" s="286" t="s">
        <v>845</v>
      </c>
    </row>
    <row r="306" spans="1:6" ht="29.25" hidden="1" customHeight="1" x14ac:dyDescent="0.2">
      <c r="A306" s="282" t="s">
        <v>250</v>
      </c>
      <c r="B306" s="282" t="s">
        <v>843</v>
      </c>
      <c r="C306" s="283" t="s">
        <v>863</v>
      </c>
      <c r="D306" s="284" t="s">
        <v>483</v>
      </c>
      <c r="E306" s="285">
        <v>348.1</v>
      </c>
      <c r="F306" s="286" t="s">
        <v>845</v>
      </c>
    </row>
    <row r="307" spans="1:6" ht="28.5" hidden="1" customHeight="1" x14ac:dyDescent="0.2">
      <c r="A307" s="282" t="s">
        <v>250</v>
      </c>
      <c r="B307" s="282" t="s">
        <v>843</v>
      </c>
      <c r="C307" s="283" t="s">
        <v>864</v>
      </c>
      <c r="D307" s="284" t="s">
        <v>483</v>
      </c>
      <c r="E307" s="285">
        <v>147.5</v>
      </c>
      <c r="F307" s="286" t="s">
        <v>845</v>
      </c>
    </row>
    <row r="308" spans="1:6" ht="32.25" hidden="1" customHeight="1" x14ac:dyDescent="0.2">
      <c r="A308" s="282" t="s">
        <v>250</v>
      </c>
      <c r="B308" s="282" t="s">
        <v>843</v>
      </c>
      <c r="C308" s="283" t="s">
        <v>865</v>
      </c>
      <c r="D308" s="284" t="s">
        <v>483</v>
      </c>
      <c r="E308" s="285">
        <v>11210</v>
      </c>
      <c r="F308" s="286" t="s">
        <v>845</v>
      </c>
    </row>
    <row r="309" spans="1:6" ht="24" hidden="1" x14ac:dyDescent="0.2">
      <c r="A309" s="282" t="s">
        <v>250</v>
      </c>
      <c r="B309" s="282" t="s">
        <v>843</v>
      </c>
      <c r="C309" s="283" t="s">
        <v>866</v>
      </c>
      <c r="D309" s="284" t="s">
        <v>483</v>
      </c>
      <c r="E309" s="285">
        <v>1333.4</v>
      </c>
      <c r="F309" s="286" t="s">
        <v>845</v>
      </c>
    </row>
    <row r="310" spans="1:6" hidden="1" x14ac:dyDescent="0.2">
      <c r="A310" s="287" t="s">
        <v>199</v>
      </c>
      <c r="B310" s="287" t="s">
        <v>867</v>
      </c>
      <c r="C310" s="288" t="s">
        <v>868</v>
      </c>
      <c r="D310" s="289" t="s">
        <v>483</v>
      </c>
      <c r="E310" s="290">
        <v>939.75</v>
      </c>
      <c r="F310" s="291" t="s">
        <v>869</v>
      </c>
    </row>
    <row r="311" spans="1:6" ht="22.5" hidden="1" customHeight="1" x14ac:dyDescent="0.2">
      <c r="A311" s="287" t="s">
        <v>199</v>
      </c>
      <c r="B311" s="287" t="s">
        <v>867</v>
      </c>
      <c r="C311" s="288" t="s">
        <v>870</v>
      </c>
      <c r="D311" s="289" t="s">
        <v>483</v>
      </c>
      <c r="E311" s="290">
        <v>590</v>
      </c>
      <c r="F311" s="291" t="s">
        <v>869</v>
      </c>
    </row>
    <row r="312" spans="1:6" hidden="1" x14ac:dyDescent="0.2">
      <c r="A312" s="287" t="s">
        <v>199</v>
      </c>
      <c r="B312" s="287" t="s">
        <v>867</v>
      </c>
      <c r="C312" s="288" t="s">
        <v>871</v>
      </c>
      <c r="D312" s="289" t="s">
        <v>483</v>
      </c>
      <c r="E312" s="290">
        <v>761.25</v>
      </c>
      <c r="F312" s="291" t="s">
        <v>869</v>
      </c>
    </row>
    <row r="313" spans="1:6" hidden="1" x14ac:dyDescent="0.2">
      <c r="A313" s="287" t="s">
        <v>199</v>
      </c>
      <c r="B313" s="287" t="s">
        <v>867</v>
      </c>
      <c r="C313" s="292" t="s">
        <v>871</v>
      </c>
      <c r="D313" s="293" t="s">
        <v>483</v>
      </c>
      <c r="E313" s="294">
        <v>761.25</v>
      </c>
      <c r="F313" s="295" t="s">
        <v>872</v>
      </c>
    </row>
    <row r="314" spans="1:6" ht="26.25" hidden="1" customHeight="1" x14ac:dyDescent="0.2">
      <c r="A314" s="287" t="s">
        <v>199</v>
      </c>
      <c r="B314" s="287" t="s">
        <v>867</v>
      </c>
      <c r="C314" s="292" t="s">
        <v>873</v>
      </c>
      <c r="D314" s="293" t="s">
        <v>483</v>
      </c>
      <c r="E314" s="294">
        <v>309.75</v>
      </c>
      <c r="F314" s="295" t="s">
        <v>872</v>
      </c>
    </row>
    <row r="315" spans="1:6" ht="18" hidden="1" customHeight="1" x14ac:dyDescent="0.2">
      <c r="A315" s="287" t="s">
        <v>199</v>
      </c>
      <c r="B315" s="287" t="s">
        <v>867</v>
      </c>
      <c r="C315" s="288" t="s">
        <v>874</v>
      </c>
      <c r="D315" s="289" t="s">
        <v>483</v>
      </c>
      <c r="E315" s="290">
        <v>270.48</v>
      </c>
      <c r="F315" s="295" t="s">
        <v>872</v>
      </c>
    </row>
    <row r="316" spans="1:6" hidden="1" x14ac:dyDescent="0.2">
      <c r="A316" s="287" t="s">
        <v>199</v>
      </c>
      <c r="B316" s="287" t="s">
        <v>867</v>
      </c>
      <c r="C316" s="288" t="s">
        <v>875</v>
      </c>
      <c r="D316" s="289" t="s">
        <v>483</v>
      </c>
      <c r="E316" s="290">
        <v>229.21530000000001</v>
      </c>
      <c r="F316" s="291" t="s">
        <v>869</v>
      </c>
    </row>
    <row r="317" spans="1:6" hidden="1" x14ac:dyDescent="0.2">
      <c r="A317" s="287" t="s">
        <v>199</v>
      </c>
      <c r="B317" s="287" t="s">
        <v>867</v>
      </c>
      <c r="C317" s="288" t="s">
        <v>876</v>
      </c>
      <c r="D317" s="289" t="s">
        <v>483</v>
      </c>
      <c r="E317" s="290">
        <v>194.25</v>
      </c>
      <c r="F317" s="295" t="s">
        <v>872</v>
      </c>
    </row>
    <row r="318" spans="1:6" hidden="1" x14ac:dyDescent="0.2">
      <c r="A318" s="287" t="s">
        <v>199</v>
      </c>
      <c r="B318" s="287" t="s">
        <v>867</v>
      </c>
      <c r="C318" s="288" t="s">
        <v>877</v>
      </c>
      <c r="D318" s="289" t="s">
        <v>483</v>
      </c>
      <c r="E318" s="290">
        <v>414.75</v>
      </c>
      <c r="F318" s="291" t="s">
        <v>869</v>
      </c>
    </row>
    <row r="319" spans="1:6" hidden="1" x14ac:dyDescent="0.2">
      <c r="A319" s="287" t="s">
        <v>199</v>
      </c>
      <c r="B319" s="287" t="s">
        <v>867</v>
      </c>
      <c r="C319" s="288" t="s">
        <v>878</v>
      </c>
      <c r="D319" s="289" t="s">
        <v>483</v>
      </c>
      <c r="E319" s="290">
        <v>414.75</v>
      </c>
      <c r="F319" s="295" t="s">
        <v>872</v>
      </c>
    </row>
    <row r="320" spans="1:6" hidden="1" x14ac:dyDescent="0.2">
      <c r="A320" s="287" t="s">
        <v>199</v>
      </c>
      <c r="B320" s="287" t="s">
        <v>867</v>
      </c>
      <c r="C320" s="292" t="s">
        <v>879</v>
      </c>
      <c r="D320" s="293" t="s">
        <v>483</v>
      </c>
      <c r="E320" s="294">
        <v>3669.75</v>
      </c>
      <c r="F320" s="295" t="s">
        <v>872</v>
      </c>
    </row>
    <row r="321" spans="1:6" hidden="1" x14ac:dyDescent="0.2">
      <c r="A321" s="287" t="s">
        <v>199</v>
      </c>
      <c r="B321" s="287" t="s">
        <v>867</v>
      </c>
      <c r="C321" s="288" t="s">
        <v>880</v>
      </c>
      <c r="D321" s="289" t="s">
        <v>881</v>
      </c>
      <c r="E321" s="290">
        <v>866.25</v>
      </c>
      <c r="F321" s="295" t="s">
        <v>872</v>
      </c>
    </row>
    <row r="322" spans="1:6" ht="24" hidden="1" x14ac:dyDescent="0.2">
      <c r="A322" s="287" t="s">
        <v>199</v>
      </c>
      <c r="B322" s="287" t="s">
        <v>867</v>
      </c>
      <c r="C322" s="288" t="s">
        <v>882</v>
      </c>
      <c r="D322" s="289" t="s">
        <v>483</v>
      </c>
      <c r="E322" s="290">
        <v>8096</v>
      </c>
      <c r="F322" s="295" t="s">
        <v>872</v>
      </c>
    </row>
    <row r="323" spans="1:6" ht="24" hidden="1" x14ac:dyDescent="0.2">
      <c r="A323" s="287" t="s">
        <v>199</v>
      </c>
      <c r="B323" s="287" t="s">
        <v>867</v>
      </c>
      <c r="C323" s="288" t="s">
        <v>883</v>
      </c>
      <c r="D323" s="289" t="s">
        <v>483</v>
      </c>
      <c r="E323" s="290">
        <v>8000</v>
      </c>
      <c r="F323" s="295" t="s">
        <v>872</v>
      </c>
    </row>
    <row r="324" spans="1:6" hidden="1" x14ac:dyDescent="0.2">
      <c r="A324" s="287" t="s">
        <v>199</v>
      </c>
      <c r="B324" s="287" t="s">
        <v>867</v>
      </c>
      <c r="C324" s="292" t="s">
        <v>884</v>
      </c>
      <c r="D324" s="293" t="s">
        <v>483</v>
      </c>
      <c r="E324" s="294">
        <v>167.27</v>
      </c>
      <c r="F324" s="295" t="s">
        <v>872</v>
      </c>
    </row>
    <row r="325" spans="1:6" ht="30.75" hidden="1" customHeight="1" x14ac:dyDescent="0.2">
      <c r="A325" s="287" t="s">
        <v>199</v>
      </c>
      <c r="B325" s="287" t="s">
        <v>867</v>
      </c>
      <c r="C325" s="288" t="s">
        <v>885</v>
      </c>
      <c r="D325" s="289" t="s">
        <v>483</v>
      </c>
      <c r="E325" s="290">
        <v>402.67669999999998</v>
      </c>
      <c r="F325" s="291" t="s">
        <v>869</v>
      </c>
    </row>
    <row r="326" spans="1:6" hidden="1" x14ac:dyDescent="0.2">
      <c r="A326" s="287" t="s">
        <v>199</v>
      </c>
      <c r="B326" s="287" t="s">
        <v>867</v>
      </c>
      <c r="C326" s="288" t="s">
        <v>886</v>
      </c>
      <c r="D326" s="289" t="s">
        <v>483</v>
      </c>
      <c r="E326" s="290">
        <v>600.9153</v>
      </c>
      <c r="F326" s="291" t="s">
        <v>869</v>
      </c>
    </row>
    <row r="327" spans="1:6" hidden="1" x14ac:dyDescent="0.2">
      <c r="A327" s="287" t="s">
        <v>199</v>
      </c>
      <c r="B327" s="287" t="s">
        <v>867</v>
      </c>
      <c r="C327" s="288" t="s">
        <v>887</v>
      </c>
      <c r="D327" s="289" t="s">
        <v>881</v>
      </c>
      <c r="E327" s="290">
        <v>489.40600000000001</v>
      </c>
      <c r="F327" s="295" t="s">
        <v>872</v>
      </c>
    </row>
    <row r="328" spans="1:6" ht="24.75" hidden="1" customHeight="1" x14ac:dyDescent="0.2">
      <c r="A328" s="287" t="s">
        <v>199</v>
      </c>
      <c r="B328" s="287" t="s">
        <v>867</v>
      </c>
      <c r="C328" s="288" t="s">
        <v>888</v>
      </c>
      <c r="D328" s="289" t="s">
        <v>483</v>
      </c>
      <c r="E328" s="290">
        <v>455.48</v>
      </c>
      <c r="F328" s="291" t="s">
        <v>869</v>
      </c>
    </row>
    <row r="329" spans="1:6" ht="24" hidden="1" x14ac:dyDescent="0.2">
      <c r="A329" s="167" t="s">
        <v>218</v>
      </c>
      <c r="B329" s="167" t="s">
        <v>889</v>
      </c>
      <c r="C329" s="168" t="s">
        <v>890</v>
      </c>
      <c r="D329" s="169" t="s">
        <v>483</v>
      </c>
      <c r="E329" s="170">
        <v>6490</v>
      </c>
      <c r="F329" s="207" t="s">
        <v>891</v>
      </c>
    </row>
    <row r="330" spans="1:6" ht="24" hidden="1" x14ac:dyDescent="0.2">
      <c r="A330" s="167" t="s">
        <v>892</v>
      </c>
      <c r="B330" s="167" t="s">
        <v>893</v>
      </c>
      <c r="C330" s="168" t="s">
        <v>894</v>
      </c>
      <c r="D330" s="169" t="s">
        <v>651</v>
      </c>
      <c r="E330" s="170">
        <v>460.2</v>
      </c>
      <c r="F330" s="207" t="s">
        <v>895</v>
      </c>
    </row>
    <row r="331" spans="1:6" ht="36" hidden="1" x14ac:dyDescent="0.2">
      <c r="A331" s="167" t="s">
        <v>126</v>
      </c>
      <c r="B331" s="167" t="s">
        <v>896</v>
      </c>
      <c r="C331" s="168" t="s">
        <v>897</v>
      </c>
      <c r="D331" s="169" t="s">
        <v>898</v>
      </c>
      <c r="E331" s="170">
        <v>44877.760000000002</v>
      </c>
      <c r="F331" s="207" t="s">
        <v>899</v>
      </c>
    </row>
    <row r="332" spans="1:6" hidden="1" x14ac:dyDescent="0.2">
      <c r="A332" s="171" t="s">
        <v>900</v>
      </c>
      <c r="B332" s="171" t="s">
        <v>901</v>
      </c>
      <c r="C332" s="168" t="s">
        <v>902</v>
      </c>
      <c r="D332" s="169" t="s">
        <v>903</v>
      </c>
      <c r="E332" s="170">
        <v>3000</v>
      </c>
      <c r="F332" s="207" t="s">
        <v>904</v>
      </c>
    </row>
    <row r="333" spans="1:6" ht="24" hidden="1" x14ac:dyDescent="0.2">
      <c r="A333" s="296" t="s">
        <v>905</v>
      </c>
      <c r="B333" s="296" t="s">
        <v>906</v>
      </c>
      <c r="C333" s="297" t="s">
        <v>907</v>
      </c>
      <c r="D333" s="298" t="s">
        <v>483</v>
      </c>
      <c r="E333" s="299">
        <v>23562.5</v>
      </c>
      <c r="F333" s="300" t="s">
        <v>908</v>
      </c>
    </row>
    <row r="334" spans="1:6" ht="24" hidden="1" x14ac:dyDescent="0.2">
      <c r="A334" s="296" t="s">
        <v>905</v>
      </c>
      <c r="B334" s="296" t="s">
        <v>906</v>
      </c>
      <c r="C334" s="297" t="s">
        <v>909</v>
      </c>
      <c r="D334" s="298" t="s">
        <v>483</v>
      </c>
      <c r="E334" s="299">
        <v>102660</v>
      </c>
      <c r="F334" s="300" t="s">
        <v>908</v>
      </c>
    </row>
    <row r="335" spans="1:6" ht="20.25" hidden="1" customHeight="1" x14ac:dyDescent="0.2">
      <c r="A335" s="301" t="s">
        <v>910</v>
      </c>
      <c r="B335" s="301" t="s">
        <v>911</v>
      </c>
      <c r="C335" s="302" t="s">
        <v>912</v>
      </c>
      <c r="D335" s="303" t="s">
        <v>483</v>
      </c>
      <c r="E335" s="304">
        <v>590</v>
      </c>
      <c r="F335" s="305" t="s">
        <v>913</v>
      </c>
    </row>
    <row r="336" spans="1:6" ht="15" hidden="1" customHeight="1" x14ac:dyDescent="0.2">
      <c r="A336" s="301" t="s">
        <v>910</v>
      </c>
      <c r="B336" s="301" t="s">
        <v>911</v>
      </c>
      <c r="C336" s="302" t="s">
        <v>914</v>
      </c>
      <c r="D336" s="303" t="s">
        <v>483</v>
      </c>
      <c r="E336" s="304">
        <v>2124</v>
      </c>
      <c r="F336" s="305" t="s">
        <v>913</v>
      </c>
    </row>
    <row r="337" spans="1:6" ht="14.1" hidden="1" customHeight="1" x14ac:dyDescent="0.2">
      <c r="A337" s="301" t="s">
        <v>910</v>
      </c>
      <c r="B337" s="301" t="s">
        <v>911</v>
      </c>
      <c r="C337" s="302" t="s">
        <v>915</v>
      </c>
      <c r="D337" s="303" t="s">
        <v>916</v>
      </c>
      <c r="E337" s="304">
        <v>2832</v>
      </c>
      <c r="F337" s="305" t="s">
        <v>913</v>
      </c>
    </row>
    <row r="338" spans="1:6" hidden="1" x14ac:dyDescent="0.2">
      <c r="A338" s="301" t="s">
        <v>910</v>
      </c>
      <c r="B338" s="301" t="s">
        <v>911</v>
      </c>
      <c r="C338" s="302" t="s">
        <v>917</v>
      </c>
      <c r="D338" s="303" t="s">
        <v>916</v>
      </c>
      <c r="E338" s="304">
        <v>2548.8000000000002</v>
      </c>
      <c r="F338" s="305" t="s">
        <v>913</v>
      </c>
    </row>
    <row r="339" spans="1:6" ht="15" hidden="1" customHeight="1" x14ac:dyDescent="0.2">
      <c r="A339" s="301" t="s">
        <v>910</v>
      </c>
      <c r="B339" s="301" t="s">
        <v>911</v>
      </c>
      <c r="C339" s="302" t="s">
        <v>918</v>
      </c>
      <c r="D339" s="303" t="s">
        <v>916</v>
      </c>
      <c r="E339" s="304">
        <v>2360</v>
      </c>
      <c r="F339" s="305" t="s">
        <v>913</v>
      </c>
    </row>
    <row r="340" spans="1:6" ht="24" hidden="1" x14ac:dyDescent="0.2">
      <c r="A340" s="301" t="s">
        <v>910</v>
      </c>
      <c r="B340" s="301" t="s">
        <v>911</v>
      </c>
      <c r="C340" s="302" t="s">
        <v>919</v>
      </c>
      <c r="D340" s="303" t="s">
        <v>916</v>
      </c>
      <c r="E340" s="304">
        <v>2360</v>
      </c>
      <c r="F340" s="305" t="s">
        <v>913</v>
      </c>
    </row>
    <row r="341" spans="1:6" hidden="1" x14ac:dyDescent="0.2">
      <c r="A341" s="301" t="s">
        <v>910</v>
      </c>
      <c r="B341" s="301" t="s">
        <v>911</v>
      </c>
      <c r="C341" s="302" t="s">
        <v>920</v>
      </c>
      <c r="D341" s="303" t="s">
        <v>916</v>
      </c>
      <c r="E341" s="304">
        <v>708</v>
      </c>
      <c r="F341" s="305" t="s">
        <v>913</v>
      </c>
    </row>
    <row r="342" spans="1:6" hidden="1" x14ac:dyDescent="0.2">
      <c r="A342" s="301" t="s">
        <v>910</v>
      </c>
      <c r="B342" s="301" t="s">
        <v>911</v>
      </c>
      <c r="C342" s="302" t="s">
        <v>921</v>
      </c>
      <c r="D342" s="303" t="s">
        <v>483</v>
      </c>
      <c r="E342" s="304">
        <v>7670</v>
      </c>
      <c r="F342" s="305" t="s">
        <v>913</v>
      </c>
    </row>
    <row r="343" spans="1:6" ht="24" hidden="1" x14ac:dyDescent="0.2">
      <c r="A343" s="301" t="s">
        <v>910</v>
      </c>
      <c r="B343" s="301" t="s">
        <v>911</v>
      </c>
      <c r="C343" s="302" t="s">
        <v>922</v>
      </c>
      <c r="D343" s="303" t="s">
        <v>916</v>
      </c>
      <c r="E343" s="304">
        <v>2548.8000000000002</v>
      </c>
      <c r="F343" s="305" t="s">
        <v>913</v>
      </c>
    </row>
    <row r="344" spans="1:6" ht="24" hidden="1" x14ac:dyDescent="0.2">
      <c r="A344" s="301" t="s">
        <v>910</v>
      </c>
      <c r="B344" s="301" t="s">
        <v>911</v>
      </c>
      <c r="C344" s="302" t="s">
        <v>923</v>
      </c>
      <c r="D344" s="303" t="s">
        <v>483</v>
      </c>
      <c r="E344" s="304">
        <v>2360</v>
      </c>
      <c r="F344" s="305" t="s">
        <v>913</v>
      </c>
    </row>
    <row r="345" spans="1:6" ht="24" hidden="1" x14ac:dyDescent="0.2">
      <c r="A345" s="301" t="s">
        <v>910</v>
      </c>
      <c r="B345" s="301" t="s">
        <v>911</v>
      </c>
      <c r="C345" s="302" t="s">
        <v>924</v>
      </c>
      <c r="D345" s="303" t="s">
        <v>483</v>
      </c>
      <c r="E345" s="304">
        <v>1770</v>
      </c>
      <c r="F345" s="305" t="s">
        <v>913</v>
      </c>
    </row>
    <row r="346" spans="1:6" hidden="1" x14ac:dyDescent="0.2">
      <c r="A346" s="301" t="s">
        <v>910</v>
      </c>
      <c r="B346" s="301" t="s">
        <v>911</v>
      </c>
      <c r="C346" s="302" t="s">
        <v>925</v>
      </c>
      <c r="D346" s="303" t="s">
        <v>483</v>
      </c>
      <c r="E346" s="304">
        <v>1121</v>
      </c>
      <c r="F346" s="305" t="s">
        <v>913</v>
      </c>
    </row>
    <row r="347" spans="1:6" hidden="1" x14ac:dyDescent="0.2">
      <c r="A347" s="306" t="s">
        <v>926</v>
      </c>
      <c r="B347" s="306" t="s">
        <v>927</v>
      </c>
      <c r="C347" s="307" t="s">
        <v>928</v>
      </c>
      <c r="D347" s="308" t="s">
        <v>483</v>
      </c>
      <c r="E347" s="309">
        <v>1770</v>
      </c>
      <c r="F347" s="310" t="s">
        <v>929</v>
      </c>
    </row>
    <row r="348" spans="1:6" ht="24" hidden="1" x14ac:dyDescent="0.2">
      <c r="A348" s="306" t="s">
        <v>926</v>
      </c>
      <c r="B348" s="306" t="s">
        <v>927</v>
      </c>
      <c r="C348" s="307" t="s">
        <v>930</v>
      </c>
      <c r="D348" s="308" t="s">
        <v>483</v>
      </c>
      <c r="E348" s="309">
        <v>1062</v>
      </c>
      <c r="F348" s="310" t="s">
        <v>929</v>
      </c>
    </row>
    <row r="349" spans="1:6" hidden="1" x14ac:dyDescent="0.2">
      <c r="A349" s="306" t="s">
        <v>926</v>
      </c>
      <c r="B349" s="306" t="s">
        <v>927</v>
      </c>
      <c r="C349" s="307" t="s">
        <v>931</v>
      </c>
      <c r="D349" s="308" t="s">
        <v>483</v>
      </c>
      <c r="E349" s="309">
        <v>420.55200000000002</v>
      </c>
      <c r="F349" s="310" t="s">
        <v>929</v>
      </c>
    </row>
    <row r="350" spans="1:6" hidden="1" x14ac:dyDescent="0.2">
      <c r="A350" s="306" t="s">
        <v>926</v>
      </c>
      <c r="B350" s="306" t="s">
        <v>927</v>
      </c>
      <c r="C350" s="307" t="s">
        <v>932</v>
      </c>
      <c r="D350" s="308" t="s">
        <v>483</v>
      </c>
      <c r="E350" s="309">
        <v>420.73</v>
      </c>
      <c r="F350" s="310" t="s">
        <v>929</v>
      </c>
    </row>
    <row r="351" spans="1:6" ht="24" hidden="1" x14ac:dyDescent="0.2">
      <c r="A351" s="306" t="s">
        <v>926</v>
      </c>
      <c r="B351" s="306" t="s">
        <v>927</v>
      </c>
      <c r="C351" s="307" t="s">
        <v>933</v>
      </c>
      <c r="D351" s="308" t="s">
        <v>483</v>
      </c>
      <c r="E351" s="309">
        <v>1379.48</v>
      </c>
      <c r="F351" s="310" t="s">
        <v>929</v>
      </c>
    </row>
    <row r="352" spans="1:6" ht="24" hidden="1" x14ac:dyDescent="0.2">
      <c r="A352" s="306" t="s">
        <v>926</v>
      </c>
      <c r="B352" s="306" t="s">
        <v>927</v>
      </c>
      <c r="C352" s="307" t="s">
        <v>933</v>
      </c>
      <c r="D352" s="308" t="s">
        <v>483</v>
      </c>
      <c r="E352" s="309">
        <v>486.69200000000001</v>
      </c>
      <c r="F352" s="310" t="s">
        <v>929</v>
      </c>
    </row>
    <row r="353" spans="1:6" ht="24" hidden="1" x14ac:dyDescent="0.2">
      <c r="A353" s="306" t="s">
        <v>926</v>
      </c>
      <c r="B353" s="306" t="s">
        <v>927</v>
      </c>
      <c r="C353" s="307" t="s">
        <v>934</v>
      </c>
      <c r="D353" s="308" t="s">
        <v>483</v>
      </c>
      <c r="E353" s="309">
        <v>420.09199999999998</v>
      </c>
      <c r="F353" s="310" t="s">
        <v>929</v>
      </c>
    </row>
    <row r="354" spans="1:6" ht="24" hidden="1" x14ac:dyDescent="0.2">
      <c r="A354" s="306" t="s">
        <v>926</v>
      </c>
      <c r="B354" s="306" t="s">
        <v>927</v>
      </c>
      <c r="C354" s="307" t="s">
        <v>935</v>
      </c>
      <c r="D354" s="308" t="s">
        <v>483</v>
      </c>
      <c r="E354" s="309">
        <v>422.358</v>
      </c>
      <c r="F354" s="310" t="s">
        <v>929</v>
      </c>
    </row>
    <row r="355" spans="1:6" ht="15" hidden="1" customHeight="1" x14ac:dyDescent="0.2">
      <c r="A355" s="306" t="s">
        <v>926</v>
      </c>
      <c r="B355" s="306" t="s">
        <v>927</v>
      </c>
      <c r="C355" s="307" t="s">
        <v>936</v>
      </c>
      <c r="D355" s="308" t="s">
        <v>483</v>
      </c>
      <c r="E355" s="309">
        <v>422.44</v>
      </c>
      <c r="F355" s="310" t="s">
        <v>929</v>
      </c>
    </row>
    <row r="356" spans="1:6" ht="24" hidden="1" x14ac:dyDescent="0.2">
      <c r="A356" s="306" t="s">
        <v>926</v>
      </c>
      <c r="B356" s="306" t="s">
        <v>927</v>
      </c>
      <c r="C356" s="307" t="s">
        <v>937</v>
      </c>
      <c r="D356" s="308" t="s">
        <v>483</v>
      </c>
      <c r="E356" s="309">
        <v>422.62799999999999</v>
      </c>
      <c r="F356" s="310" t="s">
        <v>929</v>
      </c>
    </row>
    <row r="357" spans="1:6" ht="14.1" hidden="1" customHeight="1" x14ac:dyDescent="0.2">
      <c r="A357" s="306" t="s">
        <v>926</v>
      </c>
      <c r="B357" s="306" t="s">
        <v>927</v>
      </c>
      <c r="C357" s="307" t="s">
        <v>938</v>
      </c>
      <c r="D357" s="308" t="s">
        <v>483</v>
      </c>
      <c r="E357" s="309">
        <v>810.41200000000003</v>
      </c>
      <c r="F357" s="310" t="s">
        <v>929</v>
      </c>
    </row>
    <row r="358" spans="1:6" hidden="1" x14ac:dyDescent="0.2">
      <c r="A358" s="306" t="s">
        <v>926</v>
      </c>
      <c r="B358" s="306" t="s">
        <v>927</v>
      </c>
      <c r="C358" s="307" t="s">
        <v>939</v>
      </c>
      <c r="D358" s="308" t="s">
        <v>483</v>
      </c>
      <c r="E358" s="309">
        <v>1069.47</v>
      </c>
      <c r="F358" s="310" t="s">
        <v>929</v>
      </c>
    </row>
    <row r="359" spans="1:6" ht="18" hidden="1" customHeight="1" x14ac:dyDescent="0.2">
      <c r="A359" s="306" t="s">
        <v>926</v>
      </c>
      <c r="B359" s="306" t="s">
        <v>927</v>
      </c>
      <c r="C359" s="307" t="s">
        <v>940</v>
      </c>
      <c r="D359" s="308" t="s">
        <v>483</v>
      </c>
      <c r="E359" s="309">
        <v>3499.9967000000001</v>
      </c>
      <c r="F359" s="310" t="s">
        <v>929</v>
      </c>
    </row>
    <row r="360" spans="1:6" ht="18.95" hidden="1" customHeight="1" x14ac:dyDescent="0.2">
      <c r="A360" s="306" t="s">
        <v>926</v>
      </c>
      <c r="B360" s="306" t="s">
        <v>927</v>
      </c>
      <c r="C360" s="307" t="s">
        <v>941</v>
      </c>
      <c r="D360" s="308" t="s">
        <v>483</v>
      </c>
      <c r="E360" s="309">
        <v>200.6</v>
      </c>
      <c r="F360" s="310" t="s">
        <v>929</v>
      </c>
    </row>
    <row r="361" spans="1:6" ht="15.95" hidden="1" customHeight="1" x14ac:dyDescent="0.2">
      <c r="A361" s="306" t="s">
        <v>926</v>
      </c>
      <c r="B361" s="306" t="s">
        <v>927</v>
      </c>
      <c r="C361" s="307" t="s">
        <v>942</v>
      </c>
      <c r="D361" s="308" t="s">
        <v>483</v>
      </c>
      <c r="E361" s="309">
        <v>17.405000000000001</v>
      </c>
      <c r="F361" s="310" t="s">
        <v>929</v>
      </c>
    </row>
    <row r="362" spans="1:6" ht="21" hidden="1" customHeight="1" x14ac:dyDescent="0.2">
      <c r="A362" s="306" t="s">
        <v>926</v>
      </c>
      <c r="B362" s="306" t="s">
        <v>927</v>
      </c>
      <c r="C362" s="307" t="s">
        <v>943</v>
      </c>
      <c r="D362" s="308" t="s">
        <v>483</v>
      </c>
      <c r="E362" s="309">
        <v>101.48</v>
      </c>
      <c r="F362" s="310" t="s">
        <v>929</v>
      </c>
    </row>
    <row r="363" spans="1:6" hidden="1" x14ac:dyDescent="0.2">
      <c r="A363" s="306" t="s">
        <v>926</v>
      </c>
      <c r="B363" s="306" t="s">
        <v>927</v>
      </c>
      <c r="C363" s="307" t="s">
        <v>944</v>
      </c>
      <c r="D363" s="308" t="s">
        <v>483</v>
      </c>
      <c r="E363" s="309">
        <v>15.281000000000001</v>
      </c>
      <c r="F363" s="310" t="s">
        <v>929</v>
      </c>
    </row>
    <row r="364" spans="1:6" hidden="1" x14ac:dyDescent="0.2">
      <c r="A364" s="306" t="s">
        <v>926</v>
      </c>
      <c r="B364" s="306" t="s">
        <v>927</v>
      </c>
      <c r="C364" s="307" t="s">
        <v>945</v>
      </c>
      <c r="D364" s="308" t="s">
        <v>483</v>
      </c>
      <c r="E364" s="309">
        <v>34.81</v>
      </c>
      <c r="F364" s="310" t="s">
        <v>929</v>
      </c>
    </row>
    <row r="365" spans="1:6" hidden="1" x14ac:dyDescent="0.2">
      <c r="A365" s="306" t="s">
        <v>926</v>
      </c>
      <c r="B365" s="306" t="s">
        <v>927</v>
      </c>
      <c r="C365" s="307" t="s">
        <v>946</v>
      </c>
      <c r="D365" s="308" t="s">
        <v>483</v>
      </c>
      <c r="E365" s="309">
        <v>77.88</v>
      </c>
      <c r="F365" s="310" t="s">
        <v>929</v>
      </c>
    </row>
    <row r="366" spans="1:6" hidden="1" x14ac:dyDescent="0.2">
      <c r="A366" s="306" t="s">
        <v>926</v>
      </c>
      <c r="B366" s="306" t="s">
        <v>927</v>
      </c>
      <c r="C366" s="307" t="s">
        <v>947</v>
      </c>
      <c r="D366" s="308" t="s">
        <v>510</v>
      </c>
      <c r="E366" s="309">
        <v>403.79669999999999</v>
      </c>
      <c r="F366" s="310" t="s">
        <v>929</v>
      </c>
    </row>
    <row r="367" spans="1:6" hidden="1" x14ac:dyDescent="0.2">
      <c r="A367" s="306" t="s">
        <v>926</v>
      </c>
      <c r="B367" s="306" t="s">
        <v>927</v>
      </c>
      <c r="C367" s="307" t="s">
        <v>948</v>
      </c>
      <c r="D367" s="308" t="s">
        <v>510</v>
      </c>
      <c r="E367" s="309">
        <v>36</v>
      </c>
      <c r="F367" s="310" t="s">
        <v>929</v>
      </c>
    </row>
    <row r="368" spans="1:6" hidden="1" x14ac:dyDescent="0.2">
      <c r="A368" s="306" t="s">
        <v>926</v>
      </c>
      <c r="B368" s="306" t="s">
        <v>927</v>
      </c>
      <c r="C368" s="307" t="s">
        <v>949</v>
      </c>
      <c r="D368" s="308" t="s">
        <v>510</v>
      </c>
      <c r="E368" s="309">
        <v>154.875</v>
      </c>
      <c r="F368" s="310" t="s">
        <v>929</v>
      </c>
    </row>
    <row r="369" spans="1:6" hidden="1" x14ac:dyDescent="0.2">
      <c r="A369" s="306" t="s">
        <v>926</v>
      </c>
      <c r="B369" s="306" t="s">
        <v>927</v>
      </c>
      <c r="C369" s="306" t="s">
        <v>950</v>
      </c>
      <c r="D369" s="308" t="s">
        <v>483</v>
      </c>
      <c r="E369" s="311">
        <v>121.54</v>
      </c>
      <c r="F369" s="312" t="s">
        <v>929</v>
      </c>
    </row>
    <row r="370" spans="1:6" ht="18" hidden="1" customHeight="1" x14ac:dyDescent="0.2">
      <c r="A370" s="306" t="s">
        <v>926</v>
      </c>
      <c r="B370" s="306" t="s">
        <v>927</v>
      </c>
      <c r="C370" s="307" t="s">
        <v>951</v>
      </c>
      <c r="D370" s="308" t="s">
        <v>483</v>
      </c>
      <c r="E370" s="309">
        <v>510.04250000000002</v>
      </c>
      <c r="F370" s="310" t="s">
        <v>929</v>
      </c>
    </row>
    <row r="371" spans="1:6" ht="24" hidden="1" x14ac:dyDescent="0.2">
      <c r="A371" s="306" t="s">
        <v>926</v>
      </c>
      <c r="B371" s="306" t="s">
        <v>927</v>
      </c>
      <c r="C371" s="307" t="s">
        <v>952</v>
      </c>
      <c r="D371" s="308" t="s">
        <v>483</v>
      </c>
      <c r="E371" s="309">
        <v>510.04250000000002</v>
      </c>
      <c r="F371" s="310" t="s">
        <v>929</v>
      </c>
    </row>
    <row r="372" spans="1:6" ht="24" hidden="1" x14ac:dyDescent="0.2">
      <c r="A372" s="306" t="s">
        <v>926</v>
      </c>
      <c r="B372" s="306" t="s">
        <v>927</v>
      </c>
      <c r="C372" s="307" t="s">
        <v>953</v>
      </c>
      <c r="D372" s="308" t="s">
        <v>483</v>
      </c>
      <c r="E372" s="309">
        <v>445.214</v>
      </c>
      <c r="F372" s="310" t="s">
        <v>929</v>
      </c>
    </row>
    <row r="373" spans="1:6" ht="24" hidden="1" x14ac:dyDescent="0.2">
      <c r="A373" s="306" t="s">
        <v>926</v>
      </c>
      <c r="B373" s="306" t="s">
        <v>927</v>
      </c>
      <c r="C373" s="307" t="s">
        <v>954</v>
      </c>
      <c r="D373" s="308" t="s">
        <v>483</v>
      </c>
      <c r="E373" s="309">
        <v>445.21409999999997</v>
      </c>
      <c r="F373" s="310" t="s">
        <v>929</v>
      </c>
    </row>
    <row r="374" spans="1:6" ht="21.75" hidden="1" customHeight="1" x14ac:dyDescent="0.2">
      <c r="A374" s="306" t="s">
        <v>926</v>
      </c>
      <c r="B374" s="306" t="s">
        <v>927</v>
      </c>
      <c r="C374" s="307" t="s">
        <v>954</v>
      </c>
      <c r="D374" s="308" t="s">
        <v>483</v>
      </c>
      <c r="E374" s="309">
        <v>437.91</v>
      </c>
      <c r="F374" s="310" t="s">
        <v>929</v>
      </c>
    </row>
    <row r="375" spans="1:6" ht="24" hidden="1" x14ac:dyDescent="0.2">
      <c r="A375" s="306" t="s">
        <v>926</v>
      </c>
      <c r="B375" s="306" t="s">
        <v>927</v>
      </c>
      <c r="C375" s="307" t="s">
        <v>955</v>
      </c>
      <c r="D375" s="308" t="s">
        <v>483</v>
      </c>
      <c r="E375" s="309">
        <v>440.16329999999999</v>
      </c>
      <c r="F375" s="310" t="s">
        <v>929</v>
      </c>
    </row>
    <row r="376" spans="1:6" ht="24" hidden="1" x14ac:dyDescent="0.2">
      <c r="A376" s="306" t="s">
        <v>926</v>
      </c>
      <c r="B376" s="306" t="s">
        <v>927</v>
      </c>
      <c r="C376" s="307" t="s">
        <v>956</v>
      </c>
      <c r="D376" s="308" t="s">
        <v>483</v>
      </c>
      <c r="E376" s="309">
        <v>439.49</v>
      </c>
      <c r="F376" s="310" t="s">
        <v>929</v>
      </c>
    </row>
    <row r="377" spans="1:6" ht="24" hidden="1" x14ac:dyDescent="0.2">
      <c r="A377" s="306" t="s">
        <v>926</v>
      </c>
      <c r="B377" s="306" t="s">
        <v>927</v>
      </c>
      <c r="C377" s="307" t="s">
        <v>957</v>
      </c>
      <c r="D377" s="308" t="s">
        <v>483</v>
      </c>
      <c r="E377" s="309">
        <v>442.005</v>
      </c>
      <c r="F377" s="310" t="s">
        <v>929</v>
      </c>
    </row>
    <row r="378" spans="1:6" ht="24" hidden="1" x14ac:dyDescent="0.2">
      <c r="A378" s="306" t="s">
        <v>926</v>
      </c>
      <c r="B378" s="306" t="s">
        <v>927</v>
      </c>
      <c r="C378" s="307" t="s">
        <v>958</v>
      </c>
      <c r="D378" s="308" t="s">
        <v>483</v>
      </c>
      <c r="E378" s="309">
        <v>439.49</v>
      </c>
      <c r="F378" s="310" t="s">
        <v>929</v>
      </c>
    </row>
    <row r="379" spans="1:6" ht="24" hidden="1" x14ac:dyDescent="0.2">
      <c r="A379" s="306" t="s">
        <v>926</v>
      </c>
      <c r="B379" s="306" t="s">
        <v>927</v>
      </c>
      <c r="C379" s="307" t="s">
        <v>959</v>
      </c>
      <c r="D379" s="308" t="s">
        <v>483</v>
      </c>
      <c r="E379" s="309">
        <v>835.00300000000004</v>
      </c>
      <c r="F379" s="310" t="s">
        <v>929</v>
      </c>
    </row>
    <row r="380" spans="1:6" ht="24" hidden="1" x14ac:dyDescent="0.2">
      <c r="A380" s="306" t="s">
        <v>926</v>
      </c>
      <c r="B380" s="306" t="s">
        <v>927</v>
      </c>
      <c r="C380" s="307" t="s">
        <v>960</v>
      </c>
      <c r="D380" s="308" t="s">
        <v>483</v>
      </c>
      <c r="E380" s="309">
        <v>1110</v>
      </c>
      <c r="F380" s="310" t="s">
        <v>929</v>
      </c>
    </row>
    <row r="381" spans="1:6" ht="24" hidden="1" x14ac:dyDescent="0.2">
      <c r="A381" s="306" t="s">
        <v>926</v>
      </c>
      <c r="B381" s="306" t="s">
        <v>927</v>
      </c>
      <c r="C381" s="307" t="s">
        <v>961</v>
      </c>
      <c r="D381" s="308" t="s">
        <v>483</v>
      </c>
      <c r="E381" s="309">
        <v>932.61249999999995</v>
      </c>
      <c r="F381" s="310" t="s">
        <v>929</v>
      </c>
    </row>
    <row r="382" spans="1:6" ht="24" hidden="1" x14ac:dyDescent="0.2">
      <c r="A382" s="306" t="s">
        <v>926</v>
      </c>
      <c r="B382" s="306" t="s">
        <v>927</v>
      </c>
      <c r="C382" s="307" t="s">
        <v>962</v>
      </c>
      <c r="D382" s="308" t="s">
        <v>483</v>
      </c>
      <c r="E382" s="309">
        <v>932.39</v>
      </c>
      <c r="F382" s="310" t="s">
        <v>929</v>
      </c>
    </row>
    <row r="383" spans="1:6" ht="24" hidden="1" x14ac:dyDescent="0.2">
      <c r="A383" s="306" t="s">
        <v>926</v>
      </c>
      <c r="B383" s="306" t="s">
        <v>927</v>
      </c>
      <c r="C383" s="307" t="s">
        <v>963</v>
      </c>
      <c r="D383" s="308" t="s">
        <v>483</v>
      </c>
      <c r="E383" s="309">
        <v>932.39</v>
      </c>
      <c r="F383" s="310" t="s">
        <v>929</v>
      </c>
    </row>
    <row r="384" spans="1:6" ht="24" hidden="1" x14ac:dyDescent="0.2">
      <c r="A384" s="306" t="s">
        <v>926</v>
      </c>
      <c r="B384" s="306" t="s">
        <v>927</v>
      </c>
      <c r="C384" s="307" t="s">
        <v>964</v>
      </c>
      <c r="D384" s="308" t="s">
        <v>483</v>
      </c>
      <c r="E384" s="309">
        <v>1015</v>
      </c>
      <c r="F384" s="310" t="s">
        <v>929</v>
      </c>
    </row>
    <row r="385" spans="1:6" ht="24" hidden="1" x14ac:dyDescent="0.2">
      <c r="A385" s="306" t="s">
        <v>926</v>
      </c>
      <c r="B385" s="306" t="s">
        <v>927</v>
      </c>
      <c r="C385" s="307" t="s">
        <v>965</v>
      </c>
      <c r="D385" s="308" t="s">
        <v>483</v>
      </c>
      <c r="E385" s="309">
        <v>927.75</v>
      </c>
      <c r="F385" s="310" t="s">
        <v>929</v>
      </c>
    </row>
    <row r="386" spans="1:6" ht="24" hidden="1" x14ac:dyDescent="0.2">
      <c r="A386" s="306" t="s">
        <v>926</v>
      </c>
      <c r="B386" s="306" t="s">
        <v>927</v>
      </c>
      <c r="C386" s="307" t="s">
        <v>966</v>
      </c>
      <c r="D386" s="308" t="s">
        <v>483</v>
      </c>
      <c r="E386" s="309">
        <v>922.77329999999995</v>
      </c>
      <c r="F386" s="310" t="s">
        <v>929</v>
      </c>
    </row>
    <row r="387" spans="1:6" ht="24" hidden="1" x14ac:dyDescent="0.2">
      <c r="A387" s="306" t="s">
        <v>926</v>
      </c>
      <c r="B387" s="306" t="s">
        <v>927</v>
      </c>
      <c r="C387" s="307" t="s">
        <v>967</v>
      </c>
      <c r="D387" s="308" t="s">
        <v>483</v>
      </c>
      <c r="E387" s="309">
        <v>929.53330000000005</v>
      </c>
      <c r="F387" s="310" t="s">
        <v>929</v>
      </c>
    </row>
    <row r="388" spans="1:6" ht="24" hidden="1" x14ac:dyDescent="0.2">
      <c r="A388" s="306" t="s">
        <v>926</v>
      </c>
      <c r="B388" s="306" t="s">
        <v>927</v>
      </c>
      <c r="C388" s="307" t="s">
        <v>968</v>
      </c>
      <c r="D388" s="308" t="s">
        <v>483</v>
      </c>
      <c r="E388" s="309">
        <v>885</v>
      </c>
      <c r="F388" s="310" t="s">
        <v>929</v>
      </c>
    </row>
    <row r="389" spans="1:6" ht="24" hidden="1" x14ac:dyDescent="0.2">
      <c r="A389" s="306" t="s">
        <v>926</v>
      </c>
      <c r="B389" s="306" t="s">
        <v>927</v>
      </c>
      <c r="C389" s="307" t="s">
        <v>969</v>
      </c>
      <c r="D389" s="308" t="s">
        <v>483</v>
      </c>
      <c r="E389" s="309">
        <v>1017.5025000000001</v>
      </c>
      <c r="F389" s="310" t="s">
        <v>929</v>
      </c>
    </row>
    <row r="390" spans="1:6" ht="24" hidden="1" x14ac:dyDescent="0.2">
      <c r="A390" s="306" t="s">
        <v>926</v>
      </c>
      <c r="B390" s="306" t="s">
        <v>927</v>
      </c>
      <c r="C390" s="307" t="s">
        <v>970</v>
      </c>
      <c r="D390" s="308" t="s">
        <v>483</v>
      </c>
      <c r="E390" s="309">
        <v>2700.0052000000001</v>
      </c>
      <c r="F390" s="310" t="s">
        <v>929</v>
      </c>
    </row>
    <row r="391" spans="1:6" ht="24" hidden="1" x14ac:dyDescent="0.2">
      <c r="A391" s="306" t="s">
        <v>926</v>
      </c>
      <c r="B391" s="306" t="s">
        <v>927</v>
      </c>
      <c r="C391" s="307" t="s">
        <v>971</v>
      </c>
      <c r="D391" s="308" t="s">
        <v>483</v>
      </c>
      <c r="E391" s="309">
        <v>2799.9985000000001</v>
      </c>
      <c r="F391" s="310" t="s">
        <v>929</v>
      </c>
    </row>
    <row r="392" spans="1:6" ht="24" hidden="1" x14ac:dyDescent="0.2">
      <c r="A392" s="306" t="s">
        <v>926</v>
      </c>
      <c r="B392" s="306" t="s">
        <v>927</v>
      </c>
      <c r="C392" s="307" t="s">
        <v>972</v>
      </c>
      <c r="D392" s="308" t="s">
        <v>483</v>
      </c>
      <c r="E392" s="309">
        <v>2149.9960000000001</v>
      </c>
      <c r="F392" s="310" t="s">
        <v>929</v>
      </c>
    </row>
    <row r="393" spans="1:6" ht="24" hidden="1" x14ac:dyDescent="0.2">
      <c r="A393" s="306" t="s">
        <v>926</v>
      </c>
      <c r="B393" s="306" t="s">
        <v>927</v>
      </c>
      <c r="C393" s="307" t="s">
        <v>973</v>
      </c>
      <c r="D393" s="308" t="s">
        <v>483</v>
      </c>
      <c r="E393" s="309">
        <v>3650</v>
      </c>
      <c r="F393" s="310" t="s">
        <v>929</v>
      </c>
    </row>
    <row r="394" spans="1:6" ht="14.1" hidden="1" customHeight="1" x14ac:dyDescent="0.2">
      <c r="A394" s="306" t="s">
        <v>926</v>
      </c>
      <c r="B394" s="306" t="s">
        <v>927</v>
      </c>
      <c r="C394" s="307" t="s">
        <v>974</v>
      </c>
      <c r="D394" s="308" t="s">
        <v>483</v>
      </c>
      <c r="E394" s="309">
        <v>30.68</v>
      </c>
      <c r="F394" s="310" t="s">
        <v>929</v>
      </c>
    </row>
    <row r="395" spans="1:6" ht="24" hidden="1" x14ac:dyDescent="0.2">
      <c r="A395" s="306" t="s">
        <v>926</v>
      </c>
      <c r="B395" s="306" t="s">
        <v>927</v>
      </c>
      <c r="C395" s="307" t="s">
        <v>975</v>
      </c>
      <c r="D395" s="308" t="s">
        <v>483</v>
      </c>
      <c r="E395" s="309">
        <v>5039.8509999999997</v>
      </c>
      <c r="F395" s="310" t="s">
        <v>929</v>
      </c>
    </row>
    <row r="396" spans="1:6" ht="24" hidden="1" x14ac:dyDescent="0.2">
      <c r="A396" s="306" t="s">
        <v>926</v>
      </c>
      <c r="B396" s="306" t="s">
        <v>927</v>
      </c>
      <c r="C396" s="307" t="s">
        <v>976</v>
      </c>
      <c r="D396" s="308" t="s">
        <v>483</v>
      </c>
      <c r="E396" s="309">
        <v>2700.0050000000001</v>
      </c>
      <c r="F396" s="310" t="s">
        <v>929</v>
      </c>
    </row>
    <row r="397" spans="1:6" hidden="1" x14ac:dyDescent="0.2">
      <c r="A397" s="306" t="s">
        <v>926</v>
      </c>
      <c r="B397" s="306" t="s">
        <v>927</v>
      </c>
      <c r="C397" s="307" t="s">
        <v>977</v>
      </c>
      <c r="D397" s="308" t="s">
        <v>483</v>
      </c>
      <c r="E397" s="309">
        <v>9.9946000000000002</v>
      </c>
      <c r="F397" s="310" t="s">
        <v>929</v>
      </c>
    </row>
    <row r="398" spans="1:6" ht="24.75" hidden="1" customHeight="1" x14ac:dyDescent="0.2">
      <c r="A398" s="306" t="s">
        <v>926</v>
      </c>
      <c r="B398" s="306" t="s">
        <v>927</v>
      </c>
      <c r="C398" s="307" t="s">
        <v>978</v>
      </c>
      <c r="D398" s="308" t="s">
        <v>483</v>
      </c>
      <c r="E398" s="309">
        <v>35.4</v>
      </c>
      <c r="F398" s="310" t="s">
        <v>929</v>
      </c>
    </row>
    <row r="399" spans="1:6" ht="24" hidden="1" x14ac:dyDescent="0.2">
      <c r="A399" s="306" t="s">
        <v>926</v>
      </c>
      <c r="B399" s="306" t="s">
        <v>927</v>
      </c>
      <c r="C399" s="307" t="s">
        <v>979</v>
      </c>
      <c r="D399" s="308" t="s">
        <v>483</v>
      </c>
      <c r="E399" s="309">
        <v>1184.72</v>
      </c>
      <c r="F399" s="310" t="s">
        <v>929</v>
      </c>
    </row>
    <row r="400" spans="1:6" ht="24" hidden="1" x14ac:dyDescent="0.2">
      <c r="A400" s="306" t="s">
        <v>926</v>
      </c>
      <c r="B400" s="306" t="s">
        <v>927</v>
      </c>
      <c r="C400" s="307" t="s">
        <v>980</v>
      </c>
      <c r="D400" s="308" t="s">
        <v>483</v>
      </c>
      <c r="E400" s="309">
        <v>2265.6</v>
      </c>
      <c r="F400" s="310" t="s">
        <v>929</v>
      </c>
    </row>
    <row r="401" spans="1:6" hidden="1" x14ac:dyDescent="0.2">
      <c r="A401" s="306" t="s">
        <v>926</v>
      </c>
      <c r="B401" s="306" t="s">
        <v>927</v>
      </c>
      <c r="C401" s="307" t="s">
        <v>981</v>
      </c>
      <c r="D401" s="308" t="s">
        <v>483</v>
      </c>
      <c r="E401" s="309">
        <v>13.3222</v>
      </c>
      <c r="F401" s="310" t="s">
        <v>929</v>
      </c>
    </row>
    <row r="402" spans="1:6" hidden="1" x14ac:dyDescent="0.2">
      <c r="A402" s="306" t="s">
        <v>926</v>
      </c>
      <c r="B402" s="306" t="s">
        <v>927</v>
      </c>
      <c r="C402" s="307" t="s">
        <v>982</v>
      </c>
      <c r="D402" s="308" t="s">
        <v>483</v>
      </c>
      <c r="E402" s="309">
        <v>107.675</v>
      </c>
      <c r="F402" s="310" t="s">
        <v>929</v>
      </c>
    </row>
    <row r="403" spans="1:6" ht="21.75" hidden="1" customHeight="1" x14ac:dyDescent="0.2">
      <c r="A403" s="306" t="s">
        <v>926</v>
      </c>
      <c r="B403" s="306" t="s">
        <v>927</v>
      </c>
      <c r="C403" s="307" t="s">
        <v>983</v>
      </c>
      <c r="D403" s="308" t="s">
        <v>483</v>
      </c>
      <c r="E403" s="309">
        <v>21.771000000000001</v>
      </c>
      <c r="F403" s="310" t="s">
        <v>929</v>
      </c>
    </row>
    <row r="404" spans="1:6" hidden="1" x14ac:dyDescent="0.2">
      <c r="A404" s="306" t="s">
        <v>926</v>
      </c>
      <c r="B404" s="306" t="s">
        <v>927</v>
      </c>
      <c r="C404" s="307" t="s">
        <v>984</v>
      </c>
      <c r="D404" s="308" t="s">
        <v>483</v>
      </c>
      <c r="E404" s="309">
        <v>7.8470000000000004</v>
      </c>
      <c r="F404" s="310" t="s">
        <v>929</v>
      </c>
    </row>
    <row r="405" spans="1:6" ht="24" hidden="1" x14ac:dyDescent="0.2">
      <c r="A405" s="306" t="s">
        <v>926</v>
      </c>
      <c r="B405" s="306" t="s">
        <v>927</v>
      </c>
      <c r="C405" s="307" t="s">
        <v>985</v>
      </c>
      <c r="D405" s="308" t="s">
        <v>483</v>
      </c>
      <c r="E405" s="309">
        <v>885.4</v>
      </c>
      <c r="F405" s="310" t="s">
        <v>929</v>
      </c>
    </row>
    <row r="406" spans="1:6" ht="24" hidden="1" x14ac:dyDescent="0.2">
      <c r="A406" s="306" t="s">
        <v>926</v>
      </c>
      <c r="B406" s="306" t="s">
        <v>927</v>
      </c>
      <c r="C406" s="307" t="s">
        <v>986</v>
      </c>
      <c r="D406" s="308" t="s">
        <v>483</v>
      </c>
      <c r="E406" s="309">
        <v>880.95249999999999</v>
      </c>
      <c r="F406" s="310" t="s">
        <v>929</v>
      </c>
    </row>
    <row r="407" spans="1:6" ht="24" hidden="1" x14ac:dyDescent="0.2">
      <c r="A407" s="306" t="s">
        <v>926</v>
      </c>
      <c r="B407" s="306" t="s">
        <v>927</v>
      </c>
      <c r="C407" s="307" t="s">
        <v>987</v>
      </c>
      <c r="D407" s="308" t="s">
        <v>483</v>
      </c>
      <c r="E407" s="309">
        <v>889.42600000000004</v>
      </c>
      <c r="F407" s="310" t="s">
        <v>929</v>
      </c>
    </row>
    <row r="408" spans="1:6" hidden="1" x14ac:dyDescent="0.2">
      <c r="A408" s="306" t="s">
        <v>926</v>
      </c>
      <c r="B408" s="306" t="s">
        <v>927</v>
      </c>
      <c r="C408" s="307" t="s">
        <v>988</v>
      </c>
      <c r="D408" s="308" t="s">
        <v>483</v>
      </c>
      <c r="E408" s="309">
        <v>20.001000000000001</v>
      </c>
      <c r="F408" s="310" t="s">
        <v>929</v>
      </c>
    </row>
    <row r="409" spans="1:6" ht="15.95" hidden="1" customHeight="1" x14ac:dyDescent="0.2">
      <c r="A409" s="306" t="s">
        <v>926</v>
      </c>
      <c r="B409" s="306" t="s">
        <v>927</v>
      </c>
      <c r="C409" s="310" t="s">
        <v>989</v>
      </c>
      <c r="D409" s="308" t="s">
        <v>483</v>
      </c>
      <c r="E409" s="313">
        <v>5750.01</v>
      </c>
      <c r="F409" s="310" t="s">
        <v>929</v>
      </c>
    </row>
    <row r="410" spans="1:6" ht="24" hidden="1" x14ac:dyDescent="0.2">
      <c r="A410" s="306" t="s">
        <v>926</v>
      </c>
      <c r="B410" s="306" t="s">
        <v>927</v>
      </c>
      <c r="C410" s="307" t="s">
        <v>990</v>
      </c>
      <c r="D410" s="308" t="s">
        <v>483</v>
      </c>
      <c r="E410" s="309">
        <v>4500.0006000000003</v>
      </c>
      <c r="F410" s="310" t="s">
        <v>929</v>
      </c>
    </row>
    <row r="411" spans="1:6" hidden="1" x14ac:dyDescent="0.2">
      <c r="A411" s="306" t="s">
        <v>926</v>
      </c>
      <c r="B411" s="306" t="s">
        <v>927</v>
      </c>
      <c r="C411" s="307" t="s">
        <v>991</v>
      </c>
      <c r="D411" s="308" t="s">
        <v>881</v>
      </c>
      <c r="E411" s="309">
        <v>206.5</v>
      </c>
      <c r="F411" s="310" t="s">
        <v>929</v>
      </c>
    </row>
    <row r="412" spans="1:6" hidden="1" x14ac:dyDescent="0.2">
      <c r="A412" s="306" t="s">
        <v>926</v>
      </c>
      <c r="B412" s="306" t="s">
        <v>927</v>
      </c>
      <c r="C412" s="307" t="s">
        <v>992</v>
      </c>
      <c r="D412" s="308" t="s">
        <v>483</v>
      </c>
      <c r="E412" s="309">
        <v>144.9984</v>
      </c>
      <c r="F412" s="310" t="s">
        <v>929</v>
      </c>
    </row>
    <row r="413" spans="1:6" hidden="1" x14ac:dyDescent="0.2">
      <c r="A413" s="306" t="s">
        <v>926</v>
      </c>
      <c r="B413" s="306" t="s">
        <v>927</v>
      </c>
      <c r="C413" s="307" t="s">
        <v>993</v>
      </c>
      <c r="D413" s="308" t="s">
        <v>483</v>
      </c>
      <c r="E413" s="309">
        <v>1407.74</v>
      </c>
      <c r="F413" s="310" t="s">
        <v>929</v>
      </c>
    </row>
    <row r="414" spans="1:6" hidden="1" x14ac:dyDescent="0.2">
      <c r="A414" s="306" t="s">
        <v>926</v>
      </c>
      <c r="B414" s="306" t="s">
        <v>927</v>
      </c>
      <c r="C414" s="307" t="s">
        <v>994</v>
      </c>
      <c r="D414" s="308" t="s">
        <v>510</v>
      </c>
      <c r="E414" s="309">
        <v>71.98</v>
      </c>
      <c r="F414" s="310" t="s">
        <v>929</v>
      </c>
    </row>
    <row r="415" spans="1:6" hidden="1" x14ac:dyDescent="0.2">
      <c r="A415" s="306" t="s">
        <v>926</v>
      </c>
      <c r="B415" s="306" t="s">
        <v>927</v>
      </c>
      <c r="C415" s="307" t="s">
        <v>995</v>
      </c>
      <c r="D415" s="308" t="s">
        <v>483</v>
      </c>
      <c r="E415" s="309">
        <v>55</v>
      </c>
      <c r="F415" s="310" t="s">
        <v>929</v>
      </c>
    </row>
    <row r="416" spans="1:6" hidden="1" x14ac:dyDescent="0.2">
      <c r="A416" s="306" t="s">
        <v>926</v>
      </c>
      <c r="B416" s="306" t="s">
        <v>927</v>
      </c>
      <c r="C416" s="307" t="s">
        <v>996</v>
      </c>
      <c r="D416" s="308" t="s">
        <v>483</v>
      </c>
      <c r="E416" s="309">
        <v>55</v>
      </c>
      <c r="F416" s="310" t="s">
        <v>929</v>
      </c>
    </row>
    <row r="417" spans="1:6" hidden="1" x14ac:dyDescent="0.2">
      <c r="A417" s="306" t="s">
        <v>926</v>
      </c>
      <c r="B417" s="306" t="s">
        <v>927</v>
      </c>
      <c r="C417" s="307" t="s">
        <v>997</v>
      </c>
      <c r="D417" s="308" t="s">
        <v>881</v>
      </c>
      <c r="E417" s="309">
        <v>72.5</v>
      </c>
      <c r="F417" s="310" t="s">
        <v>929</v>
      </c>
    </row>
    <row r="418" spans="1:6" hidden="1" x14ac:dyDescent="0.2">
      <c r="A418" s="306" t="s">
        <v>926</v>
      </c>
      <c r="B418" s="306" t="s">
        <v>927</v>
      </c>
      <c r="C418" s="307" t="s">
        <v>998</v>
      </c>
      <c r="D418" s="308" t="s">
        <v>483</v>
      </c>
      <c r="E418" s="309">
        <v>50</v>
      </c>
      <c r="F418" s="310" t="s">
        <v>929</v>
      </c>
    </row>
    <row r="419" spans="1:6" hidden="1" x14ac:dyDescent="0.2">
      <c r="A419" s="306" t="s">
        <v>926</v>
      </c>
      <c r="B419" s="306" t="s">
        <v>927</v>
      </c>
      <c r="C419" s="307" t="s">
        <v>999</v>
      </c>
      <c r="D419" s="308" t="s">
        <v>483</v>
      </c>
      <c r="E419" s="309">
        <v>1121</v>
      </c>
      <c r="F419" s="310" t="s">
        <v>929</v>
      </c>
    </row>
    <row r="420" spans="1:6" hidden="1" x14ac:dyDescent="0.2">
      <c r="A420" s="306" t="s">
        <v>926</v>
      </c>
      <c r="B420" s="306" t="s">
        <v>927</v>
      </c>
      <c r="C420" s="307" t="s">
        <v>1000</v>
      </c>
      <c r="D420" s="308" t="s">
        <v>483</v>
      </c>
      <c r="E420" s="309">
        <v>254.99799999999999</v>
      </c>
      <c r="F420" s="310" t="s">
        <v>929</v>
      </c>
    </row>
    <row r="421" spans="1:6" hidden="1" x14ac:dyDescent="0.2">
      <c r="A421" s="306" t="s">
        <v>926</v>
      </c>
      <c r="B421" s="306" t="s">
        <v>927</v>
      </c>
      <c r="C421" s="307" t="s">
        <v>1000</v>
      </c>
      <c r="D421" s="308" t="s">
        <v>483</v>
      </c>
      <c r="E421" s="309">
        <v>365.8</v>
      </c>
      <c r="F421" s="310" t="s">
        <v>929</v>
      </c>
    </row>
    <row r="422" spans="1:6" hidden="1" x14ac:dyDescent="0.2">
      <c r="A422" s="306" t="s">
        <v>926</v>
      </c>
      <c r="B422" s="306" t="s">
        <v>927</v>
      </c>
      <c r="C422" s="310" t="s">
        <v>1001</v>
      </c>
      <c r="D422" s="308" t="s">
        <v>483</v>
      </c>
      <c r="E422" s="313">
        <v>498.99799999999999</v>
      </c>
      <c r="F422" s="310" t="s">
        <v>929</v>
      </c>
    </row>
    <row r="423" spans="1:6" ht="24" hidden="1" x14ac:dyDescent="0.2">
      <c r="A423" s="306" t="s">
        <v>926</v>
      </c>
      <c r="B423" s="306" t="s">
        <v>927</v>
      </c>
      <c r="C423" s="307" t="s">
        <v>1002</v>
      </c>
      <c r="D423" s="308" t="s">
        <v>483</v>
      </c>
      <c r="E423" s="309">
        <v>10.9976</v>
      </c>
      <c r="F423" s="310" t="s">
        <v>929</v>
      </c>
    </row>
    <row r="424" spans="1:6" ht="24" hidden="1" x14ac:dyDescent="0.2">
      <c r="A424" s="306" t="s">
        <v>926</v>
      </c>
      <c r="B424" s="306" t="s">
        <v>927</v>
      </c>
      <c r="C424" s="307" t="s">
        <v>1003</v>
      </c>
      <c r="D424" s="308" t="s">
        <v>483</v>
      </c>
      <c r="E424" s="309">
        <v>53.1</v>
      </c>
      <c r="F424" s="310" t="s">
        <v>929</v>
      </c>
    </row>
    <row r="425" spans="1:6" ht="24" hidden="1" x14ac:dyDescent="0.2">
      <c r="A425" s="306" t="s">
        <v>926</v>
      </c>
      <c r="B425" s="306" t="s">
        <v>927</v>
      </c>
      <c r="C425" s="307" t="s">
        <v>1004</v>
      </c>
      <c r="D425" s="308" t="s">
        <v>483</v>
      </c>
      <c r="E425" s="309">
        <v>916.505</v>
      </c>
      <c r="F425" s="310" t="s">
        <v>929</v>
      </c>
    </row>
    <row r="426" spans="1:6" ht="24" hidden="1" x14ac:dyDescent="0.2">
      <c r="A426" s="306" t="s">
        <v>926</v>
      </c>
      <c r="B426" s="306" t="s">
        <v>927</v>
      </c>
      <c r="C426" s="307" t="s">
        <v>1005</v>
      </c>
      <c r="D426" s="308" t="s">
        <v>483</v>
      </c>
      <c r="E426" s="309">
        <v>5015</v>
      </c>
      <c r="F426" s="310" t="s">
        <v>929</v>
      </c>
    </row>
    <row r="427" spans="1:6" ht="24" hidden="1" x14ac:dyDescent="0.2">
      <c r="A427" s="306" t="s">
        <v>926</v>
      </c>
      <c r="B427" s="306" t="s">
        <v>927</v>
      </c>
      <c r="C427" s="307" t="s">
        <v>1006</v>
      </c>
      <c r="D427" s="308" t="s">
        <v>483</v>
      </c>
      <c r="E427" s="309">
        <v>10584.6</v>
      </c>
      <c r="F427" s="310" t="s">
        <v>929</v>
      </c>
    </row>
    <row r="428" spans="1:6" hidden="1" x14ac:dyDescent="0.2">
      <c r="A428" s="306" t="s">
        <v>926</v>
      </c>
      <c r="B428" s="306" t="s">
        <v>927</v>
      </c>
      <c r="C428" s="307" t="s">
        <v>1007</v>
      </c>
      <c r="D428" s="308" t="s">
        <v>483</v>
      </c>
      <c r="E428" s="309">
        <v>8.85</v>
      </c>
      <c r="F428" s="310" t="s">
        <v>929</v>
      </c>
    </row>
    <row r="429" spans="1:6" hidden="1" x14ac:dyDescent="0.2">
      <c r="A429" s="306" t="s">
        <v>926</v>
      </c>
      <c r="B429" s="306" t="s">
        <v>927</v>
      </c>
      <c r="C429" s="307" t="s">
        <v>1008</v>
      </c>
      <c r="D429" s="308" t="s">
        <v>483</v>
      </c>
      <c r="E429" s="309">
        <v>26.55</v>
      </c>
      <c r="F429" s="310" t="s">
        <v>929</v>
      </c>
    </row>
    <row r="430" spans="1:6" hidden="1" x14ac:dyDescent="0.2">
      <c r="A430" s="306" t="s">
        <v>926</v>
      </c>
      <c r="B430" s="306" t="s">
        <v>927</v>
      </c>
      <c r="C430" s="307" t="s">
        <v>1009</v>
      </c>
      <c r="D430" s="308" t="s">
        <v>483</v>
      </c>
      <c r="E430" s="309">
        <v>71.98</v>
      </c>
      <c r="F430" s="310" t="s">
        <v>929</v>
      </c>
    </row>
    <row r="431" spans="1:6" hidden="1" x14ac:dyDescent="0.2">
      <c r="A431" s="306" t="s">
        <v>926</v>
      </c>
      <c r="B431" s="306" t="s">
        <v>927</v>
      </c>
      <c r="C431" s="307" t="s">
        <v>1010</v>
      </c>
      <c r="D431" s="308" t="s">
        <v>483</v>
      </c>
      <c r="E431" s="309">
        <v>278.77499999999998</v>
      </c>
      <c r="F431" s="310" t="s">
        <v>929</v>
      </c>
    </row>
    <row r="432" spans="1:6" hidden="1" x14ac:dyDescent="0.2">
      <c r="A432" s="306" t="s">
        <v>926</v>
      </c>
      <c r="B432" s="306" t="s">
        <v>927</v>
      </c>
      <c r="C432" s="307" t="s">
        <v>1011</v>
      </c>
      <c r="D432" s="308" t="s">
        <v>483</v>
      </c>
      <c r="E432" s="309">
        <v>32.001600000000003</v>
      </c>
      <c r="F432" s="310" t="s">
        <v>929</v>
      </c>
    </row>
    <row r="433" spans="1:6" hidden="1" x14ac:dyDescent="0.2">
      <c r="A433" s="306" t="s">
        <v>926</v>
      </c>
      <c r="B433" s="306" t="s">
        <v>927</v>
      </c>
      <c r="C433" s="307" t="s">
        <v>1012</v>
      </c>
      <c r="D433" s="308" t="s">
        <v>483</v>
      </c>
      <c r="E433" s="309">
        <v>33.04</v>
      </c>
      <c r="F433" s="310" t="s">
        <v>929</v>
      </c>
    </row>
    <row r="434" spans="1:6" hidden="1" x14ac:dyDescent="0.2">
      <c r="A434" s="306" t="s">
        <v>926</v>
      </c>
      <c r="B434" s="306" t="s">
        <v>927</v>
      </c>
      <c r="C434" s="307" t="s">
        <v>1013</v>
      </c>
      <c r="D434" s="308" t="s">
        <v>483</v>
      </c>
      <c r="E434" s="309">
        <v>24.78</v>
      </c>
      <c r="F434" s="310" t="s">
        <v>929</v>
      </c>
    </row>
    <row r="435" spans="1:6" hidden="1" x14ac:dyDescent="0.2">
      <c r="A435" s="306" t="s">
        <v>926</v>
      </c>
      <c r="B435" s="306" t="s">
        <v>927</v>
      </c>
      <c r="C435" s="307" t="s">
        <v>1014</v>
      </c>
      <c r="D435" s="308" t="s">
        <v>483</v>
      </c>
      <c r="E435" s="309">
        <v>21.24</v>
      </c>
      <c r="F435" s="310" t="s">
        <v>929</v>
      </c>
    </row>
    <row r="436" spans="1:6" ht="24" hidden="1" x14ac:dyDescent="0.2">
      <c r="A436" s="306" t="s">
        <v>926</v>
      </c>
      <c r="B436" s="306" t="s">
        <v>927</v>
      </c>
      <c r="C436" s="307" t="s">
        <v>1015</v>
      </c>
      <c r="D436" s="308" t="s">
        <v>483</v>
      </c>
      <c r="E436" s="309">
        <v>8379.4282999999996</v>
      </c>
      <c r="F436" s="310" t="s">
        <v>929</v>
      </c>
    </row>
    <row r="437" spans="1:6" ht="24" hidden="1" x14ac:dyDescent="0.2">
      <c r="A437" s="306" t="s">
        <v>926</v>
      </c>
      <c r="B437" s="306" t="s">
        <v>927</v>
      </c>
      <c r="C437" s="307" t="s">
        <v>1016</v>
      </c>
      <c r="D437" s="308" t="s">
        <v>483</v>
      </c>
      <c r="E437" s="309">
        <v>3100.0016999999998</v>
      </c>
      <c r="F437" s="310" t="s">
        <v>929</v>
      </c>
    </row>
    <row r="438" spans="1:6" ht="24" hidden="1" x14ac:dyDescent="0.2">
      <c r="A438" s="306" t="s">
        <v>926</v>
      </c>
      <c r="B438" s="306" t="s">
        <v>927</v>
      </c>
      <c r="C438" s="307" t="s">
        <v>1017</v>
      </c>
      <c r="D438" s="308" t="s">
        <v>483</v>
      </c>
      <c r="E438" s="309">
        <v>7601.18</v>
      </c>
      <c r="F438" s="310" t="s">
        <v>929</v>
      </c>
    </row>
    <row r="439" spans="1:6" hidden="1" x14ac:dyDescent="0.2">
      <c r="A439" s="306" t="s">
        <v>926</v>
      </c>
      <c r="B439" s="306" t="s">
        <v>927</v>
      </c>
      <c r="C439" s="307" t="s">
        <v>1018</v>
      </c>
      <c r="D439" s="308" t="s">
        <v>483</v>
      </c>
      <c r="E439" s="309">
        <v>5.31</v>
      </c>
      <c r="F439" s="310" t="s">
        <v>929</v>
      </c>
    </row>
    <row r="440" spans="1:6" hidden="1" x14ac:dyDescent="0.2">
      <c r="A440" s="306" t="s">
        <v>926</v>
      </c>
      <c r="B440" s="306" t="s">
        <v>927</v>
      </c>
      <c r="C440" s="307" t="s">
        <v>1019</v>
      </c>
      <c r="D440" s="308" t="s">
        <v>483</v>
      </c>
      <c r="E440" s="309">
        <v>9.6760000000000002</v>
      </c>
      <c r="F440" s="310" t="s">
        <v>929</v>
      </c>
    </row>
    <row r="441" spans="1:6" hidden="1" x14ac:dyDescent="0.2">
      <c r="A441" s="306" t="s">
        <v>926</v>
      </c>
      <c r="B441" s="306" t="s">
        <v>927</v>
      </c>
      <c r="C441" s="307" t="s">
        <v>1020</v>
      </c>
      <c r="D441" s="308" t="s">
        <v>483</v>
      </c>
      <c r="E441" s="309">
        <v>25.924600000000002</v>
      </c>
      <c r="F441" s="310" t="s">
        <v>929</v>
      </c>
    </row>
    <row r="442" spans="1:6" hidden="1" x14ac:dyDescent="0.2">
      <c r="A442" s="306" t="s">
        <v>926</v>
      </c>
      <c r="B442" s="306" t="s">
        <v>927</v>
      </c>
      <c r="C442" s="307" t="s">
        <v>1021</v>
      </c>
      <c r="D442" s="308" t="s">
        <v>483</v>
      </c>
      <c r="E442" s="309">
        <v>4163.9250000000002</v>
      </c>
      <c r="F442" s="310" t="s">
        <v>929</v>
      </c>
    </row>
    <row r="443" spans="1:6" hidden="1" x14ac:dyDescent="0.2">
      <c r="A443" s="306" t="s">
        <v>926</v>
      </c>
      <c r="B443" s="306" t="s">
        <v>927</v>
      </c>
      <c r="C443" s="307" t="s">
        <v>1022</v>
      </c>
      <c r="D443" s="308" t="s">
        <v>483</v>
      </c>
      <c r="E443" s="309">
        <v>15.34</v>
      </c>
      <c r="F443" s="310" t="s">
        <v>929</v>
      </c>
    </row>
    <row r="444" spans="1:6" hidden="1" x14ac:dyDescent="0.2">
      <c r="A444" s="306" t="s">
        <v>926</v>
      </c>
      <c r="B444" s="306" t="s">
        <v>927</v>
      </c>
      <c r="C444" s="307" t="s">
        <v>1023</v>
      </c>
      <c r="D444" s="308" t="s">
        <v>483</v>
      </c>
      <c r="E444" s="309">
        <v>788.24</v>
      </c>
      <c r="F444" s="310" t="s">
        <v>929</v>
      </c>
    </row>
    <row r="445" spans="1:6" hidden="1" x14ac:dyDescent="0.2">
      <c r="A445" s="306" t="s">
        <v>926</v>
      </c>
      <c r="B445" s="306" t="s">
        <v>927</v>
      </c>
      <c r="C445" s="306" t="s">
        <v>1024</v>
      </c>
      <c r="D445" s="308" t="s">
        <v>483</v>
      </c>
      <c r="E445" s="311">
        <v>1888</v>
      </c>
      <c r="F445" s="312" t="s">
        <v>929</v>
      </c>
    </row>
    <row r="446" spans="1:6" hidden="1" x14ac:dyDescent="0.2">
      <c r="A446" s="306" t="s">
        <v>926</v>
      </c>
      <c r="B446" s="306" t="s">
        <v>927</v>
      </c>
      <c r="C446" s="306" t="s">
        <v>1025</v>
      </c>
      <c r="D446" s="308" t="s">
        <v>483</v>
      </c>
      <c r="E446" s="311">
        <v>1888</v>
      </c>
      <c r="F446" s="312" t="s">
        <v>929</v>
      </c>
    </row>
    <row r="447" spans="1:6" hidden="1" x14ac:dyDescent="0.2">
      <c r="A447" s="306" t="s">
        <v>926</v>
      </c>
      <c r="B447" s="306" t="s">
        <v>927</v>
      </c>
      <c r="C447" s="306" t="s">
        <v>1026</v>
      </c>
      <c r="D447" s="308" t="s">
        <v>483</v>
      </c>
      <c r="E447" s="311">
        <v>1858.5</v>
      </c>
      <c r="F447" s="312" t="s">
        <v>929</v>
      </c>
    </row>
    <row r="448" spans="1:6" hidden="1" x14ac:dyDescent="0.2">
      <c r="A448" s="306" t="s">
        <v>926</v>
      </c>
      <c r="B448" s="306" t="s">
        <v>927</v>
      </c>
      <c r="C448" s="307" t="s">
        <v>1027</v>
      </c>
      <c r="D448" s="308" t="s">
        <v>510</v>
      </c>
      <c r="E448" s="309">
        <v>27.14</v>
      </c>
      <c r="F448" s="310" t="s">
        <v>929</v>
      </c>
    </row>
    <row r="449" spans="1:6" hidden="1" x14ac:dyDescent="0.2">
      <c r="A449" s="306" t="s">
        <v>926</v>
      </c>
      <c r="B449" s="306" t="s">
        <v>927</v>
      </c>
      <c r="C449" s="307" t="s">
        <v>1028</v>
      </c>
      <c r="D449" s="308" t="s">
        <v>483</v>
      </c>
      <c r="E449" s="309">
        <v>33.4176</v>
      </c>
      <c r="F449" s="310" t="s">
        <v>929</v>
      </c>
    </row>
    <row r="450" spans="1:6" hidden="1" x14ac:dyDescent="0.2">
      <c r="A450" s="306" t="s">
        <v>926</v>
      </c>
      <c r="B450" s="306" t="s">
        <v>927</v>
      </c>
      <c r="C450" s="307" t="s">
        <v>1029</v>
      </c>
      <c r="D450" s="308" t="s">
        <v>483</v>
      </c>
      <c r="E450" s="309">
        <v>46.999499999999998</v>
      </c>
      <c r="F450" s="310" t="s">
        <v>929</v>
      </c>
    </row>
    <row r="451" spans="1:6" hidden="1" x14ac:dyDescent="0.2">
      <c r="A451" s="306" t="s">
        <v>926</v>
      </c>
      <c r="B451" s="306" t="s">
        <v>927</v>
      </c>
      <c r="C451" s="307" t="s">
        <v>1030</v>
      </c>
      <c r="D451" s="308" t="s">
        <v>483</v>
      </c>
      <c r="E451" s="309">
        <v>49.206000000000003</v>
      </c>
      <c r="F451" s="310" t="s">
        <v>929</v>
      </c>
    </row>
    <row r="452" spans="1:6" hidden="1" x14ac:dyDescent="0.2">
      <c r="A452" s="306" t="s">
        <v>926</v>
      </c>
      <c r="B452" s="306" t="s">
        <v>927</v>
      </c>
      <c r="C452" s="307" t="s">
        <v>1031</v>
      </c>
      <c r="D452" s="308" t="s">
        <v>483</v>
      </c>
      <c r="E452" s="309">
        <v>619.5</v>
      </c>
      <c r="F452" s="310" t="s">
        <v>929</v>
      </c>
    </row>
    <row r="453" spans="1:6" ht="18" hidden="1" customHeight="1" x14ac:dyDescent="0.2">
      <c r="A453" s="306" t="s">
        <v>926</v>
      </c>
      <c r="B453" s="306" t="s">
        <v>927</v>
      </c>
      <c r="C453" s="307" t="s">
        <v>1032</v>
      </c>
      <c r="D453" s="308" t="s">
        <v>483</v>
      </c>
      <c r="E453" s="309">
        <v>49.607300000000002</v>
      </c>
      <c r="F453" s="310" t="s">
        <v>929</v>
      </c>
    </row>
    <row r="454" spans="1:6" hidden="1" x14ac:dyDescent="0.2">
      <c r="A454" s="306" t="s">
        <v>926</v>
      </c>
      <c r="B454" s="306" t="s">
        <v>927</v>
      </c>
      <c r="C454" s="307" t="s">
        <v>1033</v>
      </c>
      <c r="D454" s="308" t="s">
        <v>483</v>
      </c>
      <c r="E454" s="309">
        <v>1362.9</v>
      </c>
      <c r="F454" s="310" t="s">
        <v>929</v>
      </c>
    </row>
    <row r="455" spans="1:6" hidden="1" x14ac:dyDescent="0.2">
      <c r="A455" s="306" t="s">
        <v>926</v>
      </c>
      <c r="B455" s="306" t="s">
        <v>927</v>
      </c>
      <c r="C455" s="307" t="s">
        <v>1034</v>
      </c>
      <c r="D455" s="308" t="s">
        <v>483</v>
      </c>
      <c r="E455" s="309">
        <v>114.46</v>
      </c>
      <c r="F455" s="310" t="s">
        <v>929</v>
      </c>
    </row>
    <row r="456" spans="1:6" ht="18.95" hidden="1" customHeight="1" x14ac:dyDescent="0.2">
      <c r="A456" s="306" t="s">
        <v>926</v>
      </c>
      <c r="B456" s="306" t="s">
        <v>927</v>
      </c>
      <c r="C456" s="307" t="s">
        <v>1035</v>
      </c>
      <c r="D456" s="308" t="s">
        <v>483</v>
      </c>
      <c r="E456" s="309">
        <v>4399.9949999999999</v>
      </c>
      <c r="F456" s="310" t="s">
        <v>929</v>
      </c>
    </row>
    <row r="457" spans="1:6" ht="18.95" hidden="1" customHeight="1" x14ac:dyDescent="0.2">
      <c r="A457" s="306" t="s">
        <v>926</v>
      </c>
      <c r="B457" s="306" t="s">
        <v>927</v>
      </c>
      <c r="C457" s="307" t="s">
        <v>1036</v>
      </c>
      <c r="D457" s="308" t="s">
        <v>483</v>
      </c>
      <c r="E457" s="309">
        <v>2242</v>
      </c>
      <c r="F457" s="310" t="s">
        <v>929</v>
      </c>
    </row>
    <row r="458" spans="1:6" ht="18.95" hidden="1" customHeight="1" x14ac:dyDescent="0.2">
      <c r="A458" s="306" t="s">
        <v>926</v>
      </c>
      <c r="B458" s="306" t="s">
        <v>927</v>
      </c>
      <c r="C458" s="307" t="s">
        <v>1037</v>
      </c>
      <c r="D458" s="308" t="s">
        <v>483</v>
      </c>
      <c r="E458" s="309">
        <v>1982.4</v>
      </c>
      <c r="F458" s="310" t="s">
        <v>929</v>
      </c>
    </row>
    <row r="459" spans="1:6" ht="24" hidden="1" x14ac:dyDescent="0.2">
      <c r="A459" s="306" t="s">
        <v>926</v>
      </c>
      <c r="B459" s="306" t="s">
        <v>927</v>
      </c>
      <c r="C459" s="307" t="s">
        <v>1038</v>
      </c>
      <c r="D459" s="308" t="s">
        <v>483</v>
      </c>
      <c r="E459" s="309">
        <v>2006</v>
      </c>
      <c r="F459" s="310" t="s">
        <v>929</v>
      </c>
    </row>
    <row r="460" spans="1:6" ht="15" hidden="1" customHeight="1" x14ac:dyDescent="0.2">
      <c r="A460" s="306" t="s">
        <v>926</v>
      </c>
      <c r="B460" s="306" t="s">
        <v>927</v>
      </c>
      <c r="C460" s="307" t="s">
        <v>1039</v>
      </c>
      <c r="D460" s="308" t="s">
        <v>483</v>
      </c>
      <c r="E460" s="309">
        <v>3186</v>
      </c>
      <c r="F460" s="310" t="s">
        <v>929</v>
      </c>
    </row>
    <row r="461" spans="1:6" ht="24" hidden="1" x14ac:dyDescent="0.2">
      <c r="A461" s="306" t="s">
        <v>926</v>
      </c>
      <c r="B461" s="306" t="s">
        <v>927</v>
      </c>
      <c r="C461" s="307" t="s">
        <v>1040</v>
      </c>
      <c r="D461" s="308" t="s">
        <v>483</v>
      </c>
      <c r="E461" s="309">
        <v>2908.2525000000001</v>
      </c>
      <c r="F461" s="310" t="s">
        <v>929</v>
      </c>
    </row>
    <row r="462" spans="1:6" ht="20.25" hidden="1" customHeight="1" x14ac:dyDescent="0.2">
      <c r="A462" s="306" t="s">
        <v>926</v>
      </c>
      <c r="B462" s="306" t="s">
        <v>927</v>
      </c>
      <c r="C462" s="307" t="s">
        <v>1041</v>
      </c>
      <c r="D462" s="308" t="s">
        <v>483</v>
      </c>
      <c r="E462" s="309">
        <v>4979.6000000000004</v>
      </c>
      <c r="F462" s="310" t="s">
        <v>929</v>
      </c>
    </row>
    <row r="463" spans="1:6" ht="21.75" hidden="1" customHeight="1" x14ac:dyDescent="0.2">
      <c r="A463" s="306" t="s">
        <v>926</v>
      </c>
      <c r="B463" s="306" t="s">
        <v>927</v>
      </c>
      <c r="C463" s="307" t="s">
        <v>1042</v>
      </c>
      <c r="D463" s="308" t="s">
        <v>483</v>
      </c>
      <c r="E463" s="309">
        <v>4248</v>
      </c>
      <c r="F463" s="310" t="s">
        <v>929</v>
      </c>
    </row>
    <row r="464" spans="1:6" ht="21.75" hidden="1" customHeight="1" x14ac:dyDescent="0.2">
      <c r="A464" s="306" t="s">
        <v>926</v>
      </c>
      <c r="B464" s="306" t="s">
        <v>927</v>
      </c>
      <c r="C464" s="307" t="s">
        <v>1043</v>
      </c>
      <c r="D464" s="308" t="s">
        <v>483</v>
      </c>
      <c r="E464" s="309">
        <v>2419</v>
      </c>
      <c r="F464" s="310" t="s">
        <v>929</v>
      </c>
    </row>
    <row r="465" spans="1:6" ht="15" hidden="1" customHeight="1" x14ac:dyDescent="0.2">
      <c r="A465" s="306" t="s">
        <v>926</v>
      </c>
      <c r="B465" s="306" t="s">
        <v>927</v>
      </c>
      <c r="C465" s="307" t="s">
        <v>1044</v>
      </c>
      <c r="D465" s="308" t="s">
        <v>483</v>
      </c>
      <c r="E465" s="309">
        <v>5015</v>
      </c>
      <c r="F465" s="310" t="s">
        <v>929</v>
      </c>
    </row>
    <row r="466" spans="1:6" ht="17.100000000000001" hidden="1" customHeight="1" x14ac:dyDescent="0.2">
      <c r="A466" s="306" t="s">
        <v>926</v>
      </c>
      <c r="B466" s="306" t="s">
        <v>927</v>
      </c>
      <c r="C466" s="307" t="s">
        <v>1045</v>
      </c>
      <c r="D466" s="308" t="s">
        <v>483</v>
      </c>
      <c r="E466" s="309">
        <v>4398.45</v>
      </c>
      <c r="F466" s="310" t="s">
        <v>929</v>
      </c>
    </row>
    <row r="467" spans="1:6" ht="14.1" hidden="1" customHeight="1" x14ac:dyDescent="0.2">
      <c r="A467" s="306" t="s">
        <v>926</v>
      </c>
      <c r="B467" s="306" t="s">
        <v>927</v>
      </c>
      <c r="C467" s="307" t="s">
        <v>1046</v>
      </c>
      <c r="D467" s="308" t="s">
        <v>483</v>
      </c>
      <c r="E467" s="309">
        <v>8142</v>
      </c>
      <c r="F467" s="310" t="s">
        <v>929</v>
      </c>
    </row>
    <row r="468" spans="1:6" ht="14.1" hidden="1" customHeight="1" x14ac:dyDescent="0.2">
      <c r="A468" s="306" t="s">
        <v>926</v>
      </c>
      <c r="B468" s="306" t="s">
        <v>927</v>
      </c>
      <c r="C468" s="307" t="s">
        <v>1047</v>
      </c>
      <c r="D468" s="308" t="s">
        <v>483</v>
      </c>
      <c r="E468" s="309">
        <v>6608</v>
      </c>
      <c r="F468" s="310" t="s">
        <v>929</v>
      </c>
    </row>
    <row r="469" spans="1:6" ht="15" hidden="1" customHeight="1" x14ac:dyDescent="0.2">
      <c r="A469" s="306" t="s">
        <v>926</v>
      </c>
      <c r="B469" s="306" t="s">
        <v>927</v>
      </c>
      <c r="C469" s="307" t="s">
        <v>1048</v>
      </c>
      <c r="D469" s="308" t="s">
        <v>483</v>
      </c>
      <c r="E469" s="309">
        <v>1899.8</v>
      </c>
      <c r="F469" s="310" t="s">
        <v>929</v>
      </c>
    </row>
    <row r="470" spans="1:6" ht="24" hidden="1" x14ac:dyDescent="0.2">
      <c r="A470" s="306" t="s">
        <v>926</v>
      </c>
      <c r="B470" s="306" t="s">
        <v>927</v>
      </c>
      <c r="C470" s="307" t="s">
        <v>1049</v>
      </c>
      <c r="D470" s="308" t="s">
        <v>483</v>
      </c>
      <c r="E470" s="309">
        <v>7788</v>
      </c>
      <c r="F470" s="310" t="s">
        <v>929</v>
      </c>
    </row>
    <row r="471" spans="1:6" ht="24" hidden="1" x14ac:dyDescent="0.2">
      <c r="A471" s="306" t="s">
        <v>926</v>
      </c>
      <c r="B471" s="306" t="s">
        <v>927</v>
      </c>
      <c r="C471" s="307" t="s">
        <v>1050</v>
      </c>
      <c r="D471" s="308" t="s">
        <v>483</v>
      </c>
      <c r="E471" s="309">
        <v>8732</v>
      </c>
      <c r="F471" s="310" t="s">
        <v>929</v>
      </c>
    </row>
    <row r="472" spans="1:6" ht="14.1" hidden="1" customHeight="1" x14ac:dyDescent="0.2">
      <c r="A472" s="306" t="s">
        <v>926</v>
      </c>
      <c r="B472" s="306" t="s">
        <v>927</v>
      </c>
      <c r="C472" s="307" t="s">
        <v>1051</v>
      </c>
      <c r="D472" s="308" t="s">
        <v>483</v>
      </c>
      <c r="E472" s="309">
        <v>1911.01</v>
      </c>
      <c r="F472" s="310" t="s">
        <v>929</v>
      </c>
    </row>
    <row r="473" spans="1:6" ht="14.1" hidden="1" customHeight="1" x14ac:dyDescent="0.2">
      <c r="A473" s="306" t="s">
        <v>926</v>
      </c>
      <c r="B473" s="306" t="s">
        <v>927</v>
      </c>
      <c r="C473" s="307" t="s">
        <v>1052</v>
      </c>
      <c r="D473" s="308" t="s">
        <v>483</v>
      </c>
      <c r="E473" s="309">
        <v>7670</v>
      </c>
      <c r="F473" s="310" t="s">
        <v>929</v>
      </c>
    </row>
    <row r="474" spans="1:6" ht="15.95" hidden="1" customHeight="1" x14ac:dyDescent="0.2">
      <c r="A474" s="306" t="s">
        <v>926</v>
      </c>
      <c r="B474" s="306" t="s">
        <v>927</v>
      </c>
      <c r="C474" s="307" t="s">
        <v>1053</v>
      </c>
      <c r="D474" s="308" t="s">
        <v>483</v>
      </c>
      <c r="E474" s="309">
        <v>14.75</v>
      </c>
      <c r="F474" s="310" t="s">
        <v>929</v>
      </c>
    </row>
    <row r="475" spans="1:6" ht="15.95" hidden="1" customHeight="1" x14ac:dyDescent="0.2">
      <c r="A475" s="306" t="s">
        <v>926</v>
      </c>
      <c r="B475" s="306" t="s">
        <v>927</v>
      </c>
      <c r="C475" s="307" t="s">
        <v>1054</v>
      </c>
      <c r="D475" s="308" t="s">
        <v>483</v>
      </c>
      <c r="E475" s="309">
        <v>233.64</v>
      </c>
      <c r="F475" s="310" t="s">
        <v>929</v>
      </c>
    </row>
    <row r="476" spans="1:6" ht="15" hidden="1" customHeight="1" x14ac:dyDescent="0.2">
      <c r="A476" s="314" t="s">
        <v>1055</v>
      </c>
      <c r="B476" s="314" t="s">
        <v>1056</v>
      </c>
      <c r="C476" s="315" t="s">
        <v>1057</v>
      </c>
      <c r="D476" s="316" t="s">
        <v>881</v>
      </c>
      <c r="E476" s="317">
        <v>250</v>
      </c>
      <c r="F476" s="318" t="s">
        <v>1058</v>
      </c>
    </row>
    <row r="477" spans="1:6" hidden="1" x14ac:dyDescent="0.2">
      <c r="A477" s="314" t="s">
        <v>1055</v>
      </c>
      <c r="B477" s="314" t="s">
        <v>1056</v>
      </c>
      <c r="C477" s="315" t="s">
        <v>1059</v>
      </c>
      <c r="D477" s="316" t="s">
        <v>483</v>
      </c>
      <c r="E477" s="317">
        <v>362.25</v>
      </c>
      <c r="F477" s="318" t="s">
        <v>1060</v>
      </c>
    </row>
    <row r="478" spans="1:6" ht="15" hidden="1" customHeight="1" x14ac:dyDescent="0.2">
      <c r="A478" s="314" t="s">
        <v>1055</v>
      </c>
      <c r="B478" s="314" t="s">
        <v>1056</v>
      </c>
      <c r="C478" s="315" t="s">
        <v>1061</v>
      </c>
      <c r="D478" s="316" t="s">
        <v>483</v>
      </c>
      <c r="E478" s="317">
        <v>402.67669999999998</v>
      </c>
      <c r="F478" s="318" t="s">
        <v>1058</v>
      </c>
    </row>
    <row r="479" spans="1:6" hidden="1" x14ac:dyDescent="0.2">
      <c r="A479" s="314" t="s">
        <v>1055</v>
      </c>
      <c r="B479" s="314" t="s">
        <v>1056</v>
      </c>
      <c r="C479" s="319" t="s">
        <v>1062</v>
      </c>
      <c r="D479" s="320" t="s">
        <v>483</v>
      </c>
      <c r="E479" s="321">
        <v>475.16</v>
      </c>
      <c r="F479" s="318" t="s">
        <v>1060</v>
      </c>
    </row>
    <row r="480" spans="1:6" ht="15.95" hidden="1" customHeight="1" x14ac:dyDescent="0.2">
      <c r="A480" s="314" t="s">
        <v>1055</v>
      </c>
      <c r="B480" s="314" t="s">
        <v>1056</v>
      </c>
      <c r="C480" s="315" t="s">
        <v>1063</v>
      </c>
      <c r="D480" s="316" t="s">
        <v>483</v>
      </c>
      <c r="E480" s="317">
        <v>466.1</v>
      </c>
      <c r="F480" s="318" t="s">
        <v>1058</v>
      </c>
    </row>
    <row r="481" spans="1:6" hidden="1" x14ac:dyDescent="0.2">
      <c r="A481" s="314" t="s">
        <v>1055</v>
      </c>
      <c r="B481" s="314" t="s">
        <v>1056</v>
      </c>
      <c r="C481" s="315" t="s">
        <v>1064</v>
      </c>
      <c r="D481" s="316" t="s">
        <v>483</v>
      </c>
      <c r="E481" s="317">
        <v>475.16</v>
      </c>
      <c r="F481" s="318" t="s">
        <v>1060</v>
      </c>
    </row>
    <row r="482" spans="1:6" ht="17.100000000000001" hidden="1" customHeight="1" x14ac:dyDescent="0.2">
      <c r="A482" s="314" t="s">
        <v>1055</v>
      </c>
      <c r="B482" s="314" t="s">
        <v>1056</v>
      </c>
      <c r="C482" s="315" t="s">
        <v>1065</v>
      </c>
      <c r="D482" s="316" t="s">
        <v>800</v>
      </c>
      <c r="E482" s="317">
        <v>148</v>
      </c>
      <c r="F482" s="318" t="s">
        <v>1058</v>
      </c>
    </row>
    <row r="483" spans="1:6" hidden="1" x14ac:dyDescent="0.2">
      <c r="A483" s="314" t="s">
        <v>1055</v>
      </c>
      <c r="B483" s="314" t="s">
        <v>1056</v>
      </c>
      <c r="C483" s="315" t="s">
        <v>1066</v>
      </c>
      <c r="D483" s="316" t="s">
        <v>800</v>
      </c>
      <c r="E483" s="317">
        <v>393.75</v>
      </c>
      <c r="F483" s="318" t="s">
        <v>1060</v>
      </c>
    </row>
    <row r="484" spans="1:6" hidden="1" x14ac:dyDescent="0.2">
      <c r="A484" s="314" t="s">
        <v>1055</v>
      </c>
      <c r="B484" s="314" t="s">
        <v>1056</v>
      </c>
      <c r="C484" s="315" t="s">
        <v>1067</v>
      </c>
      <c r="D484" s="316" t="s">
        <v>483</v>
      </c>
      <c r="E484" s="317">
        <v>1535.12</v>
      </c>
      <c r="F484" s="318" t="s">
        <v>1060</v>
      </c>
    </row>
    <row r="485" spans="1:6" hidden="1" x14ac:dyDescent="0.2">
      <c r="A485" s="314" t="s">
        <v>1055</v>
      </c>
      <c r="B485" s="314" t="s">
        <v>1056</v>
      </c>
      <c r="C485" s="315" t="s">
        <v>1068</v>
      </c>
      <c r="D485" s="316" t="s">
        <v>483</v>
      </c>
      <c r="E485" s="317">
        <v>1300.95</v>
      </c>
      <c r="F485" s="318" t="s">
        <v>1058</v>
      </c>
    </row>
    <row r="486" spans="1:6" hidden="1" x14ac:dyDescent="0.2">
      <c r="A486" s="314" t="s">
        <v>1055</v>
      </c>
      <c r="B486" s="314" t="s">
        <v>1056</v>
      </c>
      <c r="C486" s="315" t="s">
        <v>1069</v>
      </c>
      <c r="D486" s="316" t="s">
        <v>483</v>
      </c>
      <c r="E486" s="317">
        <v>299.72000000000003</v>
      </c>
      <c r="F486" s="318" t="s">
        <v>1060</v>
      </c>
    </row>
    <row r="487" spans="1:6" hidden="1" x14ac:dyDescent="0.2">
      <c r="A487" s="314" t="s">
        <v>1055</v>
      </c>
      <c r="B487" s="314" t="s">
        <v>1056</v>
      </c>
      <c r="C487" s="315" t="s">
        <v>1070</v>
      </c>
      <c r="D487" s="316" t="s">
        <v>483</v>
      </c>
      <c r="E487" s="317">
        <v>236</v>
      </c>
      <c r="F487" s="318" t="s">
        <v>1058</v>
      </c>
    </row>
    <row r="488" spans="1:6" hidden="1" x14ac:dyDescent="0.2">
      <c r="A488" s="314" t="s">
        <v>1055</v>
      </c>
      <c r="B488" s="314" t="s">
        <v>1056</v>
      </c>
      <c r="C488" s="315" t="s">
        <v>1071</v>
      </c>
      <c r="D488" s="316" t="s">
        <v>483</v>
      </c>
      <c r="E488" s="317">
        <v>131.58000000000001</v>
      </c>
      <c r="F488" s="318" t="s">
        <v>1060</v>
      </c>
    </row>
    <row r="489" spans="1:6" ht="21.95" hidden="1" customHeight="1" x14ac:dyDescent="0.2">
      <c r="A489" s="314" t="s">
        <v>1055</v>
      </c>
      <c r="B489" s="314" t="s">
        <v>1056</v>
      </c>
      <c r="C489" s="315" t="s">
        <v>1072</v>
      </c>
      <c r="D489" s="316" t="s">
        <v>483</v>
      </c>
      <c r="E489" s="317">
        <v>136.29</v>
      </c>
      <c r="F489" s="318" t="s">
        <v>1058</v>
      </c>
    </row>
    <row r="490" spans="1:6" ht="24.75" hidden="1" customHeight="1" x14ac:dyDescent="0.2">
      <c r="A490" s="314" t="s">
        <v>1055</v>
      </c>
      <c r="B490" s="314" t="s">
        <v>1056</v>
      </c>
      <c r="C490" s="315" t="s">
        <v>1073</v>
      </c>
      <c r="D490" s="316" t="s">
        <v>483</v>
      </c>
      <c r="E490" s="317">
        <v>74.34</v>
      </c>
      <c r="F490" s="318" t="s">
        <v>1058</v>
      </c>
    </row>
    <row r="491" spans="1:6" ht="27.75" hidden="1" customHeight="1" x14ac:dyDescent="0.2">
      <c r="A491" s="314" t="s">
        <v>1055</v>
      </c>
      <c r="B491" s="314" t="s">
        <v>1056</v>
      </c>
      <c r="C491" s="315" t="s">
        <v>1074</v>
      </c>
      <c r="D491" s="316" t="s">
        <v>483</v>
      </c>
      <c r="E491" s="317">
        <v>52.4983</v>
      </c>
      <c r="F491" s="318" t="s">
        <v>1058</v>
      </c>
    </row>
    <row r="492" spans="1:6" ht="24.95" hidden="1" customHeight="1" x14ac:dyDescent="0.2">
      <c r="A492" s="314" t="s">
        <v>1055</v>
      </c>
      <c r="B492" s="314" t="s">
        <v>1056</v>
      </c>
      <c r="C492" s="315" t="s">
        <v>1075</v>
      </c>
      <c r="D492" s="316" t="s">
        <v>483</v>
      </c>
      <c r="E492" s="317">
        <v>61.95</v>
      </c>
      <c r="F492" s="318" t="s">
        <v>1060</v>
      </c>
    </row>
    <row r="493" spans="1:6" ht="20.100000000000001" hidden="1" customHeight="1" x14ac:dyDescent="0.2">
      <c r="A493" s="314" t="s">
        <v>1055</v>
      </c>
      <c r="B493" s="314" t="s">
        <v>1056</v>
      </c>
      <c r="C493" s="315" t="s">
        <v>1076</v>
      </c>
      <c r="D493" s="316" t="s">
        <v>483</v>
      </c>
      <c r="E493" s="317">
        <v>94.352699999999999</v>
      </c>
      <c r="F493" s="318" t="s">
        <v>1058</v>
      </c>
    </row>
    <row r="494" spans="1:6" ht="21" hidden="1" customHeight="1" x14ac:dyDescent="0.2">
      <c r="A494" s="314" t="s">
        <v>1055</v>
      </c>
      <c r="B494" s="314" t="s">
        <v>1056</v>
      </c>
      <c r="C494" s="315" t="s">
        <v>1077</v>
      </c>
      <c r="D494" s="316" t="s">
        <v>483</v>
      </c>
      <c r="E494" s="317">
        <v>131.58199999999999</v>
      </c>
      <c r="F494" s="318" t="s">
        <v>1060</v>
      </c>
    </row>
    <row r="495" spans="1:6" ht="22.5" hidden="1" customHeight="1" x14ac:dyDescent="0.2">
      <c r="A495" s="314" t="s">
        <v>1055</v>
      </c>
      <c r="B495" s="314" t="s">
        <v>1056</v>
      </c>
      <c r="C495" s="315" t="s">
        <v>1078</v>
      </c>
      <c r="D495" s="316" t="s">
        <v>483</v>
      </c>
      <c r="E495" s="317">
        <v>94.352699999999999</v>
      </c>
      <c r="F495" s="318" t="s">
        <v>1058</v>
      </c>
    </row>
    <row r="496" spans="1:6" ht="21" hidden="1" customHeight="1" x14ac:dyDescent="0.2">
      <c r="A496" s="314" t="s">
        <v>1055</v>
      </c>
      <c r="B496" s="314" t="s">
        <v>1056</v>
      </c>
      <c r="C496" s="315" t="s">
        <v>1079</v>
      </c>
      <c r="D496" s="316" t="s">
        <v>483</v>
      </c>
      <c r="E496" s="317">
        <v>131.58199999999999</v>
      </c>
      <c r="F496" s="318" t="s">
        <v>1060</v>
      </c>
    </row>
    <row r="497" spans="1:6" ht="21" hidden="1" customHeight="1" x14ac:dyDescent="0.2">
      <c r="A497" s="314" t="s">
        <v>1055</v>
      </c>
      <c r="B497" s="314" t="s">
        <v>1056</v>
      </c>
      <c r="C497" s="315" t="s">
        <v>1080</v>
      </c>
      <c r="D497" s="316" t="s">
        <v>483</v>
      </c>
      <c r="E497" s="317">
        <v>43.365299999999998</v>
      </c>
      <c r="F497" s="318" t="s">
        <v>1058</v>
      </c>
    </row>
    <row r="498" spans="1:6" ht="23.25" hidden="1" customHeight="1" x14ac:dyDescent="0.2">
      <c r="A498" s="314" t="s">
        <v>1055</v>
      </c>
      <c r="B498" s="314" t="s">
        <v>1056</v>
      </c>
      <c r="C498" s="315" t="s">
        <v>1081</v>
      </c>
      <c r="D498" s="316" t="s">
        <v>483</v>
      </c>
      <c r="E498" s="317">
        <v>78.75</v>
      </c>
      <c r="F498" s="318" t="s">
        <v>1060</v>
      </c>
    </row>
    <row r="499" spans="1:6" ht="23.25" hidden="1" customHeight="1" x14ac:dyDescent="0.2">
      <c r="A499" s="314" t="s">
        <v>1055</v>
      </c>
      <c r="B499" s="314" t="s">
        <v>1056</v>
      </c>
      <c r="C499" s="315" t="s">
        <v>1082</v>
      </c>
      <c r="D499" s="316" t="s">
        <v>483</v>
      </c>
      <c r="E499" s="317">
        <v>73</v>
      </c>
      <c r="F499" s="318" t="s">
        <v>1058</v>
      </c>
    </row>
    <row r="500" spans="1:6" ht="15" hidden="1" customHeight="1" x14ac:dyDescent="0.2">
      <c r="A500" s="314" t="s">
        <v>1055</v>
      </c>
      <c r="B500" s="314" t="s">
        <v>1056</v>
      </c>
      <c r="C500" s="315" t="s">
        <v>1083</v>
      </c>
      <c r="D500" s="316" t="s">
        <v>483</v>
      </c>
      <c r="E500" s="317">
        <v>723.70500000000004</v>
      </c>
      <c r="F500" s="318" t="s">
        <v>1060</v>
      </c>
    </row>
    <row r="501" spans="1:6" ht="22.5" hidden="1" customHeight="1" x14ac:dyDescent="0.2">
      <c r="A501" s="314" t="s">
        <v>1055</v>
      </c>
      <c r="B501" s="314" t="s">
        <v>1056</v>
      </c>
      <c r="C501" s="315" t="s">
        <v>1084</v>
      </c>
      <c r="D501" s="316" t="s">
        <v>483</v>
      </c>
      <c r="E501" s="317">
        <v>224.2</v>
      </c>
      <c r="F501" s="318" t="s">
        <v>1058</v>
      </c>
    </row>
    <row r="502" spans="1:6" ht="26.25" hidden="1" customHeight="1" x14ac:dyDescent="0.2">
      <c r="A502" s="314" t="s">
        <v>1055</v>
      </c>
      <c r="B502" s="314" t="s">
        <v>1056</v>
      </c>
      <c r="C502" s="315" t="s">
        <v>1085</v>
      </c>
      <c r="D502" s="316" t="s">
        <v>483</v>
      </c>
      <c r="E502" s="317">
        <v>433.65</v>
      </c>
      <c r="F502" s="318" t="s">
        <v>1060</v>
      </c>
    </row>
    <row r="503" spans="1:6" ht="18.95" hidden="1" customHeight="1" x14ac:dyDescent="0.2">
      <c r="A503" s="314" t="s">
        <v>1055</v>
      </c>
      <c r="B503" s="314" t="s">
        <v>1056</v>
      </c>
      <c r="C503" s="315" t="s">
        <v>1086</v>
      </c>
      <c r="D503" s="316" t="s">
        <v>483</v>
      </c>
      <c r="E503" s="317">
        <v>224.2</v>
      </c>
      <c r="F503" s="318" t="s">
        <v>1058</v>
      </c>
    </row>
    <row r="504" spans="1:6" ht="17.100000000000001" hidden="1" customHeight="1" x14ac:dyDescent="0.2">
      <c r="A504" s="314" t="s">
        <v>1055</v>
      </c>
      <c r="B504" s="314" t="s">
        <v>1056</v>
      </c>
      <c r="C504" s="315" t="s">
        <v>1087</v>
      </c>
      <c r="D504" s="316" t="s">
        <v>483</v>
      </c>
      <c r="E504" s="317">
        <v>433.65</v>
      </c>
      <c r="F504" s="318" t="s">
        <v>1060</v>
      </c>
    </row>
    <row r="505" spans="1:6" ht="29.25" hidden="1" customHeight="1" x14ac:dyDescent="0.2">
      <c r="A505" s="314" t="s">
        <v>1055</v>
      </c>
      <c r="B505" s="314" t="s">
        <v>1056</v>
      </c>
      <c r="C505" s="315" t="s">
        <v>1088</v>
      </c>
      <c r="D505" s="316" t="s">
        <v>483</v>
      </c>
      <c r="E505" s="317">
        <v>224.2</v>
      </c>
      <c r="F505" s="318" t="s">
        <v>1058</v>
      </c>
    </row>
    <row r="506" spans="1:6" ht="31.5" hidden="1" customHeight="1" x14ac:dyDescent="0.2">
      <c r="A506" s="314" t="s">
        <v>1055</v>
      </c>
      <c r="B506" s="314" t="s">
        <v>1056</v>
      </c>
      <c r="C506" s="315" t="s">
        <v>1089</v>
      </c>
      <c r="D506" s="316" t="s">
        <v>483</v>
      </c>
      <c r="E506" s="317">
        <v>433.65</v>
      </c>
      <c r="F506" s="318" t="s">
        <v>1060</v>
      </c>
    </row>
    <row r="507" spans="1:6" ht="24.75" hidden="1" customHeight="1" x14ac:dyDescent="0.2">
      <c r="A507" s="314" t="s">
        <v>1055</v>
      </c>
      <c r="B507" s="314" t="s">
        <v>1056</v>
      </c>
      <c r="C507" s="315" t="s">
        <v>1090</v>
      </c>
      <c r="D507" s="316" t="s">
        <v>483</v>
      </c>
      <c r="E507" s="317">
        <v>99.12</v>
      </c>
      <c r="F507" s="318" t="s">
        <v>1058</v>
      </c>
    </row>
    <row r="508" spans="1:6" hidden="1" x14ac:dyDescent="0.2">
      <c r="A508" s="314" t="s">
        <v>1055</v>
      </c>
      <c r="B508" s="314" t="s">
        <v>1056</v>
      </c>
      <c r="C508" s="315" t="s">
        <v>1091</v>
      </c>
      <c r="D508" s="316" t="s">
        <v>483</v>
      </c>
      <c r="E508" s="317">
        <v>384.09</v>
      </c>
      <c r="F508" s="318" t="s">
        <v>1058</v>
      </c>
    </row>
    <row r="509" spans="1:6" ht="36.75" hidden="1" customHeight="1" x14ac:dyDescent="0.2">
      <c r="A509" s="314" t="s">
        <v>1055</v>
      </c>
      <c r="B509" s="314" t="s">
        <v>1056</v>
      </c>
      <c r="C509" s="315" t="s">
        <v>1092</v>
      </c>
      <c r="D509" s="316" t="s">
        <v>483</v>
      </c>
      <c r="E509" s="317">
        <v>3669.75</v>
      </c>
      <c r="F509" s="318" t="s">
        <v>1058</v>
      </c>
    </row>
    <row r="510" spans="1:6" ht="37.5" hidden="1" customHeight="1" x14ac:dyDescent="0.2">
      <c r="A510" s="314" t="s">
        <v>1055</v>
      </c>
      <c r="B510" s="314" t="s">
        <v>1056</v>
      </c>
      <c r="C510" s="315" t="s">
        <v>1093</v>
      </c>
      <c r="D510" s="316" t="s">
        <v>881</v>
      </c>
      <c r="E510" s="317">
        <v>183.75</v>
      </c>
      <c r="F510" s="318" t="s">
        <v>1058</v>
      </c>
    </row>
    <row r="511" spans="1:6" ht="34.5" hidden="1" customHeight="1" x14ac:dyDescent="0.2">
      <c r="A511" s="314" t="s">
        <v>1055</v>
      </c>
      <c r="B511" s="314" t="s">
        <v>1056</v>
      </c>
      <c r="C511" s="315" t="s">
        <v>1094</v>
      </c>
      <c r="D511" s="316" t="s">
        <v>483</v>
      </c>
      <c r="E511" s="317">
        <v>255.86</v>
      </c>
      <c r="F511" s="318" t="s">
        <v>1060</v>
      </c>
    </row>
    <row r="512" spans="1:6" ht="30.75" hidden="1" customHeight="1" x14ac:dyDescent="0.2">
      <c r="A512" s="314" t="s">
        <v>1055</v>
      </c>
      <c r="B512" s="314" t="s">
        <v>1056</v>
      </c>
      <c r="C512" s="315" t="s">
        <v>1095</v>
      </c>
      <c r="D512" s="316" t="s">
        <v>483</v>
      </c>
      <c r="E512" s="317">
        <v>548.26</v>
      </c>
      <c r="F512" s="318" t="s">
        <v>1060</v>
      </c>
    </row>
    <row r="513" spans="1:6" ht="35.25" hidden="1" customHeight="1" x14ac:dyDescent="0.2">
      <c r="A513" s="314" t="s">
        <v>1055</v>
      </c>
      <c r="B513" s="314" t="s">
        <v>1056</v>
      </c>
      <c r="C513" s="315" t="s">
        <v>1096</v>
      </c>
      <c r="D513" s="316" t="s">
        <v>483</v>
      </c>
      <c r="E513" s="317">
        <v>3422</v>
      </c>
      <c r="F513" s="318" t="s">
        <v>1058</v>
      </c>
    </row>
    <row r="514" spans="1:6" ht="24.75" hidden="1" customHeight="1" x14ac:dyDescent="0.2">
      <c r="A514" s="167" t="s">
        <v>128</v>
      </c>
      <c r="B514" s="167" t="s">
        <v>1097</v>
      </c>
      <c r="C514" s="168" t="s">
        <v>1098</v>
      </c>
      <c r="D514" s="169" t="s">
        <v>903</v>
      </c>
      <c r="E514" s="170">
        <v>1500</v>
      </c>
      <c r="F514" s="207" t="s">
        <v>1099</v>
      </c>
    </row>
    <row r="515" spans="1:6" ht="27" hidden="1" customHeight="1" x14ac:dyDescent="0.2">
      <c r="A515" s="167" t="s">
        <v>128</v>
      </c>
      <c r="B515" s="167" t="s">
        <v>1097</v>
      </c>
      <c r="C515" s="168" t="s">
        <v>1098</v>
      </c>
      <c r="D515" s="169" t="s">
        <v>903</v>
      </c>
      <c r="E515" s="170">
        <v>2050</v>
      </c>
      <c r="F515" s="207" t="s">
        <v>1099</v>
      </c>
    </row>
    <row r="516" spans="1:6" ht="27.75" hidden="1" customHeight="1" x14ac:dyDescent="0.2">
      <c r="A516" s="167" t="s">
        <v>128</v>
      </c>
      <c r="B516" s="167" t="s">
        <v>1097</v>
      </c>
      <c r="C516" s="168" t="s">
        <v>1100</v>
      </c>
      <c r="D516" s="169" t="s">
        <v>903</v>
      </c>
      <c r="E516" s="170">
        <v>3500</v>
      </c>
      <c r="F516" s="207" t="s">
        <v>1099</v>
      </c>
    </row>
    <row r="517" spans="1:6" ht="32.25" hidden="1" customHeight="1" x14ac:dyDescent="0.2">
      <c r="A517" s="167" t="s">
        <v>128</v>
      </c>
      <c r="B517" s="167" t="s">
        <v>1097</v>
      </c>
      <c r="C517" s="168" t="s">
        <v>1101</v>
      </c>
      <c r="D517" s="169" t="s">
        <v>903</v>
      </c>
      <c r="E517" s="170">
        <v>2100</v>
      </c>
      <c r="F517" s="207" t="s">
        <v>1099</v>
      </c>
    </row>
    <row r="518" spans="1:6" hidden="1" x14ac:dyDescent="0.2">
      <c r="A518" s="167" t="s">
        <v>268</v>
      </c>
      <c r="B518" s="167" t="s">
        <v>1102</v>
      </c>
      <c r="C518" s="168" t="s">
        <v>268</v>
      </c>
      <c r="D518" s="169" t="s">
        <v>1103</v>
      </c>
      <c r="E518" s="170">
        <v>0</v>
      </c>
      <c r="F518" s="207" t="s">
        <v>1104</v>
      </c>
    </row>
    <row r="519" spans="1:6" hidden="1" x14ac:dyDescent="0.2">
      <c r="A519" s="167" t="s">
        <v>269</v>
      </c>
      <c r="B519" s="167" t="s">
        <v>1102</v>
      </c>
      <c r="C519" s="168" t="s">
        <v>269</v>
      </c>
      <c r="D519" s="169" t="s">
        <v>1103</v>
      </c>
      <c r="E519" s="170">
        <v>0</v>
      </c>
      <c r="F519" s="207" t="s">
        <v>1105</v>
      </c>
    </row>
    <row r="520" spans="1:6" hidden="1" x14ac:dyDescent="0.2">
      <c r="A520" s="167" t="s">
        <v>270</v>
      </c>
      <c r="B520" s="167" t="s">
        <v>1102</v>
      </c>
      <c r="C520" s="168" t="s">
        <v>270</v>
      </c>
      <c r="D520" s="169" t="s">
        <v>1103</v>
      </c>
      <c r="E520" s="170">
        <v>0</v>
      </c>
      <c r="F520" s="207" t="s">
        <v>1106</v>
      </c>
    </row>
    <row r="539" spans="1:4" ht="15" x14ac:dyDescent="0.25">
      <c r="A539" s="322" t="s">
        <v>0</v>
      </c>
      <c r="B539" s="323"/>
      <c r="C539" s="323"/>
      <c r="D539" s="323"/>
    </row>
    <row r="540" spans="1:4" ht="15" x14ac:dyDescent="0.25">
      <c r="A540" s="325" t="s">
        <v>191</v>
      </c>
      <c r="B540" s="323" t="s">
        <v>481</v>
      </c>
      <c r="C540" s="323"/>
      <c r="D540" s="323"/>
    </row>
    <row r="541" spans="1:4" ht="15" x14ac:dyDescent="0.25">
      <c r="A541" s="325" t="s">
        <v>182</v>
      </c>
      <c r="B541" s="323" t="s">
        <v>486</v>
      </c>
      <c r="C541" s="323"/>
      <c r="D541" s="323"/>
    </row>
    <row r="542" spans="1:4" ht="15" x14ac:dyDescent="0.25">
      <c r="A542" s="325" t="s">
        <v>206</v>
      </c>
      <c r="B542" s="323" t="s">
        <v>508</v>
      </c>
      <c r="C542" s="323"/>
      <c r="D542" s="323"/>
    </row>
    <row r="543" spans="1:4" ht="15" x14ac:dyDescent="0.25">
      <c r="A543" s="325" t="s">
        <v>268</v>
      </c>
      <c r="B543" s="323" t="s">
        <v>1102</v>
      </c>
      <c r="C543" s="323"/>
      <c r="D543" s="323"/>
    </row>
    <row r="544" spans="1:4" ht="15" x14ac:dyDescent="0.25">
      <c r="A544" s="325" t="s">
        <v>269</v>
      </c>
      <c r="B544" s="323" t="s">
        <v>1102</v>
      </c>
      <c r="C544" s="323"/>
      <c r="D544" s="323"/>
    </row>
    <row r="545" spans="1:4" ht="15" x14ac:dyDescent="0.25">
      <c r="A545" s="325" t="s">
        <v>518</v>
      </c>
      <c r="B545" s="323" t="s">
        <v>519</v>
      </c>
      <c r="C545" s="323"/>
      <c r="D545" s="323"/>
    </row>
    <row r="546" spans="1:4" ht="15" x14ac:dyDescent="0.25">
      <c r="A546" s="325" t="s">
        <v>275</v>
      </c>
      <c r="B546" s="323" t="s">
        <v>526</v>
      </c>
      <c r="C546" s="323"/>
      <c r="D546" s="323"/>
    </row>
    <row r="547" spans="1:4" ht="15" x14ac:dyDescent="0.25">
      <c r="A547" s="325" t="s">
        <v>263</v>
      </c>
      <c r="B547" s="323" t="s">
        <v>537</v>
      </c>
      <c r="C547" s="323"/>
      <c r="D547" s="323"/>
    </row>
    <row r="548" spans="1:4" ht="15" x14ac:dyDescent="0.25">
      <c r="A548" s="325" t="s">
        <v>627</v>
      </c>
      <c r="B548" s="323" t="s">
        <v>628</v>
      </c>
      <c r="C548" s="323"/>
      <c r="D548" s="323"/>
    </row>
    <row r="549" spans="1:4" ht="15" x14ac:dyDescent="0.25">
      <c r="A549" s="325" t="s">
        <v>452</v>
      </c>
      <c r="B549" s="323" t="s">
        <v>635</v>
      </c>
      <c r="C549" s="323"/>
      <c r="D549" s="323"/>
    </row>
    <row r="550" spans="1:4" ht="15" x14ac:dyDescent="0.25">
      <c r="A550" s="325" t="s">
        <v>639</v>
      </c>
      <c r="B550" s="323" t="s">
        <v>640</v>
      </c>
      <c r="C550" s="323"/>
      <c r="D550" s="323"/>
    </row>
    <row r="551" spans="1:4" ht="15" x14ac:dyDescent="0.25">
      <c r="A551" s="325" t="s">
        <v>235</v>
      </c>
      <c r="B551" s="323" t="s">
        <v>645</v>
      </c>
      <c r="C551" s="323"/>
      <c r="D551" s="323"/>
    </row>
    <row r="552" spans="1:4" ht="15" x14ac:dyDescent="0.25">
      <c r="A552" s="325" t="s">
        <v>222</v>
      </c>
      <c r="B552" s="323" t="s">
        <v>657</v>
      </c>
      <c r="C552" s="323"/>
      <c r="D552" s="323"/>
    </row>
    <row r="553" spans="1:4" ht="15" x14ac:dyDescent="0.25">
      <c r="A553" s="325" t="s">
        <v>127</v>
      </c>
      <c r="B553" s="323" t="s">
        <v>690</v>
      </c>
      <c r="C553" s="323"/>
      <c r="D553" s="323"/>
    </row>
    <row r="554" spans="1:4" ht="15" x14ac:dyDescent="0.25">
      <c r="A554" s="325" t="s">
        <v>203</v>
      </c>
      <c r="B554" s="323" t="s">
        <v>693</v>
      </c>
      <c r="C554" s="323"/>
      <c r="D554" s="323"/>
    </row>
    <row r="555" spans="1:4" ht="15" x14ac:dyDescent="0.25">
      <c r="A555" s="325" t="s">
        <v>157</v>
      </c>
      <c r="B555" s="323" t="s">
        <v>703</v>
      </c>
      <c r="C555" s="323"/>
      <c r="D555" s="323"/>
    </row>
    <row r="556" spans="1:4" ht="15" x14ac:dyDescent="0.25">
      <c r="A556" s="325" t="s">
        <v>707</v>
      </c>
      <c r="B556" s="323" t="s">
        <v>703</v>
      </c>
      <c r="C556" s="323"/>
      <c r="D556" s="323"/>
    </row>
    <row r="557" spans="1:4" ht="15" x14ac:dyDescent="0.25">
      <c r="A557" s="325" t="s">
        <v>156</v>
      </c>
      <c r="B557" s="323" t="s">
        <v>703</v>
      </c>
      <c r="C557" s="323"/>
    </row>
    <row r="558" spans="1:4" ht="15" x14ac:dyDescent="0.25">
      <c r="A558" s="325" t="s">
        <v>714</v>
      </c>
      <c r="B558" s="323" t="s">
        <v>703</v>
      </c>
      <c r="C558" s="323"/>
    </row>
    <row r="559" spans="1:4" ht="15" x14ac:dyDescent="0.25">
      <c r="A559" s="325" t="s">
        <v>723</v>
      </c>
      <c r="B559" s="323" t="s">
        <v>703</v>
      </c>
      <c r="C559" s="323"/>
    </row>
    <row r="560" spans="1:4" ht="15" x14ac:dyDescent="0.25">
      <c r="A560" s="325" t="s">
        <v>246</v>
      </c>
      <c r="B560" s="323" t="s">
        <v>728</v>
      </c>
      <c r="C560" s="323"/>
    </row>
    <row r="561" spans="1:3" ht="15" x14ac:dyDescent="0.25">
      <c r="A561" s="325" t="s">
        <v>745</v>
      </c>
      <c r="B561" s="323" t="s">
        <v>746</v>
      </c>
      <c r="C561" s="323"/>
    </row>
    <row r="562" spans="1:3" ht="15" x14ac:dyDescent="0.25">
      <c r="A562" s="325" t="s">
        <v>256</v>
      </c>
      <c r="B562" s="323" t="s">
        <v>750</v>
      </c>
      <c r="C562" s="323"/>
    </row>
    <row r="563" spans="1:3" ht="15" x14ac:dyDescent="0.25">
      <c r="A563" s="325" t="s">
        <v>148</v>
      </c>
      <c r="B563" s="323" t="s">
        <v>777</v>
      </c>
      <c r="C563" s="323"/>
    </row>
    <row r="564" spans="1:3" ht="15" x14ac:dyDescent="0.25">
      <c r="A564" s="325" t="s">
        <v>278</v>
      </c>
      <c r="B564" s="323" t="s">
        <v>780</v>
      </c>
      <c r="C564" s="323"/>
    </row>
    <row r="565" spans="1:3" ht="15" x14ac:dyDescent="0.25">
      <c r="A565" s="325" t="s">
        <v>270</v>
      </c>
      <c r="B565" s="323" t="s">
        <v>1102</v>
      </c>
      <c r="C565" s="323"/>
    </row>
    <row r="566" spans="1:3" ht="15" x14ac:dyDescent="0.25">
      <c r="A566" s="325" t="s">
        <v>131</v>
      </c>
      <c r="B566" s="323" t="s">
        <v>786</v>
      </c>
      <c r="C566" s="323"/>
    </row>
    <row r="567" spans="1:3" ht="15" x14ac:dyDescent="0.25">
      <c r="A567" s="325" t="s">
        <v>789</v>
      </c>
      <c r="B567" s="323" t="s">
        <v>790</v>
      </c>
      <c r="C567" s="323"/>
    </row>
    <row r="568" spans="1:3" ht="15" x14ac:dyDescent="0.25">
      <c r="A568" s="325" t="s">
        <v>195</v>
      </c>
      <c r="B568" s="323" t="s">
        <v>794</v>
      </c>
      <c r="C568" s="323"/>
    </row>
    <row r="569" spans="1:3" ht="15" x14ac:dyDescent="0.25">
      <c r="A569" s="325" t="s">
        <v>209</v>
      </c>
      <c r="B569" s="323" t="s">
        <v>798</v>
      </c>
      <c r="C569" s="323"/>
    </row>
    <row r="570" spans="1:3" ht="15" x14ac:dyDescent="0.25">
      <c r="A570" s="325" t="s">
        <v>216</v>
      </c>
      <c r="B570" s="323" t="s">
        <v>802</v>
      </c>
      <c r="C570" s="323"/>
    </row>
    <row r="571" spans="1:3" ht="15" x14ac:dyDescent="0.25">
      <c r="A571" s="325" t="s">
        <v>383</v>
      </c>
      <c r="B571" s="323" t="s">
        <v>807</v>
      </c>
      <c r="C571" s="323"/>
    </row>
    <row r="572" spans="1:3" ht="15" x14ac:dyDescent="0.25">
      <c r="A572" s="325" t="s">
        <v>215</v>
      </c>
      <c r="B572" s="323" t="s">
        <v>836</v>
      </c>
      <c r="C572" s="323"/>
    </row>
    <row r="573" spans="1:3" ht="15" x14ac:dyDescent="0.25">
      <c r="A573" s="325" t="s">
        <v>250</v>
      </c>
      <c r="B573" s="323" t="s">
        <v>843</v>
      </c>
      <c r="C573" s="323"/>
    </row>
    <row r="574" spans="1:3" ht="15" x14ac:dyDescent="0.25">
      <c r="A574" s="325" t="s">
        <v>199</v>
      </c>
      <c r="B574" s="323" t="s">
        <v>867</v>
      </c>
      <c r="C574" s="323"/>
    </row>
    <row r="575" spans="1:3" ht="15" x14ac:dyDescent="0.25">
      <c r="A575" s="325" t="s">
        <v>218</v>
      </c>
      <c r="B575" s="323" t="s">
        <v>889</v>
      </c>
      <c r="C575" s="323"/>
    </row>
    <row r="576" spans="1:3" ht="15" x14ac:dyDescent="0.25">
      <c r="A576" s="325" t="s">
        <v>892</v>
      </c>
      <c r="B576" s="323" t="s">
        <v>893</v>
      </c>
      <c r="C576" s="323"/>
    </row>
    <row r="577" spans="1:3" ht="15" x14ac:dyDescent="0.25">
      <c r="A577" s="325" t="s">
        <v>126</v>
      </c>
      <c r="B577" s="323" t="s">
        <v>896</v>
      </c>
      <c r="C577" s="323"/>
    </row>
    <row r="578" spans="1:3" ht="15" x14ac:dyDescent="0.25">
      <c r="A578" s="325" t="s">
        <v>900</v>
      </c>
      <c r="B578" s="323" t="s">
        <v>901</v>
      </c>
      <c r="C578" s="323"/>
    </row>
    <row r="579" spans="1:3" ht="15" x14ac:dyDescent="0.25">
      <c r="A579" s="325" t="s">
        <v>905</v>
      </c>
      <c r="B579" s="323" t="s">
        <v>906</v>
      </c>
      <c r="C579" s="323"/>
    </row>
    <row r="580" spans="1:3" ht="15" x14ac:dyDescent="0.25">
      <c r="A580" s="325" t="s">
        <v>910</v>
      </c>
      <c r="B580" s="323" t="s">
        <v>911</v>
      </c>
      <c r="C580" s="323"/>
    </row>
    <row r="581" spans="1:3" ht="15" x14ac:dyDescent="0.25">
      <c r="A581" s="325" t="s">
        <v>926</v>
      </c>
      <c r="B581" s="323" t="s">
        <v>927</v>
      </c>
      <c r="C581" s="323"/>
    </row>
    <row r="582" spans="1:3" ht="15" x14ac:dyDescent="0.25">
      <c r="A582" s="325" t="s">
        <v>1055</v>
      </c>
      <c r="B582" s="323" t="s">
        <v>1056</v>
      </c>
      <c r="C582" s="323"/>
    </row>
    <row r="583" spans="1:3" ht="15" x14ac:dyDescent="0.25">
      <c r="A583" s="325" t="s">
        <v>128</v>
      </c>
      <c r="B583" s="323" t="s">
        <v>1097</v>
      </c>
      <c r="C583" s="323"/>
    </row>
    <row r="584" spans="1:3" ht="15" x14ac:dyDescent="0.25">
      <c r="A584" s="325"/>
      <c r="B584" s="323"/>
      <c r="C584" s="323"/>
    </row>
    <row r="585" spans="1:3" ht="15" x14ac:dyDescent="0.25">
      <c r="B585" s="323"/>
    </row>
    <row r="586" spans="1:3" ht="15" x14ac:dyDescent="0.25">
      <c r="B586" s="323"/>
    </row>
    <row r="587" spans="1:3" ht="15" x14ac:dyDescent="0.25">
      <c r="B587" s="323"/>
    </row>
    <row r="588" spans="1:3" ht="15" x14ac:dyDescent="0.25">
      <c r="B588" s="323"/>
    </row>
    <row r="589" spans="1:3" ht="15" x14ac:dyDescent="0.25">
      <c r="B589" s="323"/>
    </row>
    <row r="590" spans="1:3" ht="15" x14ac:dyDescent="0.25">
      <c r="B590" s="323"/>
    </row>
    <row r="591" spans="1:3" ht="15" x14ac:dyDescent="0.25">
      <c r="B591" s="323"/>
    </row>
    <row r="592" spans="1:3" ht="15" x14ac:dyDescent="0.25">
      <c r="B592" s="323"/>
    </row>
    <row r="593" spans="2:2" ht="15" x14ac:dyDescent="0.25">
      <c r="B593" s="323"/>
    </row>
    <row r="594" spans="2:2" ht="15" x14ac:dyDescent="0.25">
      <c r="B594" s="323"/>
    </row>
    <row r="595" spans="2:2" ht="15" x14ac:dyDescent="0.25">
      <c r="B595" s="323"/>
    </row>
    <row r="596" spans="2:2" ht="15" x14ac:dyDescent="0.25">
      <c r="B596" s="323"/>
    </row>
    <row r="597" spans="2:2" ht="15" x14ac:dyDescent="0.25">
      <c r="B597" s="323"/>
    </row>
    <row r="598" spans="2:2" ht="15" x14ac:dyDescent="0.25">
      <c r="B598" s="323"/>
    </row>
    <row r="599" spans="2:2" ht="15" x14ac:dyDescent="0.25">
      <c r="B599" s="323"/>
    </row>
    <row r="600" spans="2:2" ht="15" x14ac:dyDescent="0.25">
      <c r="B600" s="323"/>
    </row>
    <row r="601" spans="2:2" ht="15" x14ac:dyDescent="0.25">
      <c r="B601" s="323"/>
    </row>
    <row r="602" spans="2:2" ht="15" x14ac:dyDescent="0.25">
      <c r="B602" s="323"/>
    </row>
    <row r="603" spans="2:2" ht="15" x14ac:dyDescent="0.25">
      <c r="B603" s="323"/>
    </row>
    <row r="604" spans="2:2" ht="15" x14ac:dyDescent="0.25">
      <c r="B604" s="323"/>
    </row>
    <row r="605" spans="2:2" ht="15" x14ac:dyDescent="0.25">
      <c r="B605" s="323"/>
    </row>
    <row r="606" spans="2:2" ht="15" x14ac:dyDescent="0.25">
      <c r="B606" s="323"/>
    </row>
    <row r="607" spans="2:2" ht="15" x14ac:dyDescent="0.25">
      <c r="B607" s="323"/>
    </row>
    <row r="608" spans="2:2" ht="15" x14ac:dyDescent="0.25">
      <c r="B608" s="323"/>
    </row>
    <row r="609" spans="2:2" ht="15" x14ac:dyDescent="0.25">
      <c r="B609" s="323"/>
    </row>
    <row r="610" spans="2:2" ht="15" x14ac:dyDescent="0.25">
      <c r="B610" s="323"/>
    </row>
    <row r="611" spans="2:2" ht="15" x14ac:dyDescent="0.25">
      <c r="B611" s="323"/>
    </row>
    <row r="612" spans="2:2" ht="15" x14ac:dyDescent="0.25">
      <c r="B612" s="323"/>
    </row>
    <row r="613" spans="2:2" ht="15" x14ac:dyDescent="0.25">
      <c r="B613" s="323"/>
    </row>
    <row r="614" spans="2:2" ht="15" x14ac:dyDescent="0.25">
      <c r="B614" s="323"/>
    </row>
    <row r="615" spans="2:2" ht="15" x14ac:dyDescent="0.25">
      <c r="B615" s="323"/>
    </row>
    <row r="616" spans="2:2" ht="15" x14ac:dyDescent="0.25">
      <c r="B616" s="323"/>
    </row>
    <row r="617" spans="2:2" ht="15" x14ac:dyDescent="0.25">
      <c r="B617" s="323"/>
    </row>
    <row r="618" spans="2:2" ht="15" x14ac:dyDescent="0.25">
      <c r="B618" s="323"/>
    </row>
    <row r="619" spans="2:2" ht="15" x14ac:dyDescent="0.25">
      <c r="B619" s="323"/>
    </row>
    <row r="620" spans="2:2" ht="15" x14ac:dyDescent="0.25">
      <c r="B620" s="323"/>
    </row>
    <row r="621" spans="2:2" ht="15" x14ac:dyDescent="0.25">
      <c r="B621" s="323"/>
    </row>
    <row r="622" spans="2:2" ht="15" x14ac:dyDescent="0.25">
      <c r="B622" s="323"/>
    </row>
    <row r="623" spans="2:2" ht="15" x14ac:dyDescent="0.25">
      <c r="B623" s="323"/>
    </row>
    <row r="624" spans="2:2" ht="15" x14ac:dyDescent="0.25">
      <c r="B624" s="323"/>
    </row>
    <row r="625" spans="2:2" ht="15" x14ac:dyDescent="0.25">
      <c r="B625" s="323"/>
    </row>
    <row r="626" spans="2:2" ht="15" x14ac:dyDescent="0.25">
      <c r="B626" s="323"/>
    </row>
    <row r="627" spans="2:2" ht="15" x14ac:dyDescent="0.25">
      <c r="B627" s="323"/>
    </row>
    <row r="628" spans="2:2" ht="15" x14ac:dyDescent="0.25">
      <c r="B628" s="323"/>
    </row>
  </sheetData>
  <autoFilter ref="A1:E520" xr:uid="{00000000-0009-0000-0000-000009000000}">
    <filterColumn colId="1">
      <filters>
        <filter val="lsAlimentosyBebidas"/>
      </filters>
    </filterColumn>
    <sortState ref="A2:E623">
      <sortCondition ref="A1:A623"/>
    </sortState>
  </autoFilter>
  <conditionalFormatting sqref="C135 C513 C449:C4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5 D44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293"/>
  <sheetViews>
    <sheetView showGridLines="0" topLeftCell="A8" zoomScaleNormal="100" workbookViewId="0">
      <selection activeCell="B21" sqref="B21:D23"/>
    </sheetView>
  </sheetViews>
  <sheetFormatPr baseColWidth="10" defaultColWidth="11.42578125" defaultRowHeight="12.75" x14ac:dyDescent="0.2"/>
  <cols>
    <col min="1" max="1" width="33.42578125" style="13" customWidth="1"/>
    <col min="2" max="3" width="13.5703125" style="13" customWidth="1"/>
    <col min="4" max="4" width="16.140625" style="13" customWidth="1"/>
    <col min="5" max="5" width="15.28515625" style="13" customWidth="1"/>
    <col min="6" max="6" width="13.28515625" style="13" customWidth="1"/>
    <col min="7" max="8" width="13.7109375" style="13" customWidth="1"/>
    <col min="9" max="9" width="13.5703125" style="13" customWidth="1"/>
    <col min="10" max="10" width="11.42578125" style="139"/>
    <col min="11" max="11" width="13.85546875" style="139" customWidth="1"/>
    <col min="12" max="71" width="11.42578125" style="139"/>
  </cols>
  <sheetData>
    <row r="1" spans="1:19" x14ac:dyDescent="0.2">
      <c r="A1" s="572" t="s">
        <v>476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</row>
    <row r="2" spans="1:19" ht="15.75" x14ac:dyDescent="0.25">
      <c r="A2" s="573" t="s">
        <v>458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</row>
    <row r="3" spans="1:19" ht="15" x14ac:dyDescent="0.25">
      <c r="A3" s="574" t="s">
        <v>459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139">
        <v>2019</v>
      </c>
      <c r="M3" s="139">
        <v>2020</v>
      </c>
    </row>
    <row r="4" spans="1:19" x14ac:dyDescent="0.2">
      <c r="A4" s="575" t="s">
        <v>1215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139" t="s">
        <v>460</v>
      </c>
      <c r="M4" s="139" t="s">
        <v>461</v>
      </c>
      <c r="N4" s="139" t="s">
        <v>462</v>
      </c>
      <c r="O4" s="139" t="s">
        <v>463</v>
      </c>
      <c r="P4" s="139" t="s">
        <v>464</v>
      </c>
      <c r="Q4" s="139" t="s">
        <v>465</v>
      </c>
      <c r="R4" s="139" t="s">
        <v>466</v>
      </c>
      <c r="S4" s="139" t="s">
        <v>467</v>
      </c>
    </row>
    <row r="5" spans="1:19" x14ac:dyDescent="0.2">
      <c r="A5" s="576" t="s">
        <v>1213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</row>
    <row r="6" spans="1:19" x14ac:dyDescent="0.2">
      <c r="A6" s="579" t="s">
        <v>1214</v>
      </c>
      <c r="B6" s="580"/>
      <c r="C6" s="580"/>
      <c r="D6" s="580"/>
      <c r="E6" s="580"/>
      <c r="F6" s="580"/>
      <c r="G6" s="580"/>
      <c r="H6" s="580"/>
      <c r="I6" s="580"/>
      <c r="J6" s="580"/>
      <c r="K6" s="580"/>
    </row>
    <row r="7" spans="1:19" x14ac:dyDescent="0.2">
      <c r="A7" s="581" t="s">
        <v>349</v>
      </c>
      <c r="B7" s="582"/>
      <c r="C7" s="582"/>
      <c r="D7" s="582"/>
      <c r="E7" s="582"/>
      <c r="F7" s="582"/>
      <c r="G7" s="582"/>
      <c r="H7" s="582"/>
      <c r="I7" s="582"/>
      <c r="J7" s="582"/>
      <c r="K7" s="582"/>
    </row>
    <row r="8" spans="1:19" x14ac:dyDescent="0.2">
      <c r="A8" s="583" t="s">
        <v>1108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</row>
    <row r="9" spans="1:19" ht="12.75" customHeight="1" x14ac:dyDescent="0.2">
      <c r="A9" s="585" t="s">
        <v>50</v>
      </c>
      <c r="B9" s="577" t="s">
        <v>1</v>
      </c>
      <c r="C9" s="577" t="s">
        <v>1112</v>
      </c>
      <c r="D9" s="577" t="s">
        <v>1111</v>
      </c>
      <c r="E9" s="577" t="s">
        <v>1110</v>
      </c>
      <c r="F9" s="587" t="s">
        <v>57</v>
      </c>
      <c r="G9" s="587"/>
      <c r="H9" s="587"/>
      <c r="I9" s="587"/>
      <c r="K9" s="577" t="s">
        <v>1113</v>
      </c>
    </row>
    <row r="10" spans="1:19" ht="31.5" customHeight="1" x14ac:dyDescent="0.2">
      <c r="A10" s="586"/>
      <c r="B10" s="578"/>
      <c r="C10" s="578"/>
      <c r="D10" s="578"/>
      <c r="E10" s="578"/>
      <c r="F10" s="5" t="s">
        <v>5</v>
      </c>
      <c r="G10" s="5" t="s">
        <v>6</v>
      </c>
      <c r="H10" s="5" t="s">
        <v>7</v>
      </c>
      <c r="I10" s="5" t="s">
        <v>8</v>
      </c>
      <c r="K10" s="578"/>
    </row>
    <row r="11" spans="1:19" x14ac:dyDescent="0.2">
      <c r="A11" s="6" t="s">
        <v>19</v>
      </c>
      <c r="B11" s="7" t="s">
        <v>20</v>
      </c>
      <c r="C11" s="151">
        <f>SUM(C12:C13)</f>
        <v>61090</v>
      </c>
      <c r="D11" s="149">
        <f t="shared" ref="D11:I11" si="0">SUM(D12:D13)</f>
        <v>105642.85714285714</v>
      </c>
      <c r="E11" s="149">
        <f t="shared" si="0"/>
        <v>191122.89474517779</v>
      </c>
      <c r="F11" s="149">
        <f t="shared" si="0"/>
        <v>53200</v>
      </c>
      <c r="G11" s="149">
        <f t="shared" si="0"/>
        <v>48411</v>
      </c>
      <c r="H11" s="149">
        <f t="shared" si="0"/>
        <v>47781</v>
      </c>
      <c r="I11" s="149">
        <f t="shared" si="0"/>
        <v>41418</v>
      </c>
      <c r="K11" s="161">
        <f t="shared" ref="K11" si="1">SUM(K12:K13)</f>
        <v>61625</v>
      </c>
    </row>
    <row r="12" spans="1:19" x14ac:dyDescent="0.2">
      <c r="A12" s="8" t="s">
        <v>21</v>
      </c>
      <c r="B12" s="159" t="s">
        <v>20</v>
      </c>
      <c r="C12" s="160">
        <v>21189</v>
      </c>
      <c r="D12" s="148">
        <f>(K12/7)*12</f>
        <v>25837.71428571429</v>
      </c>
      <c r="E12" s="338">
        <f>IF(C12="",0,(D12/C12)*D12)</f>
        <v>31506.323069054903</v>
      </c>
      <c r="F12" s="160">
        <v>8507</v>
      </c>
      <c r="G12" s="160">
        <v>8507</v>
      </c>
      <c r="H12" s="160">
        <v>7877</v>
      </c>
      <c r="I12" s="160">
        <v>6302</v>
      </c>
      <c r="K12" s="160">
        <v>15072</v>
      </c>
    </row>
    <row r="13" spans="1:19" x14ac:dyDescent="0.2">
      <c r="A13" s="8" t="s">
        <v>22</v>
      </c>
      <c r="B13" s="159" t="s">
        <v>20</v>
      </c>
      <c r="C13" s="160">
        <v>39901</v>
      </c>
      <c r="D13" s="148">
        <f>(K13/7)*12</f>
        <v>79805.142857142855</v>
      </c>
      <c r="E13" s="338">
        <f>IF(C13="",0,(D13/C13)*D13)</f>
        <v>159616.5716761229</v>
      </c>
      <c r="F13" s="152">
        <v>44693</v>
      </c>
      <c r="G13" s="152">
        <v>39904</v>
      </c>
      <c r="H13" s="152">
        <v>39904</v>
      </c>
      <c r="I13" s="152">
        <v>35116</v>
      </c>
      <c r="K13" s="152">
        <v>46553</v>
      </c>
    </row>
    <row r="14" spans="1:19" ht="15" customHeight="1" x14ac:dyDescent="0.2">
      <c r="A14" s="6" t="s">
        <v>23</v>
      </c>
      <c r="B14" s="7" t="s">
        <v>20</v>
      </c>
      <c r="C14" s="151">
        <f>SUM(C15)</f>
        <v>59959</v>
      </c>
      <c r="D14" s="150">
        <f t="shared" ref="D14:K14" si="2">D15</f>
        <v>68763.42857142858</v>
      </c>
      <c r="E14" s="149">
        <f t="shared" si="2"/>
        <v>78860.706631163965</v>
      </c>
      <c r="F14" s="150">
        <f t="shared" si="2"/>
        <v>9627</v>
      </c>
      <c r="G14" s="150">
        <f t="shared" si="2"/>
        <v>10830</v>
      </c>
      <c r="H14" s="150">
        <f t="shared" si="2"/>
        <v>11632</v>
      </c>
      <c r="I14" s="149">
        <f t="shared" si="2"/>
        <v>8022</v>
      </c>
      <c r="K14" s="161">
        <f t="shared" si="2"/>
        <v>40112</v>
      </c>
    </row>
    <row r="15" spans="1:19" x14ac:dyDescent="0.2">
      <c r="A15" s="8" t="s">
        <v>70</v>
      </c>
      <c r="B15" s="159" t="s">
        <v>20</v>
      </c>
      <c r="C15" s="160">
        <v>59959</v>
      </c>
      <c r="D15" s="148">
        <f>(K15/7)*12</f>
        <v>68763.42857142858</v>
      </c>
      <c r="E15" s="338">
        <f>IF(C15="",0,(D15/C15)*D15)</f>
        <v>78860.706631163965</v>
      </c>
      <c r="F15" s="153">
        <v>9627</v>
      </c>
      <c r="G15" s="153">
        <v>10830</v>
      </c>
      <c r="H15" s="153">
        <v>11632</v>
      </c>
      <c r="I15" s="153">
        <v>8022</v>
      </c>
      <c r="K15" s="153">
        <v>40112</v>
      </c>
    </row>
    <row r="16" spans="1:19" x14ac:dyDescent="0.2">
      <c r="A16" s="6" t="s">
        <v>9</v>
      </c>
      <c r="B16" s="7" t="s">
        <v>10</v>
      </c>
      <c r="C16" s="151">
        <f>SUM(C17:C24)</f>
        <v>8600</v>
      </c>
      <c r="D16" s="149">
        <f t="shared" ref="D16:I16" si="3">SUM(D17:D24)</f>
        <v>6437.1428571428569</v>
      </c>
      <c r="E16" s="149">
        <f t="shared" si="3"/>
        <v>4864.4527819479754</v>
      </c>
      <c r="F16" s="149">
        <f t="shared" si="3"/>
        <v>1070</v>
      </c>
      <c r="G16" s="149">
        <f t="shared" si="3"/>
        <v>1362</v>
      </c>
      <c r="H16" s="149">
        <f t="shared" si="3"/>
        <v>1508</v>
      </c>
      <c r="I16" s="149">
        <f t="shared" si="3"/>
        <v>924</v>
      </c>
      <c r="K16" s="161">
        <f t="shared" ref="K16" si="4">SUM(K17:K24)</f>
        <v>3755</v>
      </c>
    </row>
    <row r="17" spans="1:11" x14ac:dyDescent="0.2">
      <c r="A17" s="9" t="s">
        <v>11</v>
      </c>
      <c r="B17" s="160"/>
      <c r="C17" s="160"/>
      <c r="D17" s="148"/>
      <c r="E17" s="338">
        <f t="shared" ref="E17:E24" si="5">IF(C17="",0,(D17/C17)*D17)</f>
        <v>0</v>
      </c>
      <c r="F17" s="152" t="s">
        <v>1390</v>
      </c>
      <c r="G17" s="152" t="s">
        <v>1390</v>
      </c>
      <c r="H17" s="152" t="s">
        <v>1390</v>
      </c>
      <c r="I17" s="152" t="s">
        <v>1390</v>
      </c>
      <c r="K17" s="152"/>
    </row>
    <row r="18" spans="1:11" x14ac:dyDescent="0.2">
      <c r="A18" s="9" t="s">
        <v>12</v>
      </c>
      <c r="B18" s="160"/>
      <c r="C18" s="160"/>
      <c r="D18" s="148"/>
      <c r="E18" s="338">
        <f t="shared" si="5"/>
        <v>0</v>
      </c>
      <c r="F18" s="152" t="s">
        <v>1390</v>
      </c>
      <c r="G18" s="152" t="s">
        <v>1390</v>
      </c>
      <c r="H18" s="152" t="s">
        <v>1390</v>
      </c>
      <c r="I18" s="152" t="s">
        <v>1390</v>
      </c>
      <c r="K18" s="152"/>
    </row>
    <row r="19" spans="1:11" x14ac:dyDescent="0.2">
      <c r="A19" s="9" t="s">
        <v>13</v>
      </c>
      <c r="B19" s="160"/>
      <c r="C19" s="160"/>
      <c r="D19" s="148"/>
      <c r="E19" s="338">
        <f t="shared" si="5"/>
        <v>0</v>
      </c>
      <c r="F19" s="152" t="s">
        <v>1390</v>
      </c>
      <c r="G19" s="152" t="s">
        <v>1390</v>
      </c>
      <c r="H19" s="152" t="s">
        <v>1390</v>
      </c>
      <c r="I19" s="152" t="s">
        <v>1390</v>
      </c>
      <c r="K19" s="152"/>
    </row>
    <row r="20" spans="1:11" x14ac:dyDescent="0.2">
      <c r="A20" s="9" t="s">
        <v>14</v>
      </c>
      <c r="B20" s="398" t="s">
        <v>10</v>
      </c>
      <c r="C20" s="160">
        <v>8189</v>
      </c>
      <c r="D20" s="148">
        <f t="shared" ref="D20:D24" si="6">(K20/7)*12</f>
        <v>6264</v>
      </c>
      <c r="E20" s="338">
        <f t="shared" si="5"/>
        <v>4791.5125167908172</v>
      </c>
      <c r="F20" s="152">
        <v>1054</v>
      </c>
      <c r="G20" s="152">
        <v>1342</v>
      </c>
      <c r="H20" s="152">
        <v>1485</v>
      </c>
      <c r="I20" s="152">
        <v>910</v>
      </c>
      <c r="K20" s="152">
        <v>3654</v>
      </c>
    </row>
    <row r="21" spans="1:11" x14ac:dyDescent="0.2">
      <c r="A21" s="9" t="s">
        <v>15</v>
      </c>
      <c r="B21" s="160"/>
      <c r="C21" s="160"/>
      <c r="D21" s="148"/>
      <c r="E21" s="338">
        <f t="shared" si="5"/>
        <v>0</v>
      </c>
      <c r="F21" s="152" t="s">
        <v>1390</v>
      </c>
      <c r="G21" s="152" t="s">
        <v>1390</v>
      </c>
      <c r="H21" s="152" t="s">
        <v>1390</v>
      </c>
      <c r="I21" s="152" t="s">
        <v>1390</v>
      </c>
      <c r="K21" s="152"/>
    </row>
    <row r="22" spans="1:11" x14ac:dyDescent="0.2">
      <c r="A22" s="9" t="s">
        <v>16</v>
      </c>
      <c r="B22" s="160"/>
      <c r="C22" s="160"/>
      <c r="D22" s="148"/>
      <c r="E22" s="338">
        <f t="shared" si="5"/>
        <v>0</v>
      </c>
      <c r="F22" s="152" t="s">
        <v>1390</v>
      </c>
      <c r="G22" s="152" t="s">
        <v>1390</v>
      </c>
      <c r="H22" s="152" t="s">
        <v>1390</v>
      </c>
      <c r="I22" s="152" t="s">
        <v>1390</v>
      </c>
      <c r="K22" s="152"/>
    </row>
    <row r="23" spans="1:11" x14ac:dyDescent="0.2">
      <c r="A23" s="9" t="s">
        <v>17</v>
      </c>
      <c r="B23" s="160"/>
      <c r="C23" s="160"/>
      <c r="D23" s="148"/>
      <c r="E23" s="338">
        <f t="shared" si="5"/>
        <v>0</v>
      </c>
      <c r="F23" s="152" t="s">
        <v>1390</v>
      </c>
      <c r="G23" s="152" t="s">
        <v>1390</v>
      </c>
      <c r="H23" s="152" t="s">
        <v>1390</v>
      </c>
      <c r="I23" s="152" t="s">
        <v>1390</v>
      </c>
      <c r="K23" s="152"/>
    </row>
    <row r="24" spans="1:11" x14ac:dyDescent="0.2">
      <c r="A24" s="9" t="s">
        <v>18</v>
      </c>
      <c r="B24" s="398" t="s">
        <v>10</v>
      </c>
      <c r="C24" s="160">
        <v>411</v>
      </c>
      <c r="D24" s="148">
        <f t="shared" si="6"/>
        <v>173.14285714285714</v>
      </c>
      <c r="E24" s="338">
        <f t="shared" si="5"/>
        <v>72.940265157157754</v>
      </c>
      <c r="F24" s="152">
        <v>16</v>
      </c>
      <c r="G24" s="152">
        <v>20</v>
      </c>
      <c r="H24" s="152">
        <v>23</v>
      </c>
      <c r="I24" s="152">
        <v>14</v>
      </c>
      <c r="K24" s="152">
        <v>101</v>
      </c>
    </row>
    <row r="25" spans="1:11" x14ac:dyDescent="0.2">
      <c r="A25" s="6" t="s">
        <v>51</v>
      </c>
      <c r="B25" s="7"/>
      <c r="C25" s="151">
        <f>SUM(C26:C27)</f>
        <v>29314</v>
      </c>
      <c r="D25" s="149">
        <f t="shared" ref="D25:I25" si="7">SUM(D26:D27)</f>
        <v>116019.42857142858</v>
      </c>
      <c r="E25" s="149">
        <f t="shared" si="7"/>
        <v>4809648.4140299568</v>
      </c>
      <c r="F25" s="149">
        <f t="shared" si="7"/>
        <v>27510</v>
      </c>
      <c r="G25" s="149">
        <f t="shared" si="7"/>
        <v>27453</v>
      </c>
      <c r="H25" s="149">
        <f t="shared" si="7"/>
        <v>24487</v>
      </c>
      <c r="I25" s="149">
        <f t="shared" si="7"/>
        <v>18497</v>
      </c>
      <c r="K25" s="161">
        <f t="shared" ref="K25" si="8">SUM(K26:K27)</f>
        <v>67678</v>
      </c>
    </row>
    <row r="26" spans="1:11" x14ac:dyDescent="0.2">
      <c r="A26" s="8" t="s">
        <v>52</v>
      </c>
      <c r="B26" s="8" t="s">
        <v>58</v>
      </c>
      <c r="C26" s="160">
        <v>1293</v>
      </c>
      <c r="D26" s="148">
        <f t="shared" ref="D26:D27" si="9">(K26/7)*12</f>
        <v>78445.71428571429</v>
      </c>
      <c r="E26" s="338">
        <f t="shared" ref="E26:E27" si="10">IF(C26="",0,(D26/C26)*D26)</f>
        <v>4759265.344003031</v>
      </c>
      <c r="F26" s="152">
        <v>15619</v>
      </c>
      <c r="G26" s="152">
        <v>14611</v>
      </c>
      <c r="H26" s="152">
        <v>12596</v>
      </c>
      <c r="I26" s="152">
        <v>7557</v>
      </c>
      <c r="K26" s="152">
        <v>45760</v>
      </c>
    </row>
    <row r="27" spans="1:11" x14ac:dyDescent="0.2">
      <c r="A27" s="8" t="s">
        <v>24</v>
      </c>
      <c r="B27" s="8" t="s">
        <v>25</v>
      </c>
      <c r="C27" s="160">
        <v>28021</v>
      </c>
      <c r="D27" s="148">
        <f t="shared" si="9"/>
        <v>37573.71428571429</v>
      </c>
      <c r="E27" s="338">
        <f t="shared" si="10"/>
        <v>50383.070026925881</v>
      </c>
      <c r="F27" s="152">
        <v>11891</v>
      </c>
      <c r="G27" s="152">
        <v>12842</v>
      </c>
      <c r="H27" s="152">
        <v>11891</v>
      </c>
      <c r="I27" s="152">
        <v>10940</v>
      </c>
      <c r="K27" s="154">
        <v>21918</v>
      </c>
    </row>
    <row r="28" spans="1:11" x14ac:dyDescent="0.2">
      <c r="A28" s="10" t="s">
        <v>53</v>
      </c>
      <c r="B28" s="11"/>
      <c r="C28" s="11"/>
      <c r="D28" s="11"/>
      <c r="E28" s="11"/>
      <c r="F28" s="11"/>
      <c r="G28" s="11"/>
      <c r="H28" s="11"/>
      <c r="I28" s="11"/>
    </row>
    <row r="29" spans="1:11" ht="51" x14ac:dyDescent="0.2">
      <c r="A29" s="12" t="s">
        <v>330</v>
      </c>
      <c r="B29" s="147" t="s">
        <v>325</v>
      </c>
      <c r="C29" s="147" t="s">
        <v>329</v>
      </c>
      <c r="D29" s="147" t="s">
        <v>331</v>
      </c>
      <c r="E29" s="147" t="s">
        <v>326</v>
      </c>
      <c r="F29" s="147" t="s">
        <v>327</v>
      </c>
      <c r="G29" s="147" t="s">
        <v>328</v>
      </c>
      <c r="H29" s="147" t="s">
        <v>475</v>
      </c>
      <c r="I29" s="147" t="s">
        <v>474</v>
      </c>
    </row>
    <row r="30" spans="1:11" x14ac:dyDescent="0.2">
      <c r="A30" s="157">
        <v>2016</v>
      </c>
      <c r="B30" s="155">
        <v>153</v>
      </c>
      <c r="C30" s="155">
        <v>46.33</v>
      </c>
      <c r="D30" s="155">
        <v>51102</v>
      </c>
      <c r="E30" s="155">
        <v>25995</v>
      </c>
      <c r="F30" s="156">
        <v>3.63</v>
      </c>
      <c r="G30" s="399">
        <v>0.50870000000000004</v>
      </c>
      <c r="H30" s="155" t="s">
        <v>1390</v>
      </c>
      <c r="I30" s="155" t="s">
        <v>1390</v>
      </c>
    </row>
    <row r="31" spans="1:11" x14ac:dyDescent="0.2">
      <c r="A31" s="157">
        <v>2017</v>
      </c>
      <c r="B31" s="155">
        <v>135</v>
      </c>
      <c r="C31" s="155">
        <v>64.39</v>
      </c>
      <c r="D31" s="155">
        <v>49275</v>
      </c>
      <c r="E31" s="155">
        <v>29617</v>
      </c>
      <c r="F31" s="156">
        <v>3.41</v>
      </c>
      <c r="G31" s="399">
        <v>0.60109999999999997</v>
      </c>
      <c r="H31" s="155" t="s">
        <v>1390</v>
      </c>
      <c r="I31" s="155" t="s">
        <v>1390</v>
      </c>
    </row>
    <row r="32" spans="1:11" x14ac:dyDescent="0.2">
      <c r="A32" s="158">
        <v>2018</v>
      </c>
      <c r="B32" s="155">
        <v>163</v>
      </c>
      <c r="C32" s="155">
        <v>23.03</v>
      </c>
      <c r="D32" s="155">
        <v>33254</v>
      </c>
      <c r="E32" s="155">
        <v>21483</v>
      </c>
      <c r="F32" s="156">
        <v>5.72</v>
      </c>
      <c r="G32" s="399">
        <v>0.64600000000000002</v>
      </c>
      <c r="H32" s="155" t="s">
        <v>1390</v>
      </c>
      <c r="I32" s="155" t="s">
        <v>1390</v>
      </c>
    </row>
    <row r="33" spans="1:9" s="139" customFormat="1" x14ac:dyDescent="0.2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s="139" customFormat="1" x14ac:dyDescent="0.2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s="139" customFormat="1" x14ac:dyDescent="0.2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s="139" customFormat="1" x14ac:dyDescent="0.2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s="139" customFormat="1" x14ac:dyDescent="0.2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s="139" customFormat="1" x14ac:dyDescent="0.2">
      <c r="A38" s="140"/>
      <c r="B38" s="140"/>
      <c r="C38" s="140"/>
      <c r="D38" s="140"/>
      <c r="E38" s="140"/>
      <c r="F38" s="140"/>
      <c r="G38" s="140"/>
      <c r="H38" s="140"/>
      <c r="I38" s="140"/>
    </row>
    <row r="39" spans="1:9" s="139" customFormat="1" x14ac:dyDescent="0.2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s="139" customFormat="1" x14ac:dyDescent="0.2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s="139" customFormat="1" x14ac:dyDescent="0.2">
      <c r="A41" s="140"/>
      <c r="B41" s="140"/>
      <c r="C41" s="140"/>
      <c r="D41" s="140"/>
      <c r="E41" s="140"/>
      <c r="F41" s="140"/>
      <c r="G41" s="140"/>
      <c r="H41" s="140"/>
      <c r="I41" s="140"/>
    </row>
    <row r="42" spans="1:9" s="139" customFormat="1" x14ac:dyDescent="0.2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s="139" customFormat="1" x14ac:dyDescent="0.2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9" s="139" customFormat="1" x14ac:dyDescent="0.2">
      <c r="A44" s="140"/>
      <c r="B44" s="140"/>
      <c r="C44" s="140"/>
      <c r="D44" s="140"/>
      <c r="E44" s="140"/>
      <c r="F44" s="140"/>
      <c r="G44" s="140"/>
      <c r="H44" s="140"/>
      <c r="I44" s="140"/>
    </row>
    <row r="45" spans="1:9" s="139" customFormat="1" x14ac:dyDescent="0.2">
      <c r="A45" s="140"/>
      <c r="B45" s="140"/>
      <c r="C45" s="140"/>
      <c r="D45" s="140"/>
      <c r="E45" s="140"/>
      <c r="F45" s="140"/>
      <c r="G45" s="140"/>
      <c r="H45" s="140"/>
      <c r="I45" s="140"/>
    </row>
    <row r="46" spans="1:9" s="139" customFormat="1" x14ac:dyDescent="0.2">
      <c r="A46" s="140"/>
      <c r="B46" s="140"/>
      <c r="C46" s="140"/>
      <c r="D46" s="140"/>
      <c r="E46" s="140"/>
      <c r="F46" s="140"/>
      <c r="G46" s="140"/>
      <c r="H46" s="140"/>
      <c r="I46" s="140"/>
    </row>
    <row r="47" spans="1:9" s="139" customFormat="1" x14ac:dyDescent="0.2">
      <c r="A47" s="140"/>
      <c r="B47" s="140"/>
      <c r="C47" s="140"/>
      <c r="D47" s="140"/>
      <c r="E47" s="140"/>
      <c r="F47" s="140"/>
      <c r="G47" s="140"/>
      <c r="H47" s="140"/>
      <c r="I47" s="140"/>
    </row>
    <row r="48" spans="1:9" s="139" customFormat="1" x14ac:dyDescent="0.2">
      <c r="A48" s="140"/>
      <c r="B48" s="140"/>
      <c r="C48" s="140"/>
      <c r="D48" s="140"/>
      <c r="E48" s="140"/>
      <c r="F48" s="140"/>
      <c r="G48" s="140"/>
      <c r="H48" s="140"/>
      <c r="I48" s="140"/>
    </row>
    <row r="49" spans="1:9" s="139" customFormat="1" x14ac:dyDescent="0.2">
      <c r="A49" s="140"/>
      <c r="B49" s="140"/>
      <c r="C49" s="140"/>
      <c r="D49" s="140"/>
      <c r="E49" s="140"/>
      <c r="F49" s="140"/>
      <c r="G49" s="140"/>
      <c r="H49" s="140"/>
      <c r="I49" s="140"/>
    </row>
    <row r="50" spans="1:9" s="139" customFormat="1" x14ac:dyDescent="0.2">
      <c r="A50" s="140"/>
      <c r="B50" s="140"/>
      <c r="C50" s="140"/>
      <c r="D50" s="140"/>
      <c r="E50" s="140"/>
      <c r="F50" s="140"/>
      <c r="G50" s="140"/>
      <c r="H50" s="140"/>
      <c r="I50" s="140"/>
    </row>
    <row r="51" spans="1:9" s="139" customFormat="1" x14ac:dyDescent="0.2">
      <c r="A51" s="140"/>
      <c r="B51" s="140"/>
      <c r="C51" s="140"/>
      <c r="D51" s="140"/>
      <c r="E51" s="140"/>
      <c r="F51" s="140"/>
      <c r="G51" s="140"/>
      <c r="H51" s="140"/>
      <c r="I51" s="140"/>
    </row>
    <row r="52" spans="1:9" s="139" customFormat="1" x14ac:dyDescent="0.2">
      <c r="A52" s="140"/>
      <c r="B52" s="140"/>
      <c r="C52" s="140"/>
      <c r="D52" s="140"/>
      <c r="E52" s="140"/>
      <c r="F52" s="140"/>
      <c r="G52" s="140"/>
      <c r="H52" s="140"/>
      <c r="I52" s="140"/>
    </row>
    <row r="53" spans="1:9" s="139" customFormat="1" x14ac:dyDescent="0.2">
      <c r="A53" s="140"/>
      <c r="B53" s="140"/>
      <c r="C53" s="140"/>
      <c r="D53" s="140"/>
      <c r="E53" s="140"/>
      <c r="F53" s="140"/>
      <c r="G53" s="140"/>
      <c r="H53" s="140"/>
      <c r="I53" s="140"/>
    </row>
    <row r="54" spans="1:9" s="139" customFormat="1" x14ac:dyDescent="0.2">
      <c r="A54" s="140"/>
      <c r="B54" s="140"/>
      <c r="C54" s="140"/>
      <c r="D54" s="140"/>
      <c r="E54" s="140"/>
      <c r="F54" s="140"/>
      <c r="G54" s="140"/>
      <c r="H54" s="140"/>
      <c r="I54" s="140"/>
    </row>
    <row r="55" spans="1:9" s="139" customFormat="1" x14ac:dyDescent="0.2">
      <c r="A55" s="140"/>
      <c r="B55" s="140"/>
      <c r="C55" s="140"/>
      <c r="D55" s="140"/>
      <c r="E55" s="140"/>
      <c r="F55" s="140"/>
      <c r="G55" s="140"/>
      <c r="H55" s="140"/>
      <c r="I55" s="140"/>
    </row>
    <row r="56" spans="1:9" s="139" customFormat="1" x14ac:dyDescent="0.2">
      <c r="A56" s="140"/>
      <c r="B56" s="140"/>
      <c r="C56" s="140"/>
      <c r="D56" s="140"/>
      <c r="E56" s="140"/>
      <c r="F56" s="140"/>
      <c r="G56" s="140"/>
      <c r="H56" s="140"/>
      <c r="I56" s="140"/>
    </row>
    <row r="57" spans="1:9" s="139" customFormat="1" x14ac:dyDescent="0.2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9" s="139" customFormat="1" x14ac:dyDescent="0.2">
      <c r="A58" s="140"/>
      <c r="B58" s="140"/>
      <c r="C58" s="140"/>
      <c r="D58" s="140"/>
      <c r="E58" s="140"/>
      <c r="F58" s="140"/>
      <c r="G58" s="140"/>
      <c r="H58" s="140"/>
      <c r="I58" s="140"/>
    </row>
    <row r="59" spans="1:9" s="139" customFormat="1" x14ac:dyDescent="0.2">
      <c r="A59" s="140"/>
      <c r="B59" s="140"/>
      <c r="C59" s="140"/>
      <c r="D59" s="140"/>
      <c r="E59" s="140"/>
      <c r="F59" s="140"/>
      <c r="G59" s="140"/>
      <c r="H59" s="140"/>
      <c r="I59" s="140"/>
    </row>
    <row r="60" spans="1:9" s="139" customFormat="1" x14ac:dyDescent="0.2">
      <c r="A60" s="140"/>
      <c r="B60" s="140"/>
      <c r="C60" s="140"/>
      <c r="D60" s="140"/>
      <c r="E60" s="140"/>
      <c r="F60" s="140"/>
      <c r="G60" s="140"/>
      <c r="H60" s="140"/>
      <c r="I60" s="140"/>
    </row>
    <row r="61" spans="1:9" s="139" customFormat="1" x14ac:dyDescent="0.2">
      <c r="A61" s="140"/>
      <c r="B61" s="140"/>
      <c r="C61" s="140"/>
      <c r="D61" s="140"/>
      <c r="E61" s="140"/>
      <c r="F61" s="140"/>
      <c r="G61" s="140"/>
      <c r="H61" s="140"/>
      <c r="I61" s="140"/>
    </row>
    <row r="62" spans="1:9" s="139" customFormat="1" x14ac:dyDescent="0.2">
      <c r="A62" s="140"/>
      <c r="B62" s="140"/>
      <c r="C62" s="140"/>
      <c r="D62" s="140"/>
      <c r="E62" s="140"/>
      <c r="F62" s="140"/>
      <c r="G62" s="140"/>
      <c r="H62" s="140"/>
      <c r="I62" s="140"/>
    </row>
    <row r="63" spans="1:9" s="139" customFormat="1" x14ac:dyDescent="0.2">
      <c r="A63" s="140"/>
      <c r="B63" s="140"/>
      <c r="C63" s="140"/>
      <c r="D63" s="140"/>
      <c r="E63" s="140"/>
      <c r="F63" s="140"/>
      <c r="G63" s="140"/>
      <c r="H63" s="140"/>
      <c r="I63" s="140"/>
    </row>
    <row r="64" spans="1:9" s="139" customFormat="1" x14ac:dyDescent="0.2">
      <c r="A64" s="140"/>
      <c r="B64" s="140"/>
      <c r="C64" s="140"/>
      <c r="D64" s="140"/>
      <c r="E64" s="140"/>
      <c r="F64" s="140"/>
      <c r="G64" s="140"/>
      <c r="H64" s="140"/>
      <c r="I64" s="140"/>
    </row>
    <row r="65" spans="1:9" s="139" customFormat="1" x14ac:dyDescent="0.2">
      <c r="A65" s="140"/>
      <c r="B65" s="140"/>
      <c r="C65" s="140"/>
      <c r="D65" s="140"/>
      <c r="E65" s="140"/>
      <c r="F65" s="140"/>
      <c r="G65" s="140"/>
      <c r="H65" s="140"/>
      <c r="I65" s="140"/>
    </row>
    <row r="66" spans="1:9" s="139" customFormat="1" x14ac:dyDescent="0.2">
      <c r="A66" s="140"/>
      <c r="B66" s="140"/>
      <c r="C66" s="140"/>
      <c r="D66" s="140"/>
      <c r="E66" s="140"/>
      <c r="F66" s="140"/>
      <c r="G66" s="140"/>
      <c r="H66" s="140"/>
      <c r="I66" s="140"/>
    </row>
    <row r="67" spans="1:9" s="139" customFormat="1" x14ac:dyDescent="0.2">
      <c r="A67" s="140"/>
      <c r="B67" s="140"/>
      <c r="C67" s="140"/>
      <c r="D67" s="140"/>
      <c r="E67" s="140"/>
      <c r="F67" s="140"/>
      <c r="G67" s="140"/>
      <c r="H67" s="140"/>
      <c r="I67" s="140"/>
    </row>
    <row r="68" spans="1:9" s="139" customFormat="1" x14ac:dyDescent="0.2">
      <c r="A68" s="140"/>
      <c r="B68" s="140"/>
      <c r="C68" s="140"/>
      <c r="D68" s="140"/>
      <c r="E68" s="140"/>
      <c r="F68" s="140"/>
      <c r="G68" s="140"/>
      <c r="H68" s="140"/>
      <c r="I68" s="140"/>
    </row>
    <row r="69" spans="1:9" s="139" customFormat="1" x14ac:dyDescent="0.2">
      <c r="A69" s="140"/>
      <c r="B69" s="140"/>
      <c r="C69" s="140"/>
      <c r="D69" s="140"/>
      <c r="E69" s="140"/>
      <c r="F69" s="140"/>
      <c r="G69" s="140"/>
      <c r="H69" s="140"/>
      <c r="I69" s="140"/>
    </row>
    <row r="70" spans="1:9" s="139" customFormat="1" x14ac:dyDescent="0.2">
      <c r="A70" s="140"/>
      <c r="B70" s="140"/>
      <c r="C70" s="140"/>
      <c r="D70" s="140"/>
      <c r="E70" s="140"/>
      <c r="F70" s="140"/>
      <c r="G70" s="140"/>
      <c r="H70" s="140"/>
      <c r="I70" s="140"/>
    </row>
    <row r="71" spans="1:9" s="139" customFormat="1" x14ac:dyDescent="0.2">
      <c r="A71" s="140"/>
      <c r="B71" s="140"/>
      <c r="C71" s="140"/>
      <c r="D71" s="140"/>
      <c r="E71" s="140"/>
      <c r="F71" s="140"/>
      <c r="G71" s="140"/>
      <c r="H71" s="140"/>
      <c r="I71" s="140"/>
    </row>
    <row r="72" spans="1:9" s="139" customFormat="1" x14ac:dyDescent="0.2">
      <c r="A72" s="140"/>
      <c r="B72" s="140"/>
      <c r="C72" s="140"/>
      <c r="D72" s="140"/>
      <c r="E72" s="140"/>
      <c r="F72" s="140"/>
      <c r="G72" s="140"/>
      <c r="H72" s="140"/>
      <c r="I72" s="140"/>
    </row>
    <row r="73" spans="1:9" s="139" customFormat="1" x14ac:dyDescent="0.2">
      <c r="A73" s="140"/>
      <c r="B73" s="140"/>
      <c r="C73" s="140"/>
      <c r="D73" s="140"/>
      <c r="E73" s="140"/>
      <c r="F73" s="140"/>
      <c r="G73" s="140"/>
      <c r="H73" s="140"/>
      <c r="I73" s="140"/>
    </row>
    <row r="74" spans="1:9" s="139" customFormat="1" x14ac:dyDescent="0.2">
      <c r="A74" s="140"/>
      <c r="B74" s="140"/>
      <c r="C74" s="140"/>
      <c r="D74" s="140"/>
      <c r="E74" s="140"/>
      <c r="F74" s="140"/>
      <c r="G74" s="140"/>
      <c r="H74" s="140"/>
      <c r="I74" s="140"/>
    </row>
    <row r="75" spans="1:9" s="139" customFormat="1" x14ac:dyDescent="0.2">
      <c r="A75" s="140"/>
      <c r="B75" s="140"/>
      <c r="C75" s="140"/>
      <c r="D75" s="140"/>
      <c r="E75" s="140"/>
      <c r="F75" s="140"/>
      <c r="G75" s="140"/>
      <c r="H75" s="140"/>
      <c r="I75" s="140"/>
    </row>
    <row r="76" spans="1:9" s="139" customFormat="1" x14ac:dyDescent="0.2">
      <c r="A76" s="140"/>
      <c r="B76" s="140"/>
      <c r="C76" s="140"/>
      <c r="D76" s="140"/>
      <c r="E76" s="140"/>
      <c r="F76" s="140"/>
      <c r="G76" s="140"/>
      <c r="H76" s="140"/>
      <c r="I76" s="140"/>
    </row>
    <row r="77" spans="1:9" s="139" customFormat="1" x14ac:dyDescent="0.2">
      <c r="A77" s="140"/>
      <c r="B77" s="140"/>
      <c r="C77" s="140"/>
      <c r="D77" s="140"/>
      <c r="E77" s="140"/>
      <c r="F77" s="140"/>
      <c r="G77" s="140"/>
      <c r="H77" s="140"/>
      <c r="I77" s="140"/>
    </row>
    <row r="78" spans="1:9" s="139" customFormat="1" x14ac:dyDescent="0.2">
      <c r="A78" s="140"/>
      <c r="B78" s="140"/>
      <c r="C78" s="140"/>
      <c r="D78" s="140"/>
      <c r="E78" s="140"/>
      <c r="F78" s="140"/>
      <c r="G78" s="140"/>
      <c r="H78" s="140"/>
      <c r="I78" s="140"/>
    </row>
    <row r="79" spans="1:9" s="139" customFormat="1" x14ac:dyDescent="0.2">
      <c r="A79" s="140"/>
      <c r="B79" s="140"/>
      <c r="C79" s="140"/>
      <c r="D79" s="140"/>
      <c r="E79" s="140"/>
      <c r="F79" s="140"/>
      <c r="G79" s="140"/>
      <c r="H79" s="140"/>
      <c r="I79" s="140"/>
    </row>
    <row r="80" spans="1:9" s="139" customFormat="1" x14ac:dyDescent="0.2">
      <c r="A80" s="140"/>
      <c r="B80" s="140"/>
      <c r="C80" s="140"/>
      <c r="D80" s="140"/>
      <c r="E80" s="140"/>
      <c r="F80" s="140"/>
      <c r="G80" s="140"/>
      <c r="H80" s="140"/>
      <c r="I80" s="140"/>
    </row>
    <row r="81" spans="1:9" s="139" customFormat="1" x14ac:dyDescent="0.2">
      <c r="A81" s="140"/>
      <c r="B81" s="140"/>
      <c r="C81" s="140"/>
      <c r="D81" s="140"/>
      <c r="E81" s="140"/>
      <c r="F81" s="140"/>
      <c r="G81" s="140"/>
      <c r="H81" s="140"/>
      <c r="I81" s="140"/>
    </row>
    <row r="82" spans="1:9" s="139" customFormat="1" x14ac:dyDescent="0.2">
      <c r="A82" s="140"/>
      <c r="B82" s="140"/>
      <c r="C82" s="140"/>
      <c r="D82" s="140"/>
      <c r="E82" s="140"/>
      <c r="F82" s="140"/>
      <c r="G82" s="140"/>
      <c r="H82" s="140"/>
      <c r="I82" s="140"/>
    </row>
    <row r="83" spans="1:9" s="139" customFormat="1" x14ac:dyDescent="0.2">
      <c r="A83" s="140"/>
      <c r="B83" s="140"/>
      <c r="C83" s="140"/>
      <c r="D83" s="140"/>
      <c r="E83" s="140"/>
      <c r="F83" s="140"/>
      <c r="G83" s="140"/>
      <c r="H83" s="140"/>
      <c r="I83" s="140"/>
    </row>
    <row r="84" spans="1:9" s="139" customFormat="1" x14ac:dyDescent="0.2">
      <c r="A84" s="140"/>
      <c r="B84" s="140"/>
      <c r="C84" s="140"/>
      <c r="D84" s="140"/>
      <c r="E84" s="140"/>
      <c r="F84" s="140"/>
      <c r="G84" s="140"/>
      <c r="H84" s="140"/>
      <c r="I84" s="140"/>
    </row>
    <row r="85" spans="1:9" s="139" customFormat="1" x14ac:dyDescent="0.2">
      <c r="A85" s="140"/>
      <c r="B85" s="140"/>
      <c r="C85" s="140"/>
      <c r="D85" s="140"/>
      <c r="E85" s="140"/>
      <c r="F85" s="140"/>
      <c r="G85" s="140"/>
      <c r="H85" s="140"/>
      <c r="I85" s="140"/>
    </row>
    <row r="86" spans="1:9" s="139" customFormat="1" x14ac:dyDescent="0.2">
      <c r="A86" s="140"/>
      <c r="B86" s="140"/>
      <c r="C86" s="140"/>
      <c r="D86" s="140"/>
      <c r="E86" s="140"/>
      <c r="F86" s="140"/>
      <c r="G86" s="140"/>
      <c r="H86" s="140"/>
      <c r="I86" s="140"/>
    </row>
    <row r="87" spans="1:9" s="139" customFormat="1" x14ac:dyDescent="0.2">
      <c r="A87" s="140"/>
      <c r="B87" s="140"/>
      <c r="C87" s="140"/>
      <c r="D87" s="140"/>
      <c r="E87" s="140"/>
      <c r="F87" s="140"/>
      <c r="G87" s="140"/>
      <c r="H87" s="140"/>
      <c r="I87" s="140"/>
    </row>
    <row r="88" spans="1:9" s="139" customFormat="1" x14ac:dyDescent="0.2">
      <c r="A88" s="140"/>
      <c r="B88" s="140"/>
      <c r="C88" s="140"/>
      <c r="D88" s="140"/>
      <c r="E88" s="140"/>
      <c r="F88" s="140"/>
      <c r="G88" s="140"/>
      <c r="H88" s="140"/>
      <c r="I88" s="140"/>
    </row>
    <row r="89" spans="1:9" s="139" customFormat="1" x14ac:dyDescent="0.2">
      <c r="A89" s="140"/>
      <c r="B89" s="140"/>
      <c r="C89" s="140"/>
      <c r="D89" s="140"/>
      <c r="E89" s="140"/>
      <c r="F89" s="140"/>
      <c r="G89" s="140"/>
      <c r="H89" s="140"/>
      <c r="I89" s="140"/>
    </row>
    <row r="90" spans="1:9" s="139" customFormat="1" x14ac:dyDescent="0.2">
      <c r="A90" s="140"/>
      <c r="B90" s="140"/>
      <c r="C90" s="140"/>
      <c r="D90" s="140"/>
      <c r="E90" s="140"/>
      <c r="F90" s="140"/>
      <c r="G90" s="140"/>
      <c r="H90" s="140"/>
      <c r="I90" s="140"/>
    </row>
    <row r="91" spans="1:9" s="139" customFormat="1" x14ac:dyDescent="0.2">
      <c r="A91" s="140"/>
      <c r="B91" s="140"/>
      <c r="C91" s="140"/>
      <c r="D91" s="140"/>
      <c r="E91" s="140"/>
      <c r="F91" s="140"/>
      <c r="G91" s="140"/>
      <c r="H91" s="140"/>
      <c r="I91" s="140"/>
    </row>
    <row r="92" spans="1:9" s="139" customFormat="1" x14ac:dyDescent="0.2">
      <c r="A92" s="140"/>
      <c r="B92" s="140"/>
      <c r="C92" s="140"/>
      <c r="D92" s="140"/>
      <c r="E92" s="140"/>
      <c r="F92" s="140"/>
      <c r="G92" s="140"/>
      <c r="H92" s="140"/>
      <c r="I92" s="140"/>
    </row>
    <row r="93" spans="1:9" s="139" customFormat="1" x14ac:dyDescent="0.2">
      <c r="A93" s="140"/>
      <c r="B93" s="140"/>
      <c r="C93" s="140"/>
      <c r="D93" s="140"/>
      <c r="E93" s="140"/>
      <c r="F93" s="140"/>
      <c r="G93" s="140"/>
      <c r="H93" s="140"/>
      <c r="I93" s="140"/>
    </row>
    <row r="94" spans="1:9" s="139" customFormat="1" x14ac:dyDescent="0.2">
      <c r="A94" s="140"/>
      <c r="B94" s="140"/>
      <c r="C94" s="140"/>
      <c r="D94" s="140"/>
      <c r="E94" s="140"/>
      <c r="F94" s="140"/>
      <c r="G94" s="140"/>
      <c r="H94" s="140"/>
      <c r="I94" s="140"/>
    </row>
    <row r="95" spans="1:9" s="139" customFormat="1" x14ac:dyDescent="0.2">
      <c r="A95" s="140"/>
      <c r="B95" s="140"/>
      <c r="C95" s="140"/>
      <c r="D95" s="140"/>
      <c r="E95" s="140"/>
      <c r="F95" s="140"/>
      <c r="G95" s="140"/>
      <c r="H95" s="140"/>
      <c r="I95" s="140"/>
    </row>
    <row r="96" spans="1:9" s="139" customFormat="1" x14ac:dyDescent="0.2">
      <c r="A96" s="140"/>
      <c r="B96" s="140"/>
      <c r="C96" s="140"/>
      <c r="D96" s="140"/>
      <c r="E96" s="140"/>
      <c r="F96" s="140"/>
      <c r="G96" s="140"/>
      <c r="H96" s="140"/>
      <c r="I96" s="140"/>
    </row>
    <row r="97" spans="1:9" s="139" customFormat="1" x14ac:dyDescent="0.2">
      <c r="A97" s="140"/>
      <c r="B97" s="140"/>
      <c r="C97" s="140"/>
      <c r="D97" s="140"/>
      <c r="E97" s="140"/>
      <c r="F97" s="140"/>
      <c r="G97" s="140"/>
      <c r="H97" s="140"/>
      <c r="I97" s="140"/>
    </row>
    <row r="98" spans="1:9" s="139" customFormat="1" x14ac:dyDescent="0.2">
      <c r="A98" s="140"/>
      <c r="B98" s="140"/>
      <c r="C98" s="140"/>
      <c r="D98" s="140"/>
      <c r="E98" s="140"/>
      <c r="F98" s="140"/>
      <c r="G98" s="140"/>
      <c r="H98" s="140"/>
      <c r="I98" s="140"/>
    </row>
    <row r="99" spans="1:9" s="139" customFormat="1" x14ac:dyDescent="0.2">
      <c r="A99" s="140"/>
      <c r="B99" s="140"/>
      <c r="C99" s="140"/>
      <c r="D99" s="140"/>
      <c r="E99" s="140"/>
      <c r="F99" s="140"/>
      <c r="G99" s="140"/>
      <c r="H99" s="140"/>
      <c r="I99" s="140"/>
    </row>
    <row r="100" spans="1:9" s="139" customFormat="1" x14ac:dyDescent="0.2">
      <c r="A100" s="140"/>
      <c r="B100" s="140"/>
      <c r="C100" s="140"/>
      <c r="D100" s="140"/>
      <c r="E100" s="140"/>
      <c r="F100" s="140"/>
      <c r="G100" s="140"/>
      <c r="H100" s="140"/>
      <c r="I100" s="140"/>
    </row>
    <row r="101" spans="1:9" s="139" customFormat="1" x14ac:dyDescent="0.2">
      <c r="A101" s="140"/>
      <c r="B101" s="140"/>
      <c r="C101" s="140"/>
      <c r="D101" s="140"/>
      <c r="E101" s="140"/>
      <c r="F101" s="140"/>
      <c r="G101" s="140"/>
      <c r="H101" s="140"/>
      <c r="I101" s="140"/>
    </row>
    <row r="102" spans="1:9" s="139" customFormat="1" x14ac:dyDescent="0.2">
      <c r="A102" s="140"/>
      <c r="B102" s="140"/>
      <c r="C102" s="140"/>
      <c r="D102" s="140"/>
      <c r="E102" s="140"/>
      <c r="F102" s="140"/>
      <c r="G102" s="140"/>
      <c r="H102" s="140"/>
      <c r="I102" s="140"/>
    </row>
    <row r="103" spans="1:9" s="139" customFormat="1" x14ac:dyDescent="0.2">
      <c r="A103" s="140"/>
      <c r="B103" s="140"/>
      <c r="C103" s="140"/>
      <c r="D103" s="140"/>
      <c r="E103" s="140"/>
      <c r="F103" s="140"/>
      <c r="G103" s="140"/>
      <c r="H103" s="140"/>
      <c r="I103" s="140"/>
    </row>
    <row r="104" spans="1:9" s="139" customFormat="1" x14ac:dyDescent="0.2">
      <c r="A104" s="140"/>
      <c r="B104" s="140"/>
      <c r="C104" s="140"/>
      <c r="D104" s="140"/>
      <c r="E104" s="140"/>
      <c r="F104" s="140"/>
      <c r="G104" s="140"/>
      <c r="H104" s="140"/>
      <c r="I104" s="140"/>
    </row>
    <row r="105" spans="1:9" s="139" customFormat="1" x14ac:dyDescent="0.2">
      <c r="A105" s="140"/>
      <c r="B105" s="140"/>
      <c r="C105" s="140"/>
      <c r="D105" s="140"/>
      <c r="E105" s="140"/>
      <c r="F105" s="140"/>
      <c r="G105" s="140"/>
      <c r="H105" s="140"/>
      <c r="I105" s="140"/>
    </row>
    <row r="106" spans="1:9" s="139" customFormat="1" x14ac:dyDescent="0.2">
      <c r="A106" s="140"/>
      <c r="B106" s="140"/>
      <c r="C106" s="140"/>
      <c r="D106" s="140"/>
      <c r="E106" s="140"/>
      <c r="F106" s="140"/>
      <c r="G106" s="140"/>
      <c r="H106" s="140"/>
      <c r="I106" s="140"/>
    </row>
    <row r="107" spans="1:9" s="139" customFormat="1" x14ac:dyDescent="0.2">
      <c r="A107" s="140"/>
      <c r="B107" s="140"/>
      <c r="C107" s="140"/>
      <c r="D107" s="140"/>
      <c r="E107" s="140"/>
      <c r="F107" s="140"/>
      <c r="G107" s="140"/>
      <c r="H107" s="140"/>
      <c r="I107" s="140"/>
    </row>
    <row r="108" spans="1:9" s="139" customFormat="1" x14ac:dyDescent="0.2">
      <c r="A108" s="140"/>
      <c r="B108" s="140"/>
      <c r="C108" s="140"/>
      <c r="D108" s="140"/>
      <c r="E108" s="140"/>
      <c r="F108" s="140"/>
      <c r="G108" s="140"/>
      <c r="H108" s="140"/>
      <c r="I108" s="140"/>
    </row>
    <row r="109" spans="1:9" s="139" customFormat="1" x14ac:dyDescent="0.2">
      <c r="A109" s="140"/>
      <c r="B109" s="140"/>
      <c r="C109" s="140"/>
      <c r="D109" s="140"/>
      <c r="E109" s="140"/>
      <c r="F109" s="140"/>
      <c r="G109" s="140"/>
      <c r="H109" s="140"/>
      <c r="I109" s="140"/>
    </row>
    <row r="110" spans="1:9" s="139" customFormat="1" x14ac:dyDescent="0.2">
      <c r="A110" s="140"/>
      <c r="B110" s="140"/>
      <c r="C110" s="140"/>
      <c r="D110" s="140"/>
      <c r="E110" s="140"/>
      <c r="F110" s="140"/>
      <c r="G110" s="140"/>
      <c r="H110" s="140"/>
      <c r="I110" s="140"/>
    </row>
    <row r="111" spans="1:9" s="139" customFormat="1" x14ac:dyDescent="0.2">
      <c r="A111" s="140"/>
      <c r="B111" s="140"/>
      <c r="C111" s="140"/>
      <c r="D111" s="140"/>
      <c r="E111" s="140"/>
      <c r="F111" s="140"/>
      <c r="G111" s="140"/>
      <c r="H111" s="140"/>
      <c r="I111" s="140"/>
    </row>
    <row r="112" spans="1:9" s="139" customFormat="1" x14ac:dyDescent="0.2">
      <c r="A112" s="140"/>
      <c r="B112" s="140"/>
      <c r="C112" s="140"/>
      <c r="D112" s="140"/>
      <c r="E112" s="140"/>
      <c r="F112" s="140"/>
      <c r="G112" s="140"/>
      <c r="H112" s="140"/>
      <c r="I112" s="140"/>
    </row>
    <row r="113" spans="1:9" s="139" customFormat="1" x14ac:dyDescent="0.2">
      <c r="A113" s="140"/>
      <c r="B113" s="140"/>
      <c r="C113" s="140"/>
      <c r="D113" s="140"/>
      <c r="E113" s="140"/>
      <c r="F113" s="140"/>
      <c r="G113" s="140"/>
      <c r="H113" s="140"/>
      <c r="I113" s="140"/>
    </row>
    <row r="114" spans="1:9" s="139" customFormat="1" x14ac:dyDescent="0.2">
      <c r="A114" s="140"/>
      <c r="B114" s="140"/>
      <c r="C114" s="140"/>
      <c r="D114" s="140"/>
      <c r="E114" s="140"/>
      <c r="F114" s="140"/>
      <c r="G114" s="140"/>
      <c r="H114" s="140"/>
      <c r="I114" s="140"/>
    </row>
    <row r="115" spans="1:9" s="139" customFormat="1" x14ac:dyDescent="0.2">
      <c r="A115" s="140"/>
      <c r="B115" s="140"/>
      <c r="C115" s="140"/>
      <c r="D115" s="140"/>
      <c r="E115" s="140"/>
      <c r="F115" s="140"/>
      <c r="G115" s="140"/>
      <c r="H115" s="140"/>
      <c r="I115" s="140"/>
    </row>
    <row r="116" spans="1:9" s="139" customFormat="1" x14ac:dyDescent="0.2">
      <c r="A116" s="140"/>
      <c r="B116" s="140"/>
      <c r="C116" s="140"/>
      <c r="D116" s="140"/>
      <c r="E116" s="140"/>
      <c r="F116" s="140"/>
      <c r="G116" s="140"/>
      <c r="H116" s="140"/>
      <c r="I116" s="140"/>
    </row>
    <row r="117" spans="1:9" s="139" customFormat="1" x14ac:dyDescent="0.2">
      <c r="A117" s="140"/>
      <c r="B117" s="140"/>
      <c r="C117" s="140"/>
      <c r="D117" s="140"/>
      <c r="E117" s="140"/>
      <c r="F117" s="140"/>
      <c r="G117" s="140"/>
      <c r="H117" s="140"/>
      <c r="I117" s="140"/>
    </row>
    <row r="118" spans="1:9" s="139" customFormat="1" x14ac:dyDescent="0.2">
      <c r="A118" s="140"/>
      <c r="B118" s="140"/>
      <c r="C118" s="140"/>
      <c r="D118" s="140"/>
      <c r="E118" s="140"/>
      <c r="F118" s="140"/>
      <c r="G118" s="140"/>
      <c r="H118" s="140"/>
      <c r="I118" s="140"/>
    </row>
    <row r="119" spans="1:9" s="139" customFormat="1" x14ac:dyDescent="0.2">
      <c r="A119" s="140"/>
      <c r="B119" s="140"/>
      <c r="C119" s="140"/>
      <c r="D119" s="140"/>
      <c r="E119" s="140"/>
      <c r="F119" s="140"/>
      <c r="G119" s="140"/>
      <c r="H119" s="140"/>
      <c r="I119" s="140"/>
    </row>
    <row r="120" spans="1:9" s="139" customFormat="1" x14ac:dyDescent="0.2">
      <c r="A120" s="140"/>
      <c r="B120" s="140"/>
      <c r="C120" s="140"/>
      <c r="D120" s="140"/>
      <c r="E120" s="140"/>
      <c r="F120" s="140"/>
      <c r="G120" s="140"/>
      <c r="H120" s="140"/>
      <c r="I120" s="140"/>
    </row>
    <row r="121" spans="1:9" s="139" customFormat="1" x14ac:dyDescent="0.2">
      <c r="A121" s="140"/>
      <c r="B121" s="140"/>
      <c r="C121" s="140"/>
      <c r="D121" s="140"/>
      <c r="E121" s="140"/>
      <c r="F121" s="140"/>
      <c r="G121" s="140"/>
      <c r="H121" s="140"/>
      <c r="I121" s="140"/>
    </row>
    <row r="122" spans="1:9" s="139" customFormat="1" x14ac:dyDescent="0.2">
      <c r="A122" s="140"/>
      <c r="B122" s="140"/>
      <c r="C122" s="140"/>
      <c r="D122" s="140"/>
      <c r="E122" s="140"/>
      <c r="F122" s="140"/>
      <c r="G122" s="140"/>
      <c r="H122" s="140"/>
      <c r="I122" s="140"/>
    </row>
    <row r="123" spans="1:9" s="139" customFormat="1" x14ac:dyDescent="0.2">
      <c r="A123" s="140"/>
      <c r="B123" s="140"/>
      <c r="C123" s="140"/>
      <c r="D123" s="140"/>
      <c r="E123" s="140"/>
      <c r="F123" s="140"/>
      <c r="G123" s="140"/>
      <c r="H123" s="140"/>
      <c r="I123" s="140"/>
    </row>
    <row r="124" spans="1:9" s="139" customFormat="1" x14ac:dyDescent="0.2">
      <c r="A124" s="140"/>
      <c r="B124" s="140"/>
      <c r="C124" s="140"/>
      <c r="D124" s="140"/>
      <c r="E124" s="140"/>
      <c r="F124" s="140"/>
      <c r="G124" s="140"/>
      <c r="H124" s="140"/>
      <c r="I124" s="140"/>
    </row>
    <row r="125" spans="1:9" s="139" customFormat="1" x14ac:dyDescent="0.2">
      <c r="A125" s="140"/>
      <c r="B125" s="140"/>
      <c r="C125" s="140"/>
      <c r="D125" s="140"/>
      <c r="E125" s="140"/>
      <c r="F125" s="140"/>
      <c r="G125" s="140"/>
      <c r="H125" s="140"/>
      <c r="I125" s="140"/>
    </row>
    <row r="126" spans="1:9" s="139" customFormat="1" x14ac:dyDescent="0.2">
      <c r="A126" s="140"/>
      <c r="B126" s="140"/>
      <c r="C126" s="140"/>
      <c r="D126" s="140"/>
      <c r="E126" s="140"/>
      <c r="F126" s="140"/>
      <c r="G126" s="140"/>
      <c r="H126" s="140"/>
      <c r="I126" s="140"/>
    </row>
    <row r="127" spans="1:9" s="139" customFormat="1" x14ac:dyDescent="0.2">
      <c r="A127" s="140"/>
      <c r="B127" s="140"/>
      <c r="C127" s="140"/>
      <c r="D127" s="140"/>
      <c r="E127" s="140"/>
      <c r="F127" s="140"/>
      <c r="G127" s="140"/>
      <c r="H127" s="140"/>
      <c r="I127" s="140"/>
    </row>
    <row r="128" spans="1:9" s="139" customFormat="1" x14ac:dyDescent="0.2">
      <c r="A128" s="140"/>
      <c r="B128" s="140"/>
      <c r="C128" s="140"/>
      <c r="D128" s="140"/>
      <c r="E128" s="140"/>
      <c r="F128" s="140"/>
      <c r="G128" s="140"/>
      <c r="H128" s="140"/>
      <c r="I128" s="140"/>
    </row>
    <row r="129" spans="1:9" s="139" customFormat="1" x14ac:dyDescent="0.2">
      <c r="A129" s="140"/>
      <c r="B129" s="140"/>
      <c r="C129" s="140"/>
      <c r="D129" s="140"/>
      <c r="E129" s="140"/>
      <c r="F129" s="140"/>
      <c r="G129" s="140"/>
      <c r="H129" s="140"/>
      <c r="I129" s="140"/>
    </row>
    <row r="130" spans="1:9" s="139" customFormat="1" x14ac:dyDescent="0.2">
      <c r="A130" s="140"/>
      <c r="B130" s="140"/>
      <c r="C130" s="140"/>
      <c r="D130" s="140"/>
      <c r="E130" s="140"/>
      <c r="F130" s="140"/>
      <c r="G130" s="140"/>
      <c r="H130" s="140"/>
      <c r="I130" s="140"/>
    </row>
    <row r="131" spans="1:9" s="139" customFormat="1" x14ac:dyDescent="0.2">
      <c r="A131" s="140"/>
      <c r="B131" s="140"/>
      <c r="C131" s="140"/>
      <c r="D131" s="140"/>
      <c r="E131" s="140"/>
      <c r="F131" s="140"/>
      <c r="G131" s="140"/>
      <c r="H131" s="140"/>
      <c r="I131" s="140"/>
    </row>
    <row r="132" spans="1:9" s="139" customFormat="1" x14ac:dyDescent="0.2">
      <c r="A132" s="140"/>
      <c r="B132" s="140"/>
      <c r="C132" s="140"/>
      <c r="D132" s="140"/>
      <c r="E132" s="140"/>
      <c r="F132" s="140"/>
      <c r="G132" s="140"/>
      <c r="H132" s="140"/>
      <c r="I132" s="140"/>
    </row>
    <row r="133" spans="1:9" s="139" customFormat="1" x14ac:dyDescent="0.2">
      <c r="A133" s="140"/>
      <c r="B133" s="140"/>
      <c r="C133" s="140"/>
      <c r="D133" s="140"/>
      <c r="E133" s="140"/>
      <c r="F133" s="140"/>
      <c r="G133" s="140"/>
      <c r="H133" s="140"/>
      <c r="I133" s="140"/>
    </row>
    <row r="134" spans="1:9" s="139" customFormat="1" x14ac:dyDescent="0.2">
      <c r="A134" s="140"/>
      <c r="B134" s="140"/>
      <c r="C134" s="140"/>
      <c r="D134" s="140"/>
      <c r="E134" s="140"/>
      <c r="F134" s="140"/>
      <c r="G134" s="140"/>
      <c r="H134" s="140"/>
      <c r="I134" s="140"/>
    </row>
    <row r="135" spans="1:9" s="139" customFormat="1" x14ac:dyDescent="0.2">
      <c r="A135" s="140"/>
      <c r="B135" s="140"/>
      <c r="C135" s="140"/>
      <c r="D135" s="140"/>
      <c r="E135" s="140"/>
      <c r="F135" s="140"/>
      <c r="G135" s="140"/>
      <c r="H135" s="140"/>
      <c r="I135" s="140"/>
    </row>
    <row r="136" spans="1:9" s="139" customFormat="1" x14ac:dyDescent="0.2">
      <c r="A136" s="140"/>
      <c r="B136" s="140"/>
      <c r="C136" s="140"/>
      <c r="D136" s="140"/>
      <c r="E136" s="140"/>
      <c r="F136" s="140"/>
      <c r="G136" s="140"/>
      <c r="H136" s="140"/>
      <c r="I136" s="140"/>
    </row>
    <row r="137" spans="1:9" s="139" customFormat="1" x14ac:dyDescent="0.2">
      <c r="A137" s="140"/>
      <c r="B137" s="140"/>
      <c r="C137" s="140"/>
      <c r="D137" s="140"/>
      <c r="E137" s="140"/>
      <c r="F137" s="140"/>
      <c r="G137" s="140"/>
      <c r="H137" s="140"/>
      <c r="I137" s="140"/>
    </row>
    <row r="138" spans="1:9" s="139" customFormat="1" x14ac:dyDescent="0.2">
      <c r="A138" s="140"/>
      <c r="B138" s="140"/>
      <c r="C138" s="140"/>
      <c r="D138" s="140"/>
      <c r="E138" s="140"/>
      <c r="F138" s="140"/>
      <c r="G138" s="140"/>
      <c r="H138" s="140"/>
      <c r="I138" s="140"/>
    </row>
    <row r="139" spans="1:9" s="139" customFormat="1" x14ac:dyDescent="0.2">
      <c r="A139" s="140"/>
      <c r="B139" s="140"/>
      <c r="C139" s="140"/>
      <c r="D139" s="140"/>
      <c r="E139" s="140"/>
      <c r="F139" s="140"/>
      <c r="G139" s="140"/>
      <c r="H139" s="140"/>
      <c r="I139" s="140"/>
    </row>
    <row r="140" spans="1:9" s="139" customFormat="1" x14ac:dyDescent="0.2">
      <c r="A140" s="140"/>
      <c r="B140" s="140"/>
      <c r="C140" s="140"/>
      <c r="D140" s="140"/>
      <c r="E140" s="140"/>
      <c r="F140" s="140"/>
      <c r="G140" s="140"/>
      <c r="H140" s="140"/>
      <c r="I140" s="140"/>
    </row>
    <row r="141" spans="1:9" s="139" customFormat="1" x14ac:dyDescent="0.2">
      <c r="A141" s="140"/>
      <c r="B141" s="140"/>
      <c r="C141" s="140"/>
      <c r="D141" s="140"/>
      <c r="E141" s="140"/>
      <c r="F141" s="140"/>
      <c r="G141" s="140"/>
      <c r="H141" s="140"/>
      <c r="I141" s="140"/>
    </row>
    <row r="142" spans="1:9" s="139" customFormat="1" x14ac:dyDescent="0.2">
      <c r="A142" s="140"/>
      <c r="B142" s="140"/>
      <c r="C142" s="140"/>
      <c r="D142" s="140"/>
      <c r="E142" s="140"/>
      <c r="F142" s="140"/>
      <c r="G142" s="140"/>
      <c r="H142" s="140"/>
      <c r="I142" s="140"/>
    </row>
    <row r="143" spans="1:9" s="139" customFormat="1" x14ac:dyDescent="0.2">
      <c r="A143" s="140"/>
      <c r="B143" s="140"/>
      <c r="C143" s="140"/>
      <c r="D143" s="140"/>
      <c r="E143" s="140"/>
      <c r="F143" s="140"/>
      <c r="G143" s="140"/>
      <c r="H143" s="140"/>
      <c r="I143" s="140"/>
    </row>
    <row r="144" spans="1:9" s="139" customFormat="1" x14ac:dyDescent="0.2">
      <c r="A144" s="140"/>
      <c r="B144" s="140"/>
      <c r="C144" s="140"/>
      <c r="D144" s="140"/>
      <c r="E144" s="140"/>
      <c r="F144" s="140"/>
      <c r="G144" s="140"/>
      <c r="H144" s="140"/>
      <c r="I144" s="140"/>
    </row>
    <row r="145" spans="1:9" s="139" customFormat="1" x14ac:dyDescent="0.2">
      <c r="A145" s="140"/>
      <c r="B145" s="140"/>
      <c r="C145" s="140"/>
      <c r="D145" s="140"/>
      <c r="E145" s="140"/>
      <c r="F145" s="140"/>
      <c r="G145" s="140"/>
      <c r="H145" s="140"/>
      <c r="I145" s="140"/>
    </row>
    <row r="146" spans="1:9" s="139" customFormat="1" x14ac:dyDescent="0.2">
      <c r="A146" s="140"/>
      <c r="B146" s="140"/>
      <c r="C146" s="140"/>
      <c r="D146" s="140"/>
      <c r="E146" s="140"/>
      <c r="F146" s="140"/>
      <c r="G146" s="140"/>
      <c r="H146" s="140"/>
      <c r="I146" s="140"/>
    </row>
    <row r="147" spans="1:9" s="139" customFormat="1" x14ac:dyDescent="0.2">
      <c r="A147" s="140"/>
      <c r="B147" s="140"/>
      <c r="C147" s="140"/>
      <c r="D147" s="140"/>
      <c r="E147" s="140"/>
      <c r="F147" s="140"/>
      <c r="G147" s="140"/>
      <c r="H147" s="140"/>
      <c r="I147" s="140"/>
    </row>
    <row r="148" spans="1:9" s="139" customFormat="1" x14ac:dyDescent="0.2">
      <c r="A148" s="140"/>
      <c r="B148" s="140"/>
      <c r="C148" s="140"/>
      <c r="D148" s="140"/>
      <c r="E148" s="140"/>
      <c r="F148" s="140"/>
      <c r="G148" s="140"/>
      <c r="H148" s="140"/>
      <c r="I148" s="140"/>
    </row>
    <row r="149" spans="1:9" s="139" customFormat="1" x14ac:dyDescent="0.2">
      <c r="A149" s="140"/>
      <c r="B149" s="140"/>
      <c r="C149" s="140"/>
      <c r="D149" s="140"/>
      <c r="E149" s="140"/>
      <c r="F149" s="140"/>
      <c r="G149" s="140"/>
      <c r="H149" s="140"/>
      <c r="I149" s="140"/>
    </row>
    <row r="150" spans="1:9" s="139" customFormat="1" x14ac:dyDescent="0.2">
      <c r="A150" s="140"/>
      <c r="B150" s="140"/>
      <c r="C150" s="140"/>
      <c r="D150" s="140"/>
      <c r="E150" s="140"/>
      <c r="F150" s="140"/>
      <c r="G150" s="140"/>
      <c r="H150" s="140"/>
      <c r="I150" s="140"/>
    </row>
    <row r="151" spans="1:9" s="139" customFormat="1" x14ac:dyDescent="0.2">
      <c r="A151" s="140"/>
      <c r="B151" s="140"/>
      <c r="C151" s="140"/>
      <c r="D151" s="140"/>
      <c r="E151" s="140"/>
      <c r="F151" s="140"/>
      <c r="G151" s="140"/>
      <c r="H151" s="140"/>
      <c r="I151" s="140"/>
    </row>
    <row r="152" spans="1:9" s="139" customFormat="1" x14ac:dyDescent="0.2">
      <c r="A152" s="140"/>
      <c r="B152" s="140"/>
      <c r="C152" s="140"/>
      <c r="D152" s="140"/>
      <c r="E152" s="140"/>
      <c r="F152" s="140"/>
      <c r="G152" s="140"/>
      <c r="H152" s="140"/>
      <c r="I152" s="140"/>
    </row>
    <row r="153" spans="1:9" s="139" customFormat="1" x14ac:dyDescent="0.2">
      <c r="A153" s="140"/>
      <c r="B153" s="140"/>
      <c r="C153" s="140"/>
      <c r="D153" s="140"/>
      <c r="E153" s="140"/>
      <c r="F153" s="140"/>
      <c r="G153" s="140"/>
      <c r="H153" s="140"/>
      <c r="I153" s="140"/>
    </row>
    <row r="154" spans="1:9" s="139" customFormat="1" x14ac:dyDescent="0.2">
      <c r="A154" s="140"/>
      <c r="B154" s="140"/>
      <c r="C154" s="140"/>
      <c r="D154" s="140"/>
      <c r="E154" s="140"/>
      <c r="F154" s="140"/>
      <c r="G154" s="140"/>
      <c r="H154" s="140"/>
      <c r="I154" s="140"/>
    </row>
    <row r="155" spans="1:9" s="139" customFormat="1" x14ac:dyDescent="0.2">
      <c r="A155" s="140"/>
      <c r="B155" s="140"/>
      <c r="C155" s="140"/>
      <c r="D155" s="140"/>
      <c r="E155" s="140"/>
      <c r="F155" s="140"/>
      <c r="G155" s="140"/>
      <c r="H155" s="140"/>
      <c r="I155" s="140"/>
    </row>
    <row r="156" spans="1:9" s="139" customFormat="1" x14ac:dyDescent="0.2">
      <c r="A156" s="140"/>
      <c r="B156" s="140"/>
      <c r="C156" s="140"/>
      <c r="D156" s="140"/>
      <c r="E156" s="140"/>
      <c r="F156" s="140"/>
      <c r="G156" s="140"/>
      <c r="H156" s="140"/>
      <c r="I156" s="140"/>
    </row>
    <row r="157" spans="1:9" s="139" customFormat="1" x14ac:dyDescent="0.2">
      <c r="A157" s="140"/>
      <c r="B157" s="140"/>
      <c r="C157" s="140"/>
      <c r="D157" s="140"/>
      <c r="E157" s="140"/>
      <c r="F157" s="140"/>
      <c r="G157" s="140"/>
      <c r="H157" s="140"/>
      <c r="I157" s="140"/>
    </row>
    <row r="158" spans="1:9" s="139" customFormat="1" x14ac:dyDescent="0.2">
      <c r="A158" s="140"/>
      <c r="B158" s="140"/>
      <c r="C158" s="140"/>
      <c r="D158" s="140"/>
      <c r="E158" s="140"/>
      <c r="F158" s="140"/>
      <c r="G158" s="140"/>
      <c r="H158" s="140"/>
      <c r="I158" s="140"/>
    </row>
    <row r="159" spans="1:9" s="139" customFormat="1" x14ac:dyDescent="0.2">
      <c r="A159" s="140"/>
      <c r="B159" s="140"/>
      <c r="C159" s="140"/>
      <c r="D159" s="140"/>
      <c r="E159" s="140"/>
      <c r="F159" s="140"/>
      <c r="G159" s="140"/>
      <c r="H159" s="140"/>
      <c r="I159" s="140"/>
    </row>
    <row r="160" spans="1:9" s="139" customFormat="1" x14ac:dyDescent="0.2">
      <c r="A160" s="140"/>
      <c r="B160" s="140"/>
      <c r="C160" s="140"/>
      <c r="D160" s="140"/>
      <c r="E160" s="140"/>
      <c r="F160" s="140"/>
      <c r="G160" s="140"/>
      <c r="H160" s="140"/>
      <c r="I160" s="140"/>
    </row>
    <row r="161" spans="1:9" s="139" customFormat="1" x14ac:dyDescent="0.2">
      <c r="A161" s="140"/>
      <c r="B161" s="140"/>
      <c r="C161" s="140"/>
      <c r="D161" s="140"/>
      <c r="E161" s="140"/>
      <c r="F161" s="140"/>
      <c r="G161" s="140"/>
      <c r="H161" s="140"/>
      <c r="I161" s="140"/>
    </row>
    <row r="162" spans="1:9" s="139" customFormat="1" x14ac:dyDescent="0.2">
      <c r="A162" s="140"/>
      <c r="B162" s="140"/>
      <c r="C162" s="140"/>
      <c r="D162" s="140"/>
      <c r="E162" s="140"/>
      <c r="F162" s="140"/>
      <c r="G162" s="140"/>
      <c r="H162" s="140"/>
      <c r="I162" s="140"/>
    </row>
    <row r="163" spans="1:9" s="139" customFormat="1" x14ac:dyDescent="0.2">
      <c r="A163" s="140"/>
      <c r="B163" s="140"/>
      <c r="C163" s="140"/>
      <c r="D163" s="140"/>
      <c r="E163" s="140"/>
      <c r="F163" s="140"/>
      <c r="G163" s="140"/>
      <c r="H163" s="140"/>
      <c r="I163" s="140"/>
    </row>
    <row r="164" spans="1:9" s="139" customFormat="1" x14ac:dyDescent="0.2">
      <c r="A164" s="140"/>
      <c r="B164" s="140"/>
      <c r="C164" s="140"/>
      <c r="D164" s="140"/>
      <c r="E164" s="140"/>
      <c r="F164" s="140"/>
      <c r="G164" s="140"/>
      <c r="H164" s="140"/>
      <c r="I164" s="140"/>
    </row>
    <row r="165" spans="1:9" s="139" customFormat="1" x14ac:dyDescent="0.2">
      <c r="A165" s="140"/>
      <c r="B165" s="140"/>
      <c r="C165" s="140"/>
      <c r="D165" s="140"/>
      <c r="E165" s="140"/>
      <c r="F165" s="140"/>
      <c r="G165" s="140"/>
      <c r="H165" s="140"/>
      <c r="I165" s="140"/>
    </row>
    <row r="166" spans="1:9" s="139" customFormat="1" x14ac:dyDescent="0.2">
      <c r="A166" s="140"/>
      <c r="B166" s="140"/>
      <c r="C166" s="140"/>
      <c r="D166" s="140"/>
      <c r="E166" s="140"/>
      <c r="F166" s="140"/>
      <c r="G166" s="140"/>
      <c r="H166" s="140"/>
      <c r="I166" s="140"/>
    </row>
    <row r="167" spans="1:9" s="139" customFormat="1" x14ac:dyDescent="0.2">
      <c r="A167" s="140"/>
      <c r="B167" s="140"/>
      <c r="C167" s="140"/>
      <c r="D167" s="140"/>
      <c r="E167" s="140"/>
      <c r="F167" s="140"/>
      <c r="G167" s="140"/>
      <c r="H167" s="140"/>
      <c r="I167" s="140"/>
    </row>
    <row r="168" spans="1:9" s="139" customFormat="1" x14ac:dyDescent="0.2">
      <c r="A168" s="140"/>
      <c r="B168" s="140"/>
      <c r="C168" s="140"/>
      <c r="D168" s="140"/>
      <c r="E168" s="140"/>
      <c r="F168" s="140"/>
      <c r="G168" s="140"/>
      <c r="H168" s="140"/>
      <c r="I168" s="140"/>
    </row>
    <row r="169" spans="1:9" s="139" customFormat="1" x14ac:dyDescent="0.2">
      <c r="A169" s="140"/>
      <c r="B169" s="140"/>
      <c r="C169" s="140"/>
      <c r="D169" s="140"/>
      <c r="E169" s="140"/>
      <c r="F169" s="140"/>
      <c r="G169" s="140"/>
      <c r="H169" s="140"/>
      <c r="I169" s="140"/>
    </row>
    <row r="170" spans="1:9" s="139" customFormat="1" x14ac:dyDescent="0.2">
      <c r="A170" s="140"/>
      <c r="B170" s="140"/>
      <c r="C170" s="140"/>
      <c r="D170" s="140"/>
      <c r="E170" s="140"/>
      <c r="F170" s="140"/>
      <c r="G170" s="140"/>
      <c r="H170" s="140"/>
      <c r="I170" s="140"/>
    </row>
    <row r="171" spans="1:9" s="139" customFormat="1" x14ac:dyDescent="0.2">
      <c r="A171" s="140"/>
      <c r="B171" s="140"/>
      <c r="C171" s="140"/>
      <c r="D171" s="140"/>
      <c r="E171" s="140"/>
      <c r="F171" s="140"/>
      <c r="G171" s="140"/>
      <c r="H171" s="140"/>
      <c r="I171" s="140"/>
    </row>
    <row r="172" spans="1:9" s="139" customFormat="1" x14ac:dyDescent="0.2">
      <c r="A172" s="140"/>
      <c r="B172" s="140"/>
      <c r="C172" s="140"/>
      <c r="D172" s="140"/>
      <c r="E172" s="140"/>
      <c r="F172" s="140"/>
      <c r="G172" s="140"/>
      <c r="H172" s="140"/>
      <c r="I172" s="140"/>
    </row>
    <row r="173" spans="1:9" s="139" customFormat="1" x14ac:dyDescent="0.2">
      <c r="A173" s="140"/>
      <c r="B173" s="140"/>
      <c r="C173" s="140"/>
      <c r="D173" s="140"/>
      <c r="E173" s="140"/>
      <c r="F173" s="140"/>
      <c r="G173" s="140"/>
      <c r="H173" s="140"/>
      <c r="I173" s="140"/>
    </row>
    <row r="174" spans="1:9" s="139" customFormat="1" x14ac:dyDescent="0.2">
      <c r="A174" s="140"/>
      <c r="B174" s="140"/>
      <c r="C174" s="140"/>
      <c r="D174" s="140"/>
      <c r="E174" s="140"/>
      <c r="F174" s="140"/>
      <c r="G174" s="140"/>
      <c r="H174" s="140"/>
      <c r="I174" s="140"/>
    </row>
    <row r="175" spans="1:9" s="139" customFormat="1" x14ac:dyDescent="0.2">
      <c r="A175" s="140"/>
      <c r="B175" s="140"/>
      <c r="C175" s="140"/>
      <c r="D175" s="140"/>
      <c r="E175" s="140"/>
      <c r="F175" s="140"/>
      <c r="G175" s="140"/>
      <c r="H175" s="140"/>
      <c r="I175" s="140"/>
    </row>
    <row r="176" spans="1:9" s="139" customFormat="1" x14ac:dyDescent="0.2">
      <c r="A176" s="140"/>
      <c r="B176" s="140"/>
      <c r="C176" s="140"/>
      <c r="D176" s="140"/>
      <c r="E176" s="140"/>
      <c r="F176" s="140"/>
      <c r="G176" s="140"/>
      <c r="H176" s="140"/>
      <c r="I176" s="140"/>
    </row>
    <row r="177" spans="1:9" s="139" customFormat="1" x14ac:dyDescent="0.2">
      <c r="A177" s="140"/>
      <c r="B177" s="140"/>
      <c r="C177" s="140"/>
      <c r="D177" s="140"/>
      <c r="E177" s="140"/>
      <c r="F177" s="140"/>
      <c r="G177" s="140"/>
      <c r="H177" s="140"/>
      <c r="I177" s="140"/>
    </row>
    <row r="178" spans="1:9" s="139" customFormat="1" x14ac:dyDescent="0.2">
      <c r="A178" s="140"/>
      <c r="B178" s="140"/>
      <c r="C178" s="140"/>
      <c r="D178" s="140"/>
      <c r="E178" s="140"/>
      <c r="F178" s="140"/>
      <c r="G178" s="140"/>
      <c r="H178" s="140"/>
      <c r="I178" s="140"/>
    </row>
    <row r="179" spans="1:9" s="139" customFormat="1" x14ac:dyDescent="0.2">
      <c r="A179" s="140"/>
      <c r="B179" s="140"/>
      <c r="C179" s="140"/>
      <c r="D179" s="140"/>
      <c r="E179" s="140"/>
      <c r="F179" s="140"/>
      <c r="G179" s="140"/>
      <c r="H179" s="140"/>
      <c r="I179" s="140"/>
    </row>
    <row r="180" spans="1:9" s="139" customFormat="1" x14ac:dyDescent="0.2">
      <c r="A180" s="140"/>
      <c r="B180" s="140"/>
      <c r="C180" s="140"/>
      <c r="D180" s="140"/>
      <c r="E180" s="140"/>
      <c r="F180" s="140"/>
      <c r="G180" s="140"/>
      <c r="H180" s="140"/>
      <c r="I180" s="140"/>
    </row>
    <row r="181" spans="1:9" s="139" customFormat="1" x14ac:dyDescent="0.2">
      <c r="A181" s="140"/>
      <c r="B181" s="140"/>
      <c r="C181" s="140"/>
      <c r="D181" s="140"/>
      <c r="E181" s="140"/>
      <c r="F181" s="140"/>
      <c r="G181" s="140"/>
      <c r="H181" s="140"/>
      <c r="I181" s="140"/>
    </row>
    <row r="182" spans="1:9" s="139" customFormat="1" x14ac:dyDescent="0.2">
      <c r="A182" s="140"/>
      <c r="B182" s="140"/>
      <c r="C182" s="140"/>
      <c r="D182" s="140"/>
      <c r="E182" s="140"/>
      <c r="F182" s="140"/>
      <c r="G182" s="140"/>
      <c r="H182" s="140"/>
      <c r="I182" s="140"/>
    </row>
    <row r="183" spans="1:9" s="139" customFormat="1" x14ac:dyDescent="0.2">
      <c r="A183" s="140"/>
      <c r="B183" s="140"/>
      <c r="C183" s="140"/>
      <c r="D183" s="140"/>
      <c r="E183" s="140"/>
      <c r="F183" s="140"/>
      <c r="G183" s="140"/>
      <c r="H183" s="140"/>
      <c r="I183" s="140"/>
    </row>
    <row r="184" spans="1:9" s="139" customFormat="1" x14ac:dyDescent="0.2">
      <c r="A184" s="140"/>
      <c r="B184" s="140"/>
      <c r="C184" s="140"/>
      <c r="D184" s="140"/>
      <c r="E184" s="140"/>
      <c r="F184" s="140"/>
      <c r="G184" s="140"/>
      <c r="H184" s="140"/>
      <c r="I184" s="140"/>
    </row>
    <row r="185" spans="1:9" s="139" customFormat="1" x14ac:dyDescent="0.2">
      <c r="A185" s="140"/>
      <c r="B185" s="140"/>
      <c r="C185" s="140"/>
      <c r="D185" s="140"/>
      <c r="E185" s="140"/>
      <c r="F185" s="140"/>
      <c r="G185" s="140"/>
      <c r="H185" s="140"/>
      <c r="I185" s="140"/>
    </row>
    <row r="186" spans="1:9" s="139" customFormat="1" x14ac:dyDescent="0.2">
      <c r="A186" s="140"/>
      <c r="B186" s="140"/>
      <c r="C186" s="140"/>
      <c r="D186" s="140"/>
      <c r="E186" s="140"/>
      <c r="F186" s="140"/>
      <c r="G186" s="140"/>
      <c r="H186" s="140"/>
      <c r="I186" s="140"/>
    </row>
    <row r="187" spans="1:9" s="139" customFormat="1" x14ac:dyDescent="0.2">
      <c r="A187" s="140"/>
      <c r="B187" s="140"/>
      <c r="C187" s="140"/>
      <c r="D187" s="140"/>
      <c r="E187" s="140"/>
      <c r="F187" s="140"/>
      <c r="G187" s="140"/>
      <c r="H187" s="140"/>
      <c r="I187" s="140"/>
    </row>
    <row r="188" spans="1:9" s="139" customFormat="1" x14ac:dyDescent="0.2">
      <c r="A188" s="140"/>
      <c r="B188" s="140"/>
      <c r="C188" s="140"/>
      <c r="D188" s="140"/>
      <c r="E188" s="140"/>
      <c r="F188" s="140"/>
      <c r="G188" s="140"/>
      <c r="H188" s="140"/>
      <c r="I188" s="140"/>
    </row>
    <row r="189" spans="1:9" s="139" customFormat="1" x14ac:dyDescent="0.2">
      <c r="A189" s="140"/>
      <c r="B189" s="140"/>
      <c r="C189" s="140"/>
      <c r="D189" s="140"/>
      <c r="E189" s="140"/>
      <c r="F189" s="140"/>
      <c r="G189" s="140"/>
      <c r="H189" s="140"/>
      <c r="I189" s="140"/>
    </row>
    <row r="190" spans="1:9" s="139" customFormat="1" x14ac:dyDescent="0.2">
      <c r="A190" s="140"/>
      <c r="B190" s="140"/>
      <c r="C190" s="140"/>
      <c r="D190" s="140"/>
      <c r="E190" s="140"/>
      <c r="F190" s="140"/>
      <c r="G190" s="140"/>
      <c r="H190" s="140"/>
      <c r="I190" s="140"/>
    </row>
    <row r="191" spans="1:9" s="139" customFormat="1" x14ac:dyDescent="0.2">
      <c r="A191" s="140"/>
      <c r="B191" s="140"/>
      <c r="C191" s="140"/>
      <c r="D191" s="140"/>
      <c r="E191" s="140"/>
      <c r="F191" s="140"/>
      <c r="G191" s="140"/>
      <c r="H191" s="140"/>
      <c r="I191" s="140"/>
    </row>
    <row r="192" spans="1:9" s="139" customFormat="1" x14ac:dyDescent="0.2">
      <c r="A192" s="140"/>
      <c r="B192" s="140"/>
      <c r="C192" s="140"/>
      <c r="D192" s="140"/>
      <c r="E192" s="140"/>
      <c r="F192" s="140"/>
      <c r="G192" s="140"/>
      <c r="H192" s="140"/>
      <c r="I192" s="140"/>
    </row>
    <row r="193" spans="1:9" s="139" customFormat="1" x14ac:dyDescent="0.2">
      <c r="A193" s="140"/>
      <c r="B193" s="140"/>
      <c r="C193" s="140"/>
      <c r="D193" s="140"/>
      <c r="E193" s="140"/>
      <c r="F193" s="140"/>
      <c r="G193" s="140"/>
      <c r="H193" s="140"/>
      <c r="I193" s="140"/>
    </row>
    <row r="194" spans="1:9" s="139" customFormat="1" x14ac:dyDescent="0.2">
      <c r="A194" s="140"/>
      <c r="B194" s="140"/>
      <c r="C194" s="140"/>
      <c r="D194" s="140"/>
      <c r="E194" s="140"/>
      <c r="F194" s="140"/>
      <c r="G194" s="140"/>
      <c r="H194" s="140"/>
      <c r="I194" s="140"/>
    </row>
    <row r="195" spans="1:9" s="139" customFormat="1" x14ac:dyDescent="0.2">
      <c r="A195" s="140"/>
      <c r="B195" s="140"/>
      <c r="C195" s="140"/>
      <c r="D195" s="140"/>
      <c r="E195" s="140"/>
      <c r="F195" s="140"/>
      <c r="G195" s="140"/>
      <c r="H195" s="140"/>
      <c r="I195" s="140"/>
    </row>
    <row r="196" spans="1:9" s="139" customFormat="1" x14ac:dyDescent="0.2">
      <c r="A196" s="140"/>
      <c r="B196" s="140"/>
      <c r="C196" s="140"/>
      <c r="D196" s="140"/>
      <c r="E196" s="140"/>
      <c r="F196" s="140"/>
      <c r="G196" s="140"/>
      <c r="H196" s="140"/>
      <c r="I196" s="140"/>
    </row>
    <row r="197" spans="1:9" s="139" customFormat="1" x14ac:dyDescent="0.2">
      <c r="A197" s="140"/>
      <c r="B197" s="140"/>
      <c r="C197" s="140"/>
      <c r="D197" s="140"/>
      <c r="E197" s="140"/>
      <c r="F197" s="140"/>
      <c r="G197" s="140"/>
      <c r="H197" s="140"/>
      <c r="I197" s="140"/>
    </row>
    <row r="198" spans="1:9" s="139" customFormat="1" x14ac:dyDescent="0.2">
      <c r="A198" s="140"/>
      <c r="B198" s="140"/>
      <c r="C198" s="140"/>
      <c r="D198" s="140"/>
      <c r="E198" s="140"/>
      <c r="F198" s="140"/>
      <c r="G198" s="140"/>
      <c r="H198" s="140"/>
      <c r="I198" s="140"/>
    </row>
    <row r="199" spans="1:9" s="139" customFormat="1" x14ac:dyDescent="0.2">
      <c r="A199" s="140"/>
      <c r="B199" s="140"/>
      <c r="C199" s="140"/>
      <c r="D199" s="140"/>
      <c r="E199" s="140"/>
      <c r="F199" s="140"/>
      <c r="G199" s="140"/>
      <c r="H199" s="140"/>
      <c r="I199" s="140"/>
    </row>
    <row r="200" spans="1:9" s="139" customFormat="1" x14ac:dyDescent="0.2">
      <c r="A200" s="140"/>
      <c r="B200" s="140"/>
      <c r="C200" s="140"/>
      <c r="D200" s="140"/>
      <c r="E200" s="140"/>
      <c r="F200" s="140"/>
      <c r="G200" s="140"/>
      <c r="H200" s="140"/>
      <c r="I200" s="140"/>
    </row>
    <row r="201" spans="1:9" s="139" customFormat="1" x14ac:dyDescent="0.2">
      <c r="A201" s="140"/>
      <c r="B201" s="140"/>
      <c r="C201" s="140"/>
      <c r="D201" s="140"/>
      <c r="E201" s="140"/>
      <c r="F201" s="140"/>
      <c r="G201" s="140"/>
      <c r="H201" s="140"/>
      <c r="I201" s="140"/>
    </row>
    <row r="202" spans="1:9" s="139" customFormat="1" x14ac:dyDescent="0.2">
      <c r="A202" s="140"/>
      <c r="B202" s="140"/>
      <c r="C202" s="140"/>
      <c r="D202" s="140"/>
      <c r="E202" s="140"/>
      <c r="F202" s="140"/>
      <c r="G202" s="140"/>
      <c r="H202" s="140"/>
      <c r="I202" s="140"/>
    </row>
    <row r="203" spans="1:9" s="139" customFormat="1" x14ac:dyDescent="0.2">
      <c r="A203" s="140"/>
      <c r="B203" s="140"/>
      <c r="C203" s="140"/>
      <c r="D203" s="140"/>
      <c r="E203" s="140"/>
      <c r="F203" s="140"/>
      <c r="G203" s="140"/>
      <c r="H203" s="140"/>
      <c r="I203" s="140"/>
    </row>
    <row r="204" spans="1:9" s="139" customFormat="1" x14ac:dyDescent="0.2">
      <c r="A204" s="140"/>
      <c r="B204" s="140"/>
      <c r="C204" s="140"/>
      <c r="D204" s="140"/>
      <c r="E204" s="140"/>
      <c r="F204" s="140"/>
      <c r="G204" s="140"/>
      <c r="H204" s="140"/>
      <c r="I204" s="140"/>
    </row>
    <row r="205" spans="1:9" s="139" customFormat="1" x14ac:dyDescent="0.2">
      <c r="A205" s="140"/>
      <c r="B205" s="140"/>
      <c r="C205" s="140"/>
      <c r="D205" s="140"/>
      <c r="E205" s="140"/>
      <c r="F205" s="140"/>
      <c r="G205" s="140"/>
      <c r="H205" s="140"/>
      <c r="I205" s="140"/>
    </row>
    <row r="206" spans="1:9" s="139" customFormat="1" x14ac:dyDescent="0.2">
      <c r="A206" s="140"/>
      <c r="B206" s="140"/>
      <c r="C206" s="140"/>
      <c r="D206" s="140"/>
      <c r="E206" s="140"/>
      <c r="F206" s="140"/>
      <c r="G206" s="140"/>
      <c r="H206" s="140"/>
      <c r="I206" s="140"/>
    </row>
    <row r="207" spans="1:9" s="139" customFormat="1" x14ac:dyDescent="0.2">
      <c r="A207" s="140"/>
      <c r="B207" s="140"/>
      <c r="C207" s="140"/>
      <c r="D207" s="140"/>
      <c r="E207" s="140"/>
      <c r="F207" s="140"/>
      <c r="G207" s="140"/>
      <c r="H207" s="140"/>
      <c r="I207" s="140"/>
    </row>
    <row r="208" spans="1:9" s="139" customFormat="1" x14ac:dyDescent="0.2">
      <c r="A208" s="140"/>
      <c r="B208" s="140"/>
      <c r="C208" s="140"/>
      <c r="D208" s="140"/>
      <c r="E208" s="140"/>
      <c r="F208" s="140"/>
      <c r="G208" s="140"/>
      <c r="H208" s="140"/>
      <c r="I208" s="140"/>
    </row>
    <row r="209" spans="1:9" s="139" customFormat="1" x14ac:dyDescent="0.2">
      <c r="A209" s="140"/>
      <c r="B209" s="140"/>
      <c r="C209" s="140"/>
      <c r="D209" s="140"/>
      <c r="E209" s="140"/>
      <c r="F209" s="140"/>
      <c r="G209" s="140"/>
      <c r="H209" s="140"/>
      <c r="I209" s="140"/>
    </row>
    <row r="210" spans="1:9" s="139" customFormat="1" x14ac:dyDescent="0.2">
      <c r="A210" s="140"/>
      <c r="B210" s="140"/>
      <c r="C210" s="140"/>
      <c r="D210" s="140"/>
      <c r="E210" s="140"/>
      <c r="F210" s="140"/>
      <c r="G210" s="140"/>
      <c r="H210" s="140"/>
      <c r="I210" s="140"/>
    </row>
    <row r="211" spans="1:9" s="139" customFormat="1" x14ac:dyDescent="0.2">
      <c r="A211" s="140"/>
      <c r="B211" s="140"/>
      <c r="C211" s="140"/>
      <c r="D211" s="140"/>
      <c r="E211" s="140"/>
      <c r="F211" s="140"/>
      <c r="G211" s="140"/>
      <c r="H211" s="140"/>
      <c r="I211" s="140"/>
    </row>
    <row r="212" spans="1:9" s="139" customFormat="1" x14ac:dyDescent="0.2">
      <c r="A212" s="140"/>
      <c r="B212" s="140"/>
      <c r="C212" s="140"/>
      <c r="D212" s="140"/>
      <c r="E212" s="140"/>
      <c r="F212" s="140"/>
      <c r="G212" s="140"/>
      <c r="H212" s="140"/>
      <c r="I212" s="140"/>
    </row>
    <row r="213" spans="1:9" s="139" customFormat="1" x14ac:dyDescent="0.2">
      <c r="A213" s="140"/>
      <c r="B213" s="140"/>
      <c r="C213" s="140"/>
      <c r="D213" s="140"/>
      <c r="E213" s="140"/>
      <c r="F213" s="140"/>
      <c r="G213" s="140"/>
      <c r="H213" s="140"/>
      <c r="I213" s="140"/>
    </row>
    <row r="214" spans="1:9" s="139" customFormat="1" x14ac:dyDescent="0.2">
      <c r="A214" s="140"/>
      <c r="B214" s="140"/>
      <c r="C214" s="140"/>
      <c r="D214" s="140"/>
      <c r="E214" s="140"/>
      <c r="F214" s="140"/>
      <c r="G214" s="140"/>
      <c r="H214" s="140"/>
      <c r="I214" s="140"/>
    </row>
    <row r="215" spans="1:9" s="139" customFormat="1" x14ac:dyDescent="0.2">
      <c r="A215" s="140"/>
      <c r="B215" s="140"/>
      <c r="C215" s="140"/>
      <c r="D215" s="140"/>
      <c r="E215" s="140"/>
      <c r="F215" s="140"/>
      <c r="G215" s="140"/>
      <c r="H215" s="140"/>
      <c r="I215" s="140"/>
    </row>
    <row r="216" spans="1:9" s="139" customFormat="1" x14ac:dyDescent="0.2">
      <c r="A216" s="140"/>
      <c r="B216" s="140"/>
      <c r="C216" s="140"/>
      <c r="D216" s="140"/>
      <c r="E216" s="140"/>
      <c r="F216" s="140"/>
      <c r="G216" s="140"/>
      <c r="H216" s="140"/>
      <c r="I216" s="140"/>
    </row>
    <row r="217" spans="1:9" s="139" customFormat="1" x14ac:dyDescent="0.2">
      <c r="A217" s="140"/>
      <c r="B217" s="140"/>
      <c r="C217" s="140"/>
      <c r="D217" s="140"/>
      <c r="E217" s="140"/>
      <c r="F217" s="140"/>
      <c r="G217" s="140"/>
      <c r="H217" s="140"/>
      <c r="I217" s="140"/>
    </row>
    <row r="218" spans="1:9" s="139" customFormat="1" x14ac:dyDescent="0.2">
      <c r="A218" s="140"/>
      <c r="B218" s="140"/>
      <c r="C218" s="140"/>
      <c r="D218" s="140"/>
      <c r="E218" s="140"/>
      <c r="F218" s="140"/>
      <c r="G218" s="140"/>
      <c r="H218" s="140"/>
      <c r="I218" s="140"/>
    </row>
    <row r="219" spans="1:9" s="139" customFormat="1" x14ac:dyDescent="0.2">
      <c r="A219" s="140"/>
      <c r="B219" s="140"/>
      <c r="C219" s="140"/>
      <c r="D219" s="140"/>
      <c r="E219" s="140"/>
      <c r="F219" s="140"/>
      <c r="G219" s="140"/>
      <c r="H219" s="140"/>
      <c r="I219" s="140"/>
    </row>
    <row r="220" spans="1:9" s="139" customFormat="1" x14ac:dyDescent="0.2">
      <c r="A220" s="140"/>
      <c r="B220" s="140"/>
      <c r="C220" s="140"/>
      <c r="D220" s="140"/>
      <c r="E220" s="140"/>
      <c r="F220" s="140"/>
      <c r="G220" s="140"/>
      <c r="H220" s="140"/>
      <c r="I220" s="140"/>
    </row>
    <row r="221" spans="1:9" s="139" customFormat="1" x14ac:dyDescent="0.2">
      <c r="A221" s="140"/>
      <c r="B221" s="140"/>
      <c r="C221" s="140"/>
      <c r="D221" s="140"/>
      <c r="E221" s="140"/>
      <c r="F221" s="140"/>
      <c r="G221" s="140"/>
      <c r="H221" s="140"/>
      <c r="I221" s="140"/>
    </row>
    <row r="222" spans="1:9" s="139" customFormat="1" x14ac:dyDescent="0.2">
      <c r="A222" s="140"/>
      <c r="B222" s="140"/>
      <c r="C222" s="140"/>
      <c r="D222" s="140"/>
      <c r="E222" s="140"/>
      <c r="F222" s="140"/>
      <c r="G222" s="140"/>
      <c r="H222" s="140"/>
      <c r="I222" s="140"/>
    </row>
    <row r="223" spans="1:9" s="139" customFormat="1" x14ac:dyDescent="0.2">
      <c r="A223" s="140"/>
      <c r="B223" s="140"/>
      <c r="C223" s="140"/>
      <c r="D223" s="140"/>
      <c r="E223" s="140"/>
      <c r="F223" s="140"/>
      <c r="G223" s="140"/>
      <c r="H223" s="140"/>
      <c r="I223" s="140"/>
    </row>
    <row r="224" spans="1:9" s="139" customFormat="1" x14ac:dyDescent="0.2">
      <c r="A224" s="140"/>
      <c r="B224" s="140"/>
      <c r="C224" s="140"/>
      <c r="D224" s="140"/>
      <c r="E224" s="140"/>
      <c r="F224" s="140"/>
      <c r="G224" s="140"/>
      <c r="H224" s="140"/>
      <c r="I224" s="140"/>
    </row>
    <row r="225" spans="1:9" s="139" customFormat="1" x14ac:dyDescent="0.2">
      <c r="A225" s="140"/>
      <c r="B225" s="140"/>
      <c r="C225" s="140"/>
      <c r="D225" s="140"/>
      <c r="E225" s="140"/>
      <c r="F225" s="140"/>
      <c r="G225" s="140"/>
      <c r="H225" s="140"/>
      <c r="I225" s="140"/>
    </row>
    <row r="226" spans="1:9" s="139" customFormat="1" x14ac:dyDescent="0.2">
      <c r="A226" s="140"/>
      <c r="B226" s="140"/>
      <c r="C226" s="140"/>
      <c r="D226" s="140"/>
      <c r="E226" s="140"/>
      <c r="F226" s="140"/>
      <c r="G226" s="140"/>
      <c r="H226" s="140"/>
      <c r="I226" s="140"/>
    </row>
    <row r="227" spans="1:9" s="139" customFormat="1" x14ac:dyDescent="0.2">
      <c r="A227" s="140"/>
      <c r="B227" s="140"/>
      <c r="C227" s="140"/>
      <c r="D227" s="140"/>
      <c r="E227" s="140"/>
      <c r="F227" s="140"/>
      <c r="G227" s="140"/>
      <c r="H227" s="140"/>
      <c r="I227" s="140"/>
    </row>
    <row r="228" spans="1:9" s="139" customFormat="1" x14ac:dyDescent="0.2">
      <c r="A228" s="140"/>
      <c r="B228" s="140"/>
      <c r="C228" s="140"/>
      <c r="D228" s="140"/>
      <c r="E228" s="140"/>
      <c r="F228" s="140"/>
      <c r="G228" s="140"/>
      <c r="H228" s="140"/>
      <c r="I228" s="140"/>
    </row>
    <row r="229" spans="1:9" s="139" customFormat="1" x14ac:dyDescent="0.2">
      <c r="A229" s="140"/>
      <c r="B229" s="140"/>
      <c r="C229" s="140"/>
      <c r="D229" s="140"/>
      <c r="E229" s="140"/>
      <c r="F229" s="140"/>
      <c r="G229" s="140"/>
      <c r="H229" s="140"/>
      <c r="I229" s="140"/>
    </row>
    <row r="230" spans="1:9" s="139" customFormat="1" x14ac:dyDescent="0.2">
      <c r="A230" s="140"/>
      <c r="B230" s="140"/>
      <c r="C230" s="140"/>
      <c r="D230" s="140"/>
      <c r="E230" s="140"/>
      <c r="F230" s="140"/>
      <c r="G230" s="140"/>
      <c r="H230" s="140"/>
      <c r="I230" s="140"/>
    </row>
    <row r="231" spans="1:9" s="139" customFormat="1" x14ac:dyDescent="0.2">
      <c r="A231" s="140"/>
      <c r="B231" s="140"/>
      <c r="C231" s="140"/>
      <c r="D231" s="140"/>
      <c r="E231" s="140"/>
      <c r="F231" s="140"/>
      <c r="G231" s="140"/>
      <c r="H231" s="140"/>
      <c r="I231" s="140"/>
    </row>
    <row r="232" spans="1:9" s="139" customFormat="1" x14ac:dyDescent="0.2">
      <c r="A232" s="140"/>
      <c r="B232" s="140"/>
      <c r="C232" s="140"/>
      <c r="D232" s="140"/>
      <c r="E232" s="140"/>
      <c r="F232" s="140"/>
      <c r="G232" s="140"/>
      <c r="H232" s="140"/>
      <c r="I232" s="140"/>
    </row>
    <row r="233" spans="1:9" s="139" customFormat="1" x14ac:dyDescent="0.2">
      <c r="A233" s="140"/>
      <c r="B233" s="140"/>
      <c r="C233" s="140"/>
      <c r="D233" s="140"/>
      <c r="E233" s="140"/>
      <c r="F233" s="140"/>
      <c r="G233" s="140"/>
      <c r="H233" s="140"/>
      <c r="I233" s="140"/>
    </row>
    <row r="234" spans="1:9" s="139" customFormat="1" x14ac:dyDescent="0.2">
      <c r="A234" s="140"/>
      <c r="B234" s="140"/>
      <c r="C234" s="140"/>
      <c r="D234" s="140"/>
      <c r="E234" s="140"/>
      <c r="F234" s="140"/>
      <c r="G234" s="140"/>
      <c r="H234" s="140"/>
      <c r="I234" s="140"/>
    </row>
    <row r="235" spans="1:9" s="139" customFormat="1" x14ac:dyDescent="0.2">
      <c r="A235" s="140"/>
      <c r="B235" s="140"/>
      <c r="C235" s="140"/>
      <c r="D235" s="140"/>
      <c r="E235" s="140"/>
      <c r="F235" s="140"/>
      <c r="G235" s="140"/>
      <c r="H235" s="140"/>
      <c r="I235" s="140"/>
    </row>
    <row r="236" spans="1:9" s="139" customFormat="1" x14ac:dyDescent="0.2">
      <c r="A236" s="140"/>
      <c r="B236" s="140"/>
      <c r="C236" s="140"/>
      <c r="D236" s="140"/>
      <c r="E236" s="140"/>
      <c r="F236" s="140"/>
      <c r="G236" s="140"/>
      <c r="H236" s="140"/>
      <c r="I236" s="140"/>
    </row>
    <row r="237" spans="1:9" s="139" customFormat="1" x14ac:dyDescent="0.2">
      <c r="A237" s="140"/>
      <c r="B237" s="140"/>
      <c r="C237" s="140"/>
      <c r="D237" s="140"/>
      <c r="E237" s="140"/>
      <c r="F237" s="140"/>
      <c r="G237" s="140"/>
      <c r="H237" s="140"/>
      <c r="I237" s="140"/>
    </row>
    <row r="238" spans="1:9" s="139" customFormat="1" x14ac:dyDescent="0.2">
      <c r="A238" s="140"/>
      <c r="B238" s="140"/>
      <c r="C238" s="140"/>
      <c r="D238" s="140"/>
      <c r="E238" s="140"/>
      <c r="F238" s="140"/>
      <c r="G238" s="140"/>
      <c r="H238" s="140"/>
      <c r="I238" s="140"/>
    </row>
    <row r="239" spans="1:9" s="139" customFormat="1" x14ac:dyDescent="0.2">
      <c r="A239" s="140"/>
      <c r="B239" s="140"/>
      <c r="C239" s="140"/>
      <c r="D239" s="140"/>
      <c r="E239" s="140"/>
      <c r="F239" s="140"/>
      <c r="G239" s="140"/>
      <c r="H239" s="140"/>
      <c r="I239" s="140"/>
    </row>
    <row r="240" spans="1:9" s="139" customFormat="1" x14ac:dyDescent="0.2">
      <c r="A240" s="140"/>
      <c r="B240" s="140"/>
      <c r="C240" s="140"/>
      <c r="D240" s="140"/>
      <c r="E240" s="140"/>
      <c r="F240" s="140"/>
      <c r="G240" s="140"/>
      <c r="H240" s="140"/>
      <c r="I240" s="140"/>
    </row>
    <row r="241" spans="1:9" s="139" customFormat="1" x14ac:dyDescent="0.2">
      <c r="A241" s="140"/>
      <c r="B241" s="140"/>
      <c r="C241" s="140"/>
      <c r="D241" s="140"/>
      <c r="E241" s="140"/>
      <c r="F241" s="140"/>
      <c r="G241" s="140"/>
      <c r="H241" s="140"/>
      <c r="I241" s="140"/>
    </row>
    <row r="242" spans="1:9" s="139" customFormat="1" x14ac:dyDescent="0.2">
      <c r="A242" s="140"/>
      <c r="B242" s="140"/>
      <c r="C242" s="140"/>
      <c r="D242" s="140"/>
      <c r="E242" s="140"/>
      <c r="F242" s="140"/>
      <c r="G242" s="140"/>
      <c r="H242" s="140"/>
      <c r="I242" s="140"/>
    </row>
    <row r="243" spans="1:9" s="139" customFormat="1" x14ac:dyDescent="0.2">
      <c r="A243" s="140"/>
      <c r="B243" s="140"/>
      <c r="C243" s="140"/>
      <c r="D243" s="140"/>
      <c r="E243" s="140"/>
      <c r="F243" s="140"/>
      <c r="G243" s="140"/>
      <c r="H243" s="140"/>
      <c r="I243" s="140"/>
    </row>
    <row r="244" spans="1:9" s="139" customFormat="1" x14ac:dyDescent="0.2">
      <c r="A244" s="140"/>
      <c r="B244" s="140"/>
      <c r="C244" s="140"/>
      <c r="D244" s="140"/>
      <c r="E244" s="140"/>
      <c r="F244" s="140"/>
      <c r="G244" s="140"/>
      <c r="H244" s="140"/>
      <c r="I244" s="140"/>
    </row>
    <row r="245" spans="1:9" s="139" customFormat="1" x14ac:dyDescent="0.2">
      <c r="A245" s="140"/>
      <c r="B245" s="140"/>
      <c r="C245" s="140"/>
      <c r="D245" s="140"/>
      <c r="E245" s="140"/>
      <c r="F245" s="140"/>
      <c r="G245" s="140"/>
      <c r="H245" s="140"/>
      <c r="I245" s="140"/>
    </row>
    <row r="246" spans="1:9" s="139" customFormat="1" x14ac:dyDescent="0.2">
      <c r="A246" s="140"/>
      <c r="B246" s="140"/>
      <c r="C246" s="140"/>
      <c r="D246" s="140"/>
      <c r="E246" s="140"/>
      <c r="F246" s="140"/>
      <c r="G246" s="140"/>
      <c r="H246" s="140"/>
      <c r="I246" s="140"/>
    </row>
    <row r="247" spans="1:9" s="139" customFormat="1" x14ac:dyDescent="0.2">
      <c r="A247" s="140"/>
      <c r="B247" s="140"/>
      <c r="C247" s="140"/>
      <c r="D247" s="140"/>
      <c r="E247" s="140"/>
      <c r="F247" s="140"/>
      <c r="G247" s="140"/>
      <c r="H247" s="140"/>
      <c r="I247" s="140"/>
    </row>
    <row r="248" spans="1:9" s="139" customFormat="1" x14ac:dyDescent="0.2">
      <c r="A248" s="140"/>
      <c r="B248" s="140"/>
      <c r="C248" s="140"/>
      <c r="D248" s="140"/>
      <c r="E248" s="140"/>
      <c r="F248" s="140"/>
      <c r="G248" s="140"/>
      <c r="H248" s="140"/>
      <c r="I248" s="140"/>
    </row>
    <row r="249" spans="1:9" s="139" customFormat="1" x14ac:dyDescent="0.2">
      <c r="A249" s="140"/>
      <c r="B249" s="140"/>
      <c r="C249" s="140"/>
      <c r="D249" s="140"/>
      <c r="E249" s="140"/>
      <c r="F249" s="140"/>
      <c r="G249" s="140"/>
      <c r="H249" s="140"/>
      <c r="I249" s="140"/>
    </row>
    <row r="250" spans="1:9" s="139" customFormat="1" x14ac:dyDescent="0.2">
      <c r="A250" s="140"/>
      <c r="B250" s="140"/>
      <c r="C250" s="140"/>
      <c r="D250" s="140"/>
      <c r="E250" s="140"/>
      <c r="F250" s="140"/>
      <c r="G250" s="140"/>
      <c r="H250" s="140"/>
      <c r="I250" s="140"/>
    </row>
    <row r="251" spans="1:9" s="139" customFormat="1" x14ac:dyDescent="0.2">
      <c r="A251" s="140"/>
      <c r="B251" s="140"/>
      <c r="C251" s="140"/>
      <c r="D251" s="140"/>
      <c r="E251" s="140"/>
      <c r="F251" s="140"/>
      <c r="G251" s="140"/>
      <c r="H251" s="140"/>
      <c r="I251" s="140"/>
    </row>
    <row r="252" spans="1:9" s="139" customFormat="1" x14ac:dyDescent="0.2">
      <c r="A252" s="140"/>
      <c r="B252" s="140"/>
      <c r="C252" s="140"/>
      <c r="D252" s="140"/>
      <c r="E252" s="140"/>
      <c r="F252" s="140"/>
      <c r="G252" s="140"/>
      <c r="H252" s="140"/>
      <c r="I252" s="140"/>
    </row>
    <row r="253" spans="1:9" s="139" customFormat="1" x14ac:dyDescent="0.2">
      <c r="A253" s="140"/>
      <c r="B253" s="140"/>
      <c r="C253" s="140"/>
      <c r="D253" s="140"/>
      <c r="E253" s="140"/>
      <c r="F253" s="140"/>
      <c r="G253" s="140"/>
      <c r="H253" s="140"/>
      <c r="I253" s="140"/>
    </row>
    <row r="254" spans="1:9" s="139" customFormat="1" x14ac:dyDescent="0.2">
      <c r="A254" s="140"/>
      <c r="B254" s="140"/>
      <c r="C254" s="140"/>
      <c r="D254" s="140"/>
      <c r="E254" s="140"/>
      <c r="F254" s="140"/>
      <c r="G254" s="140"/>
      <c r="H254" s="140"/>
      <c r="I254" s="140"/>
    </row>
    <row r="255" spans="1:9" s="139" customFormat="1" x14ac:dyDescent="0.2">
      <c r="A255" s="140"/>
      <c r="B255" s="140"/>
      <c r="C255" s="140"/>
      <c r="D255" s="140"/>
      <c r="E255" s="140"/>
      <c r="F255" s="140"/>
      <c r="G255" s="140"/>
      <c r="H255" s="140"/>
      <c r="I255" s="140"/>
    </row>
    <row r="256" spans="1:9" s="139" customFormat="1" x14ac:dyDescent="0.2">
      <c r="A256" s="140"/>
      <c r="B256" s="140"/>
      <c r="C256" s="140"/>
      <c r="D256" s="140"/>
      <c r="E256" s="140"/>
      <c r="F256" s="140"/>
      <c r="G256" s="140"/>
      <c r="H256" s="140"/>
      <c r="I256" s="140"/>
    </row>
    <row r="257" spans="1:9" s="139" customFormat="1" x14ac:dyDescent="0.2">
      <c r="A257" s="140"/>
      <c r="B257" s="140"/>
      <c r="C257" s="140"/>
      <c r="D257" s="140"/>
      <c r="E257" s="140"/>
      <c r="F257" s="140"/>
      <c r="G257" s="140"/>
      <c r="H257" s="140"/>
      <c r="I257" s="140"/>
    </row>
    <row r="258" spans="1:9" s="139" customFormat="1" x14ac:dyDescent="0.2">
      <c r="A258" s="140"/>
      <c r="B258" s="140"/>
      <c r="C258" s="140"/>
      <c r="D258" s="140"/>
      <c r="E258" s="140"/>
      <c r="F258" s="140"/>
      <c r="G258" s="140"/>
      <c r="H258" s="140"/>
      <c r="I258" s="140"/>
    </row>
    <row r="259" spans="1:9" s="139" customFormat="1" x14ac:dyDescent="0.2">
      <c r="A259" s="140"/>
      <c r="B259" s="140"/>
      <c r="C259" s="140"/>
      <c r="D259" s="140"/>
      <c r="E259" s="140"/>
      <c r="F259" s="140"/>
      <c r="G259" s="140"/>
      <c r="H259" s="140"/>
      <c r="I259" s="140"/>
    </row>
    <row r="260" spans="1:9" s="139" customFormat="1" x14ac:dyDescent="0.2">
      <c r="A260" s="140"/>
      <c r="B260" s="140"/>
      <c r="C260" s="140"/>
      <c r="D260" s="140"/>
      <c r="E260" s="140"/>
      <c r="F260" s="140"/>
      <c r="G260" s="140"/>
      <c r="H260" s="140"/>
      <c r="I260" s="140"/>
    </row>
    <row r="261" spans="1:9" s="139" customFormat="1" x14ac:dyDescent="0.2">
      <c r="A261" s="140"/>
      <c r="B261" s="140"/>
      <c r="C261" s="140"/>
      <c r="D261" s="140"/>
      <c r="E261" s="140"/>
      <c r="F261" s="140"/>
      <c r="G261" s="140"/>
      <c r="H261" s="140"/>
      <c r="I261" s="140"/>
    </row>
    <row r="262" spans="1:9" s="139" customFormat="1" x14ac:dyDescent="0.2">
      <c r="A262" s="140"/>
      <c r="B262" s="140"/>
      <c r="C262" s="140"/>
      <c r="D262" s="140"/>
      <c r="E262" s="140"/>
      <c r="F262" s="140"/>
      <c r="G262" s="140"/>
      <c r="H262" s="140"/>
      <c r="I262" s="140"/>
    </row>
    <row r="263" spans="1:9" s="139" customFormat="1" x14ac:dyDescent="0.2">
      <c r="A263" s="140"/>
      <c r="B263" s="140"/>
      <c r="C263" s="140"/>
      <c r="D263" s="140"/>
      <c r="E263" s="140"/>
      <c r="F263" s="140"/>
      <c r="G263" s="140"/>
      <c r="H263" s="140"/>
      <c r="I263" s="140"/>
    </row>
    <row r="264" spans="1:9" s="139" customFormat="1" x14ac:dyDescent="0.2">
      <c r="A264" s="140"/>
      <c r="B264" s="140"/>
      <c r="C264" s="140"/>
      <c r="D264" s="140"/>
      <c r="E264" s="140"/>
      <c r="F264" s="140"/>
      <c r="G264" s="140"/>
      <c r="H264" s="140"/>
      <c r="I264" s="140"/>
    </row>
    <row r="265" spans="1:9" s="139" customFormat="1" x14ac:dyDescent="0.2">
      <c r="A265" s="140"/>
      <c r="B265" s="140"/>
      <c r="C265" s="140"/>
      <c r="D265" s="140"/>
      <c r="E265" s="140"/>
      <c r="F265" s="140"/>
      <c r="G265" s="140"/>
      <c r="H265" s="140"/>
      <c r="I265" s="140"/>
    </row>
    <row r="266" spans="1:9" s="139" customFormat="1" x14ac:dyDescent="0.2">
      <c r="A266" s="140"/>
      <c r="B266" s="140"/>
      <c r="C266" s="140"/>
      <c r="D266" s="140"/>
      <c r="E266" s="140"/>
      <c r="F266" s="140"/>
      <c r="G266" s="140"/>
      <c r="H266" s="140"/>
      <c r="I266" s="140"/>
    </row>
    <row r="267" spans="1:9" s="139" customFormat="1" x14ac:dyDescent="0.2">
      <c r="A267" s="140"/>
      <c r="B267" s="140"/>
      <c r="C267" s="140"/>
      <c r="D267" s="140"/>
      <c r="E267" s="140"/>
      <c r="F267" s="140"/>
      <c r="G267" s="140"/>
      <c r="H267" s="140"/>
      <c r="I267" s="140"/>
    </row>
    <row r="268" spans="1:9" s="139" customFormat="1" x14ac:dyDescent="0.2">
      <c r="A268" s="140"/>
      <c r="B268" s="140"/>
      <c r="C268" s="140"/>
      <c r="D268" s="140"/>
      <c r="E268" s="140"/>
      <c r="F268" s="140"/>
      <c r="G268" s="140"/>
      <c r="H268" s="140"/>
      <c r="I268" s="140"/>
    </row>
    <row r="269" spans="1:9" s="139" customFormat="1" x14ac:dyDescent="0.2">
      <c r="A269" s="140"/>
      <c r="B269" s="140"/>
      <c r="C269" s="140"/>
      <c r="D269" s="140"/>
      <c r="E269" s="140"/>
      <c r="F269" s="140"/>
      <c r="G269" s="140"/>
      <c r="H269" s="140"/>
      <c r="I269" s="140"/>
    </row>
    <row r="270" spans="1:9" s="139" customFormat="1" x14ac:dyDescent="0.2">
      <c r="A270" s="140"/>
      <c r="B270" s="140"/>
      <c r="C270" s="140"/>
      <c r="D270" s="140"/>
      <c r="E270" s="140"/>
      <c r="F270" s="140"/>
      <c r="G270" s="140"/>
      <c r="H270" s="140"/>
      <c r="I270" s="140"/>
    </row>
    <row r="271" spans="1:9" s="139" customFormat="1" x14ac:dyDescent="0.2">
      <c r="A271" s="140"/>
      <c r="B271" s="140"/>
      <c r="C271" s="140"/>
      <c r="D271" s="140"/>
      <c r="E271" s="140"/>
      <c r="F271" s="140"/>
      <c r="G271" s="140"/>
      <c r="H271" s="140"/>
      <c r="I271" s="140"/>
    </row>
    <row r="272" spans="1:9" s="139" customFormat="1" x14ac:dyDescent="0.2">
      <c r="A272" s="140"/>
      <c r="B272" s="140"/>
      <c r="C272" s="140"/>
      <c r="D272" s="140"/>
      <c r="E272" s="140"/>
      <c r="F272" s="140"/>
      <c r="G272" s="140"/>
      <c r="H272" s="140"/>
      <c r="I272" s="140"/>
    </row>
    <row r="273" spans="1:9" s="139" customFormat="1" x14ac:dyDescent="0.2">
      <c r="A273" s="140"/>
      <c r="B273" s="140"/>
      <c r="C273" s="140"/>
      <c r="D273" s="140"/>
      <c r="E273" s="140"/>
      <c r="F273" s="140"/>
      <c r="G273" s="140"/>
      <c r="H273" s="140"/>
      <c r="I273" s="140"/>
    </row>
    <row r="274" spans="1:9" s="139" customFormat="1" x14ac:dyDescent="0.2">
      <c r="A274" s="140"/>
      <c r="B274" s="140"/>
      <c r="C274" s="140"/>
      <c r="D274" s="140"/>
      <c r="E274" s="140"/>
      <c r="F274" s="140"/>
      <c r="G274" s="140"/>
      <c r="H274" s="140"/>
      <c r="I274" s="140"/>
    </row>
    <row r="275" spans="1:9" s="139" customFormat="1" x14ac:dyDescent="0.2">
      <c r="A275" s="140"/>
      <c r="B275" s="140"/>
      <c r="C275" s="140"/>
      <c r="D275" s="140"/>
      <c r="E275" s="140"/>
      <c r="F275" s="140"/>
      <c r="G275" s="140"/>
      <c r="H275" s="140"/>
      <c r="I275" s="140"/>
    </row>
    <row r="276" spans="1:9" s="139" customFormat="1" x14ac:dyDescent="0.2">
      <c r="A276" s="140"/>
      <c r="B276" s="140"/>
      <c r="C276" s="140"/>
      <c r="D276" s="140"/>
      <c r="E276" s="140"/>
      <c r="F276" s="140"/>
      <c r="G276" s="140"/>
      <c r="H276" s="140"/>
      <c r="I276" s="140"/>
    </row>
    <row r="277" spans="1:9" s="139" customFormat="1" x14ac:dyDescent="0.2">
      <c r="A277" s="140"/>
      <c r="B277" s="140"/>
      <c r="C277" s="140"/>
      <c r="D277" s="140"/>
      <c r="E277" s="140"/>
      <c r="F277" s="140"/>
      <c r="G277" s="140"/>
      <c r="H277" s="140"/>
      <c r="I277" s="140"/>
    </row>
    <row r="278" spans="1:9" s="139" customFormat="1" x14ac:dyDescent="0.2">
      <c r="A278" s="140"/>
      <c r="B278" s="140"/>
      <c r="C278" s="140"/>
      <c r="D278" s="140"/>
      <c r="E278" s="140"/>
      <c r="F278" s="140"/>
      <c r="G278" s="140"/>
      <c r="H278" s="140"/>
      <c r="I278" s="140"/>
    </row>
    <row r="279" spans="1:9" s="139" customFormat="1" x14ac:dyDescent="0.2">
      <c r="A279" s="140"/>
      <c r="B279" s="140"/>
      <c r="C279" s="140"/>
      <c r="D279" s="140"/>
      <c r="E279" s="140"/>
      <c r="F279" s="140"/>
      <c r="G279" s="140"/>
      <c r="H279" s="140"/>
      <c r="I279" s="140"/>
    </row>
    <row r="280" spans="1:9" s="139" customFormat="1" x14ac:dyDescent="0.2">
      <c r="A280" s="140"/>
      <c r="B280" s="140"/>
      <c r="C280" s="140"/>
      <c r="D280" s="140"/>
      <c r="E280" s="140"/>
      <c r="F280" s="140"/>
      <c r="G280" s="140"/>
      <c r="H280" s="140"/>
      <c r="I280" s="140"/>
    </row>
    <row r="281" spans="1:9" s="139" customFormat="1" x14ac:dyDescent="0.2">
      <c r="A281" s="140"/>
      <c r="B281" s="140"/>
      <c r="C281" s="140"/>
      <c r="D281" s="140"/>
      <c r="E281" s="140"/>
      <c r="F281" s="140"/>
      <c r="G281" s="140"/>
      <c r="H281" s="140"/>
      <c r="I281" s="140"/>
    </row>
    <row r="282" spans="1:9" s="139" customFormat="1" x14ac:dyDescent="0.2">
      <c r="A282" s="140"/>
      <c r="B282" s="140"/>
      <c r="C282" s="140"/>
      <c r="D282" s="140"/>
      <c r="E282" s="140"/>
      <c r="F282" s="140"/>
      <c r="G282" s="140"/>
      <c r="H282" s="140"/>
      <c r="I282" s="140"/>
    </row>
    <row r="283" spans="1:9" s="139" customFormat="1" x14ac:dyDescent="0.2">
      <c r="A283" s="140"/>
      <c r="B283" s="140"/>
      <c r="C283" s="140"/>
      <c r="D283" s="140"/>
      <c r="E283" s="140"/>
      <c r="F283" s="140"/>
      <c r="G283" s="140"/>
      <c r="H283" s="140"/>
      <c r="I283" s="140"/>
    </row>
    <row r="284" spans="1:9" s="139" customFormat="1" x14ac:dyDescent="0.2">
      <c r="A284" s="140"/>
      <c r="B284" s="140"/>
      <c r="C284" s="140"/>
      <c r="D284" s="140"/>
      <c r="E284" s="140"/>
      <c r="F284" s="140"/>
      <c r="G284" s="140"/>
      <c r="H284" s="140"/>
      <c r="I284" s="140"/>
    </row>
    <row r="285" spans="1:9" s="139" customFormat="1" x14ac:dyDescent="0.2">
      <c r="A285" s="140"/>
      <c r="B285" s="140"/>
      <c r="C285" s="140"/>
      <c r="D285" s="140"/>
      <c r="E285" s="140"/>
      <c r="F285" s="140"/>
      <c r="G285" s="140"/>
      <c r="H285" s="140"/>
      <c r="I285" s="140"/>
    </row>
    <row r="286" spans="1:9" s="139" customFormat="1" x14ac:dyDescent="0.2">
      <c r="A286" s="140"/>
      <c r="B286" s="140"/>
      <c r="C286" s="140"/>
      <c r="D286" s="140"/>
      <c r="E286" s="140"/>
      <c r="F286" s="140"/>
      <c r="G286" s="140"/>
      <c r="H286" s="140"/>
      <c r="I286" s="140"/>
    </row>
    <row r="287" spans="1:9" s="139" customFormat="1" x14ac:dyDescent="0.2">
      <c r="A287" s="140"/>
      <c r="B287" s="140"/>
      <c r="C287" s="140"/>
      <c r="D287" s="140"/>
      <c r="E287" s="140"/>
      <c r="F287" s="140"/>
      <c r="G287" s="140"/>
      <c r="H287" s="140"/>
      <c r="I287" s="140"/>
    </row>
    <row r="288" spans="1:9" s="139" customFormat="1" x14ac:dyDescent="0.2">
      <c r="A288" s="140"/>
      <c r="B288" s="140"/>
      <c r="C288" s="140"/>
      <c r="D288" s="140"/>
      <c r="E288" s="140"/>
      <c r="F288" s="140"/>
      <c r="G288" s="140"/>
      <c r="H288" s="140"/>
      <c r="I288" s="140"/>
    </row>
    <row r="289" spans="1:9" s="139" customFormat="1" x14ac:dyDescent="0.2">
      <c r="A289" s="140"/>
      <c r="B289" s="140"/>
      <c r="C289" s="140"/>
      <c r="D289" s="140"/>
      <c r="E289" s="140"/>
      <c r="F289" s="140"/>
      <c r="G289" s="140"/>
      <c r="H289" s="140"/>
      <c r="I289" s="140"/>
    </row>
    <row r="290" spans="1:9" s="139" customFormat="1" x14ac:dyDescent="0.2">
      <c r="A290" s="140"/>
      <c r="B290" s="140"/>
      <c r="C290" s="140"/>
      <c r="D290" s="140"/>
      <c r="E290" s="140"/>
      <c r="F290" s="140"/>
      <c r="G290" s="140"/>
      <c r="H290" s="140"/>
      <c r="I290" s="140"/>
    </row>
    <row r="291" spans="1:9" s="139" customFormat="1" x14ac:dyDescent="0.2">
      <c r="A291" s="140"/>
      <c r="B291" s="140"/>
      <c r="C291" s="140"/>
      <c r="D291" s="140"/>
      <c r="E291" s="140"/>
      <c r="F291" s="140"/>
      <c r="G291" s="140"/>
      <c r="H291" s="140"/>
      <c r="I291" s="140"/>
    </row>
    <row r="292" spans="1:9" s="139" customFormat="1" x14ac:dyDescent="0.2">
      <c r="A292" s="140"/>
      <c r="B292" s="140"/>
      <c r="C292" s="140"/>
      <c r="D292" s="140"/>
      <c r="E292" s="140"/>
      <c r="F292" s="140"/>
      <c r="G292" s="140"/>
      <c r="H292" s="140"/>
      <c r="I292" s="140"/>
    </row>
    <row r="293" spans="1:9" s="139" customFormat="1" x14ac:dyDescent="0.2">
      <c r="A293" s="140"/>
      <c r="B293" s="140"/>
      <c r="C293" s="140"/>
      <c r="D293" s="140"/>
      <c r="E293" s="140"/>
      <c r="F293" s="140"/>
      <c r="G293" s="140"/>
      <c r="H293" s="140"/>
      <c r="I293" s="140"/>
    </row>
  </sheetData>
  <mergeCells count="15">
    <mergeCell ref="K9:K10"/>
    <mergeCell ref="C9:C10"/>
    <mergeCell ref="A6:K6"/>
    <mergeCell ref="A7:K7"/>
    <mergeCell ref="A8:K8"/>
    <mergeCell ref="A9:A10"/>
    <mergeCell ref="B9:B10"/>
    <mergeCell ref="D9:D10"/>
    <mergeCell ref="E9:E10"/>
    <mergeCell ref="F9:I9"/>
    <mergeCell ref="A1:K1"/>
    <mergeCell ref="A2:K2"/>
    <mergeCell ref="A3:K3"/>
    <mergeCell ref="A4:K4"/>
    <mergeCell ref="A5:K5"/>
  </mergeCells>
  <phoneticPr fontId="5" type="noConversion"/>
  <pageMargins left="1.4566929133858268" right="0.39370078740157483" top="0.55118110236220474" bottom="0.15748031496062992" header="0" footer="0"/>
  <pageSetup paperSize="9" scale="95" orientation="landscape" verticalDpi="300" r:id="rId1"/>
  <headerFooter alignWithMargins="0"/>
  <ignoredErrors>
    <ignoredError sqref="E11" evalError="1"/>
    <ignoredError sqref="E14 E16 E25" evalError="1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D92"/>
  <sheetViews>
    <sheetView showGridLines="0" tabSelected="1" topLeftCell="E1" zoomScaleNormal="100" workbookViewId="0">
      <pane ySplit="1" topLeftCell="A2" activePane="bottomLeft" state="frozen"/>
      <selection pane="bottomLeft" activeCell="I67" sqref="I67"/>
    </sheetView>
  </sheetViews>
  <sheetFormatPr baseColWidth="10" defaultColWidth="9.140625" defaultRowHeight="15" x14ac:dyDescent="0.25"/>
  <cols>
    <col min="1" max="1" width="17.5703125" style="412" customWidth="1"/>
    <col min="2" max="2" width="40.5703125" style="333" customWidth="1"/>
    <col min="3" max="3" width="24.140625" style="333" customWidth="1"/>
    <col min="4" max="4" width="12.5703125" style="333" customWidth="1"/>
    <col min="5" max="5" width="36.140625" style="333" customWidth="1"/>
    <col min="6" max="11" width="5.7109375" style="333" customWidth="1"/>
    <col min="12" max="12" width="5.7109375" style="331" customWidth="1"/>
    <col min="13" max="13" width="5.7109375" style="329" customWidth="1"/>
    <col min="14" max="17" width="5.7109375" style="330" customWidth="1"/>
    <col min="18" max="18" width="9.140625" style="330"/>
    <col min="19" max="19" width="20.7109375" style="330" customWidth="1"/>
    <col min="20" max="20" width="15.7109375" style="330" customWidth="1"/>
    <col min="21" max="21" width="14" style="330" customWidth="1"/>
    <col min="22" max="22" width="20.140625" style="332" customWidth="1"/>
    <col min="23" max="23" width="21.5703125" style="332" customWidth="1"/>
    <col min="24" max="82" width="9.140625" style="332"/>
    <col min="83" max="16384" width="9.140625" style="323"/>
  </cols>
  <sheetData>
    <row r="1" spans="1:82" s="330" customFormat="1" x14ac:dyDescent="0.25">
      <c r="A1" s="595" t="str">
        <f>+PPNE1!$A$1</f>
        <v>"Año del Desarrollo Agroforestal"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</row>
    <row r="2" spans="1:82" s="330" customFormat="1" ht="15.75" x14ac:dyDescent="0.25">
      <c r="A2" s="597" t="s">
        <v>458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</row>
    <row r="3" spans="1:82" s="330" customFormat="1" x14ac:dyDescent="0.25">
      <c r="A3" s="599" t="s">
        <v>459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</row>
    <row r="4" spans="1:82" s="330" customFormat="1" x14ac:dyDescent="0.25">
      <c r="A4" s="601" t="s">
        <v>1375</v>
      </c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</row>
    <row r="5" spans="1:82" s="330" customFormat="1" x14ac:dyDescent="0.25">
      <c r="A5" s="601">
        <f>PPNE1!$C$5</f>
        <v>0</v>
      </c>
      <c r="B5" s="602"/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</row>
    <row r="6" spans="1:82" x14ac:dyDescent="0.25">
      <c r="A6" s="603" t="s">
        <v>324</v>
      </c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</row>
    <row r="7" spans="1:82" s="330" customFormat="1" x14ac:dyDescent="0.25">
      <c r="A7" s="603" t="s">
        <v>1109</v>
      </c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604"/>
      <c r="S7" s="604"/>
      <c r="T7" s="604"/>
      <c r="U7" s="604"/>
      <c r="V7" s="604"/>
      <c r="W7" s="604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  <c r="AX7" s="332"/>
      <c r="AY7" s="332"/>
      <c r="AZ7" s="332"/>
      <c r="BA7" s="332"/>
      <c r="BB7" s="332"/>
      <c r="BC7" s="332"/>
      <c r="BD7" s="332"/>
      <c r="BE7" s="332"/>
      <c r="BF7" s="332"/>
      <c r="BG7" s="332"/>
      <c r="BH7" s="332"/>
      <c r="BI7" s="332"/>
      <c r="BJ7" s="332"/>
      <c r="BK7" s="332"/>
      <c r="BL7" s="332"/>
      <c r="BM7" s="332"/>
      <c r="BN7" s="332"/>
      <c r="BO7" s="332"/>
      <c r="BP7" s="332"/>
      <c r="BQ7" s="332"/>
      <c r="BR7" s="332"/>
      <c r="BS7" s="332"/>
      <c r="BT7" s="332"/>
      <c r="BU7" s="332"/>
      <c r="BV7" s="332"/>
      <c r="BW7" s="332"/>
      <c r="BX7" s="332"/>
      <c r="BY7" s="332"/>
      <c r="BZ7" s="332"/>
      <c r="CA7" s="332"/>
      <c r="CB7" s="332"/>
      <c r="CC7" s="332"/>
      <c r="CD7" s="332"/>
    </row>
    <row r="8" spans="1:82" s="330" customFormat="1" x14ac:dyDescent="0.25">
      <c r="A8" s="605" t="s">
        <v>1108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6"/>
      <c r="V8" s="606"/>
      <c r="W8" s="606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  <c r="AQ8" s="332"/>
      <c r="AR8" s="332"/>
      <c r="AS8" s="332"/>
      <c r="AT8" s="332"/>
      <c r="AU8" s="332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332"/>
      <c r="CA8" s="332"/>
      <c r="CB8" s="332"/>
      <c r="CC8" s="332"/>
      <c r="CD8" s="332"/>
    </row>
    <row r="9" spans="1:82" s="340" customFormat="1" ht="25.5" x14ac:dyDescent="0.25">
      <c r="A9" s="410" t="s">
        <v>1114</v>
      </c>
      <c r="B9" s="339" t="s">
        <v>1115</v>
      </c>
      <c r="C9" s="339" t="s">
        <v>1116</v>
      </c>
      <c r="D9" s="339" t="s">
        <v>1117</v>
      </c>
      <c r="E9" s="339" t="s">
        <v>1118</v>
      </c>
      <c r="F9" s="339" t="s">
        <v>1119</v>
      </c>
      <c r="G9" s="339" t="s">
        <v>1120</v>
      </c>
      <c r="H9" s="339" t="s">
        <v>1121</v>
      </c>
      <c r="I9" s="339" t="s">
        <v>1122</v>
      </c>
      <c r="J9" s="339" t="s">
        <v>1123</v>
      </c>
      <c r="K9" s="339" t="s">
        <v>1124</v>
      </c>
      <c r="L9" s="339" t="s">
        <v>1125</v>
      </c>
      <c r="M9" s="339" t="s">
        <v>1126</v>
      </c>
      <c r="N9" s="339" t="s">
        <v>1127</v>
      </c>
      <c r="O9" s="339" t="s">
        <v>1128</v>
      </c>
      <c r="P9" s="339" t="s">
        <v>1129</v>
      </c>
      <c r="Q9" s="339" t="s">
        <v>1130</v>
      </c>
      <c r="R9" s="339" t="s">
        <v>1131</v>
      </c>
      <c r="S9" s="339" t="s">
        <v>1132</v>
      </c>
      <c r="T9" s="339" t="s">
        <v>1133</v>
      </c>
      <c r="U9" s="339" t="s">
        <v>1134</v>
      </c>
      <c r="V9" s="339" t="s">
        <v>1135</v>
      </c>
      <c r="W9" s="339" t="s">
        <v>1136</v>
      </c>
      <c r="AC9" s="341"/>
      <c r="AD9" s="342"/>
    </row>
    <row r="10" spans="1:82" s="340" customFormat="1" ht="30.75" customHeight="1" x14ac:dyDescent="0.25">
      <c r="A10" s="567" t="s">
        <v>1217</v>
      </c>
      <c r="B10" s="567" t="s">
        <v>1289</v>
      </c>
      <c r="C10" s="567" t="s">
        <v>1683</v>
      </c>
      <c r="D10" s="368" t="s">
        <v>1684</v>
      </c>
      <c r="E10" s="372" t="s">
        <v>1290</v>
      </c>
      <c r="F10" s="367"/>
      <c r="G10" s="367"/>
      <c r="H10" s="367"/>
      <c r="I10" s="367"/>
      <c r="J10" s="367">
        <v>1</v>
      </c>
      <c r="K10" s="367"/>
      <c r="L10" s="367"/>
      <c r="M10" s="367"/>
      <c r="N10" s="367">
        <v>1</v>
      </c>
      <c r="O10" s="367"/>
      <c r="P10" s="367"/>
      <c r="Q10" s="367"/>
      <c r="R10" s="367">
        <f>SUM(F10:Q10)</f>
        <v>2</v>
      </c>
      <c r="S10" s="383" t="s">
        <v>1199</v>
      </c>
      <c r="T10" s="383" t="s">
        <v>1678</v>
      </c>
      <c r="U10" s="383"/>
      <c r="V10" s="383"/>
      <c r="W10" s="383"/>
      <c r="AC10" s="341"/>
      <c r="AD10" s="342"/>
    </row>
    <row r="11" spans="1:82" s="340" customFormat="1" ht="34.5" customHeight="1" x14ac:dyDescent="0.25">
      <c r="A11" s="567"/>
      <c r="B11" s="567"/>
      <c r="C11" s="567"/>
      <c r="D11" s="368" t="s">
        <v>1685</v>
      </c>
      <c r="E11" s="372" t="s">
        <v>1291</v>
      </c>
      <c r="F11" s="367"/>
      <c r="G11" s="367"/>
      <c r="H11" s="367"/>
      <c r="I11" s="367"/>
      <c r="J11" s="367"/>
      <c r="K11" s="367">
        <v>1</v>
      </c>
      <c r="L11" s="367"/>
      <c r="M11" s="367"/>
      <c r="N11" s="367"/>
      <c r="O11" s="367">
        <v>1</v>
      </c>
      <c r="P11" s="367"/>
      <c r="Q11" s="367"/>
      <c r="R11" s="367">
        <f t="shared" ref="R11:R64" si="0">SUM(F11:Q11)</f>
        <v>2</v>
      </c>
      <c r="S11" s="383" t="s">
        <v>1138</v>
      </c>
      <c r="T11" s="383"/>
      <c r="U11" s="383"/>
      <c r="V11" s="383"/>
      <c r="W11" s="383"/>
      <c r="AC11" s="341"/>
      <c r="AD11" s="342"/>
    </row>
    <row r="12" spans="1:82" s="140" customFormat="1" ht="29.25" customHeight="1" x14ac:dyDescent="0.2">
      <c r="A12" s="589" t="s">
        <v>1217</v>
      </c>
      <c r="B12" s="570" t="s">
        <v>1142</v>
      </c>
      <c r="C12" s="589" t="s">
        <v>1218</v>
      </c>
      <c r="D12" s="381" t="s">
        <v>1181</v>
      </c>
      <c r="E12" s="372" t="s">
        <v>1286</v>
      </c>
      <c r="F12" s="343"/>
      <c r="G12" s="343"/>
      <c r="H12" s="343"/>
      <c r="I12" s="343"/>
      <c r="J12" s="343"/>
      <c r="K12" s="343"/>
      <c r="L12" s="343"/>
      <c r="M12" s="343">
        <v>1</v>
      </c>
      <c r="N12" s="343"/>
      <c r="O12" s="343"/>
      <c r="P12" s="343"/>
      <c r="Q12" s="343"/>
      <c r="R12" s="367">
        <f t="shared" si="0"/>
        <v>1</v>
      </c>
      <c r="S12" s="383" t="s">
        <v>1168</v>
      </c>
      <c r="T12" s="383"/>
      <c r="U12" s="385"/>
      <c r="V12" s="385"/>
      <c r="W12" s="386"/>
      <c r="AC12" s="342"/>
      <c r="AD12" s="342"/>
    </row>
    <row r="13" spans="1:82" s="140" customFormat="1" ht="33" customHeight="1" x14ac:dyDescent="0.2">
      <c r="A13" s="590"/>
      <c r="B13" s="588"/>
      <c r="C13" s="590"/>
      <c r="D13" s="381" t="s">
        <v>1182</v>
      </c>
      <c r="E13" s="372" t="s">
        <v>1665</v>
      </c>
      <c r="F13" s="344"/>
      <c r="G13" s="344"/>
      <c r="H13" s="344"/>
      <c r="I13" s="344"/>
      <c r="J13" s="344"/>
      <c r="K13" s="344"/>
      <c r="L13" s="344">
        <v>1</v>
      </c>
      <c r="M13" s="344"/>
      <c r="N13" s="344"/>
      <c r="O13" s="344"/>
      <c r="P13" s="344"/>
      <c r="Q13" s="344"/>
      <c r="R13" s="367">
        <f t="shared" si="0"/>
        <v>1</v>
      </c>
      <c r="S13" s="383" t="s">
        <v>1365</v>
      </c>
      <c r="T13" s="383"/>
      <c r="U13" s="385"/>
      <c r="V13" s="384"/>
      <c r="W13" s="387"/>
      <c r="Z13" s="140" t="s">
        <v>1137</v>
      </c>
      <c r="AC13" s="342" t="s">
        <v>1138</v>
      </c>
      <c r="AD13" s="342" t="s">
        <v>1139</v>
      </c>
    </row>
    <row r="14" spans="1:82" s="140" customFormat="1" ht="33" customHeight="1" x14ac:dyDescent="0.2">
      <c r="A14" s="590"/>
      <c r="B14" s="588"/>
      <c r="C14" s="590"/>
      <c r="D14" s="381" t="s">
        <v>1183</v>
      </c>
      <c r="E14" s="372" t="s">
        <v>1288</v>
      </c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>
        <v>1</v>
      </c>
      <c r="Q14" s="344"/>
      <c r="R14" s="367">
        <f t="shared" si="0"/>
        <v>1</v>
      </c>
      <c r="S14" s="383" t="s">
        <v>1154</v>
      </c>
      <c r="T14" s="383"/>
      <c r="U14" s="385"/>
      <c r="V14" s="384"/>
      <c r="W14" s="387"/>
      <c r="Z14" s="140" t="s">
        <v>1140</v>
      </c>
      <c r="AC14" s="342" t="s">
        <v>1141</v>
      </c>
      <c r="AD14" s="342" t="s">
        <v>1142</v>
      </c>
    </row>
    <row r="15" spans="1:82" s="140" customFormat="1" ht="48" customHeight="1" x14ac:dyDescent="0.2">
      <c r="A15" s="590"/>
      <c r="B15" s="588"/>
      <c r="C15" s="590"/>
      <c r="D15" s="381" t="s">
        <v>1322</v>
      </c>
      <c r="E15" s="372" t="s">
        <v>1666</v>
      </c>
      <c r="F15" s="344"/>
      <c r="G15" s="344"/>
      <c r="H15" s="344"/>
      <c r="I15" s="344"/>
      <c r="J15" s="344">
        <v>1</v>
      </c>
      <c r="K15" s="344"/>
      <c r="L15" s="344"/>
      <c r="M15" s="344"/>
      <c r="N15" s="344"/>
      <c r="O15" s="344"/>
      <c r="P15" s="344"/>
      <c r="Q15" s="344"/>
      <c r="R15" s="367">
        <f t="shared" si="0"/>
        <v>1</v>
      </c>
      <c r="S15" s="383" t="s">
        <v>1138</v>
      </c>
      <c r="T15" s="383"/>
      <c r="U15" s="385"/>
      <c r="V15" s="384"/>
      <c r="W15" s="387"/>
      <c r="AC15" s="342"/>
      <c r="AD15" s="342"/>
    </row>
    <row r="16" spans="1:82" s="140" customFormat="1" ht="33.75" customHeight="1" x14ac:dyDescent="0.2">
      <c r="A16" s="590"/>
      <c r="B16" s="588"/>
      <c r="C16" s="590"/>
      <c r="D16" s="381" t="s">
        <v>1323</v>
      </c>
      <c r="E16" s="372" t="s">
        <v>1324</v>
      </c>
      <c r="F16" s="344"/>
      <c r="G16" s="344"/>
      <c r="H16" s="344"/>
      <c r="I16" s="344">
        <v>1</v>
      </c>
      <c r="J16" s="344"/>
      <c r="K16" s="344"/>
      <c r="L16" s="344"/>
      <c r="M16" s="344">
        <v>1</v>
      </c>
      <c r="N16" s="344"/>
      <c r="O16" s="344"/>
      <c r="P16" s="344"/>
      <c r="Q16" s="344"/>
      <c r="R16" s="367">
        <f t="shared" si="0"/>
        <v>2</v>
      </c>
      <c r="S16" s="383" t="s">
        <v>1138</v>
      </c>
      <c r="T16" s="383"/>
      <c r="U16" s="385"/>
      <c r="V16" s="384"/>
      <c r="W16" s="387"/>
      <c r="AC16" s="342"/>
      <c r="AD16" s="342"/>
    </row>
    <row r="17" spans="1:30" s="407" customFormat="1" ht="33.75" customHeight="1" x14ac:dyDescent="0.2">
      <c r="A17" s="590"/>
      <c r="B17" s="588"/>
      <c r="C17" s="590"/>
      <c r="D17" s="381" t="s">
        <v>1395</v>
      </c>
      <c r="E17" s="372" t="s">
        <v>1667</v>
      </c>
      <c r="F17" s="409"/>
      <c r="G17" s="409"/>
      <c r="H17" s="409"/>
      <c r="I17" s="409"/>
      <c r="J17" s="409"/>
      <c r="K17" s="409"/>
      <c r="L17" s="556">
        <v>1</v>
      </c>
      <c r="M17" s="557"/>
      <c r="N17" s="409"/>
      <c r="O17" s="409"/>
      <c r="P17" s="409"/>
      <c r="Q17" s="409"/>
      <c r="R17" s="367"/>
      <c r="S17" s="383" t="s">
        <v>1138</v>
      </c>
      <c r="T17" s="383"/>
      <c r="U17" s="385"/>
      <c r="V17" s="384"/>
      <c r="W17" s="387"/>
      <c r="AC17" s="408"/>
      <c r="AD17" s="408"/>
    </row>
    <row r="18" spans="1:30" s="407" customFormat="1" ht="33.75" customHeight="1" x14ac:dyDescent="0.2">
      <c r="A18" s="590"/>
      <c r="B18" s="588"/>
      <c r="C18" s="591"/>
      <c r="D18" s="381" t="s">
        <v>1396</v>
      </c>
      <c r="E18" s="372" t="s">
        <v>1686</v>
      </c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>
        <v>1</v>
      </c>
      <c r="Q18" s="409"/>
      <c r="R18" s="367"/>
      <c r="S18" s="383" t="s">
        <v>1676</v>
      </c>
      <c r="T18" s="383"/>
      <c r="U18" s="385"/>
      <c r="V18" s="384"/>
      <c r="W18" s="387"/>
      <c r="AC18" s="408"/>
      <c r="AD18" s="408"/>
    </row>
    <row r="19" spans="1:30" s="140" customFormat="1" ht="46.5" customHeight="1" x14ac:dyDescent="0.2">
      <c r="A19" s="590"/>
      <c r="B19" s="588"/>
      <c r="C19" s="589" t="s">
        <v>1219</v>
      </c>
      <c r="D19" s="381" t="s">
        <v>1325</v>
      </c>
      <c r="E19" s="559" t="s">
        <v>1250</v>
      </c>
      <c r="F19" s="343"/>
      <c r="G19" s="343"/>
      <c r="H19" s="343">
        <v>1</v>
      </c>
      <c r="I19" s="343"/>
      <c r="J19" s="343"/>
      <c r="K19" s="343"/>
      <c r="L19" s="343"/>
      <c r="M19" s="343"/>
      <c r="N19" s="343"/>
      <c r="O19" s="343">
        <v>1</v>
      </c>
      <c r="P19" s="343"/>
      <c r="Q19" s="343"/>
      <c r="R19" s="367">
        <f t="shared" si="0"/>
        <v>2</v>
      </c>
      <c r="S19" s="383" t="s">
        <v>1187</v>
      </c>
      <c r="T19" s="383"/>
      <c r="U19" s="385"/>
      <c r="V19" s="385"/>
      <c r="W19" s="386"/>
      <c r="Z19" s="140" t="s">
        <v>1143</v>
      </c>
      <c r="AC19" s="342" t="s">
        <v>1144</v>
      </c>
      <c r="AD19" s="342" t="s">
        <v>1145</v>
      </c>
    </row>
    <row r="20" spans="1:30" s="140" customFormat="1" ht="54.75" customHeight="1" x14ac:dyDescent="0.2">
      <c r="A20" s="590"/>
      <c r="B20" s="588"/>
      <c r="C20" s="590"/>
      <c r="D20" s="381" t="s">
        <v>1329</v>
      </c>
      <c r="E20" s="552" t="s">
        <v>1254</v>
      </c>
      <c r="F20" s="344"/>
      <c r="G20" s="344"/>
      <c r="H20" s="344">
        <v>1</v>
      </c>
      <c r="I20" s="344"/>
      <c r="J20" s="344"/>
      <c r="K20" s="344"/>
      <c r="L20" s="344"/>
      <c r="M20" s="344"/>
      <c r="N20" s="344"/>
      <c r="O20" s="344">
        <v>1</v>
      </c>
      <c r="P20" s="344"/>
      <c r="Q20" s="344"/>
      <c r="R20" s="367">
        <f t="shared" si="0"/>
        <v>2</v>
      </c>
      <c r="S20" s="383" t="s">
        <v>1678</v>
      </c>
      <c r="T20" s="383"/>
      <c r="U20" s="385"/>
      <c r="V20" s="384"/>
      <c r="W20" s="387"/>
      <c r="Z20" s="140" t="s">
        <v>1148</v>
      </c>
      <c r="AC20" s="342" t="s">
        <v>1668</v>
      </c>
      <c r="AD20" s="342" t="s">
        <v>1149</v>
      </c>
    </row>
    <row r="21" spans="1:30" s="140" customFormat="1" ht="45.75" customHeight="1" x14ac:dyDescent="0.2">
      <c r="A21" s="591"/>
      <c r="B21" s="571"/>
      <c r="C21" s="591"/>
      <c r="D21" s="381" t="s">
        <v>1394</v>
      </c>
      <c r="E21" s="372" t="s">
        <v>1669</v>
      </c>
      <c r="F21" s="344"/>
      <c r="G21" s="344"/>
      <c r="H21" s="344">
        <v>1</v>
      </c>
      <c r="I21" s="344"/>
      <c r="J21" s="344"/>
      <c r="K21" s="344"/>
      <c r="L21" s="344"/>
      <c r="M21" s="344"/>
      <c r="N21" s="344"/>
      <c r="O21" s="344"/>
      <c r="P21" s="344"/>
      <c r="Q21" s="344"/>
      <c r="R21" s="367"/>
      <c r="S21" s="383" t="s">
        <v>1677</v>
      </c>
      <c r="T21" s="383"/>
      <c r="U21" s="385"/>
      <c r="V21" s="384"/>
      <c r="W21" s="387"/>
      <c r="AC21" s="342"/>
      <c r="AD21" s="342"/>
    </row>
    <row r="22" spans="1:30" s="407" customFormat="1" ht="23.25" customHeight="1" x14ac:dyDescent="0.2">
      <c r="A22" s="589" t="s">
        <v>1221</v>
      </c>
      <c r="B22" s="592" t="s">
        <v>1146</v>
      </c>
      <c r="C22" s="589" t="s">
        <v>1222</v>
      </c>
      <c r="D22" s="381" t="s">
        <v>1184</v>
      </c>
      <c r="E22" s="372" t="s">
        <v>1679</v>
      </c>
      <c r="F22" s="411"/>
      <c r="G22" s="411"/>
      <c r="H22" s="411"/>
      <c r="I22" s="411">
        <v>1</v>
      </c>
      <c r="J22" s="411"/>
      <c r="K22" s="411"/>
      <c r="L22" s="411"/>
      <c r="M22" s="411"/>
      <c r="N22" s="411"/>
      <c r="O22" s="411"/>
      <c r="P22" s="411"/>
      <c r="Q22" s="411"/>
      <c r="R22" s="367"/>
      <c r="S22" s="383" t="s">
        <v>1680</v>
      </c>
      <c r="T22" s="383"/>
      <c r="U22" s="385"/>
      <c r="V22" s="384"/>
      <c r="W22" s="387"/>
      <c r="AC22" s="408"/>
      <c r="AD22" s="408"/>
    </row>
    <row r="23" spans="1:30" s="140" customFormat="1" ht="45" customHeight="1" x14ac:dyDescent="0.2">
      <c r="A23" s="590"/>
      <c r="B23" s="593"/>
      <c r="C23" s="591"/>
      <c r="D23" s="381" t="s">
        <v>1185</v>
      </c>
      <c r="E23" s="551" t="s">
        <v>1688</v>
      </c>
      <c r="F23" s="343"/>
      <c r="G23" s="343"/>
      <c r="H23" s="343"/>
      <c r="I23" s="343">
        <v>1</v>
      </c>
      <c r="J23" s="343">
        <v>1</v>
      </c>
      <c r="K23" s="343">
        <v>1</v>
      </c>
      <c r="L23" s="343">
        <v>1</v>
      </c>
      <c r="M23" s="343">
        <v>1</v>
      </c>
      <c r="N23" s="343">
        <v>1</v>
      </c>
      <c r="O23" s="343">
        <v>1</v>
      </c>
      <c r="P23" s="343">
        <v>1</v>
      </c>
      <c r="Q23" s="343">
        <v>1</v>
      </c>
      <c r="R23" s="367">
        <f t="shared" si="0"/>
        <v>9</v>
      </c>
      <c r="S23" s="383" t="s">
        <v>1676</v>
      </c>
      <c r="T23" s="383" t="s">
        <v>1687</v>
      </c>
      <c r="U23" s="385"/>
      <c r="V23" s="385"/>
      <c r="W23" s="386"/>
      <c r="AC23" s="342" t="s">
        <v>1152</v>
      </c>
      <c r="AD23" s="342" t="s">
        <v>1153</v>
      </c>
    </row>
    <row r="24" spans="1:30" s="140" customFormat="1" ht="30.75" customHeight="1" x14ac:dyDescent="0.2">
      <c r="A24" s="590"/>
      <c r="B24" s="593"/>
      <c r="C24" s="568" t="s">
        <v>1223</v>
      </c>
      <c r="D24" s="381" t="s">
        <v>1330</v>
      </c>
      <c r="E24" s="375" t="s">
        <v>1259</v>
      </c>
      <c r="F24" s="344"/>
      <c r="G24" s="344"/>
      <c r="H24" s="344">
        <v>1</v>
      </c>
      <c r="I24" s="344"/>
      <c r="J24" s="344"/>
      <c r="K24" s="344">
        <v>1</v>
      </c>
      <c r="L24" s="344"/>
      <c r="M24" s="344"/>
      <c r="N24" s="344">
        <v>1</v>
      </c>
      <c r="O24" s="344"/>
      <c r="P24" s="344"/>
      <c r="Q24" s="344">
        <v>1</v>
      </c>
      <c r="R24" s="367">
        <f t="shared" si="0"/>
        <v>4</v>
      </c>
      <c r="S24" s="383" t="s">
        <v>1138</v>
      </c>
      <c r="T24" s="383"/>
      <c r="U24" s="385"/>
      <c r="V24" s="384"/>
      <c r="W24" s="387"/>
      <c r="AC24" s="342" t="s">
        <v>18</v>
      </c>
      <c r="AD24" s="342" t="s">
        <v>1157</v>
      </c>
    </row>
    <row r="25" spans="1:30" s="140" customFormat="1" ht="24" customHeight="1" x14ac:dyDescent="0.2">
      <c r="A25" s="590"/>
      <c r="B25" s="593"/>
      <c r="C25" s="568"/>
      <c r="D25" s="381" t="s">
        <v>1331</v>
      </c>
      <c r="E25" s="375" t="s">
        <v>1670</v>
      </c>
      <c r="F25" s="343">
        <v>1</v>
      </c>
      <c r="G25" s="343">
        <v>1</v>
      </c>
      <c r="H25" s="343">
        <v>1</v>
      </c>
      <c r="I25" s="343">
        <v>1</v>
      </c>
      <c r="J25" s="343">
        <v>1</v>
      </c>
      <c r="K25" s="343">
        <v>1</v>
      </c>
      <c r="L25" s="343">
        <v>1</v>
      </c>
      <c r="M25" s="343">
        <v>1</v>
      </c>
      <c r="N25" s="343">
        <v>1</v>
      </c>
      <c r="O25" s="343">
        <v>1</v>
      </c>
      <c r="P25" s="343">
        <v>1</v>
      </c>
      <c r="Q25" s="343">
        <v>1</v>
      </c>
      <c r="R25" s="367">
        <f t="shared" si="0"/>
        <v>12</v>
      </c>
      <c r="S25" s="383" t="s">
        <v>1138</v>
      </c>
      <c r="T25" s="383"/>
      <c r="U25" s="385"/>
      <c r="V25" s="385"/>
      <c r="W25" s="386"/>
      <c r="AC25" s="342"/>
      <c r="AD25" s="342" t="s">
        <v>1158</v>
      </c>
    </row>
    <row r="26" spans="1:30" s="140" customFormat="1" ht="22.5" customHeight="1" x14ac:dyDescent="0.2">
      <c r="A26" s="590"/>
      <c r="B26" s="593"/>
      <c r="C26" s="568"/>
      <c r="D26" s="381" t="s">
        <v>1332</v>
      </c>
      <c r="E26" s="375" t="s">
        <v>1671</v>
      </c>
      <c r="F26" s="343">
        <v>1</v>
      </c>
      <c r="G26" s="343">
        <v>1</v>
      </c>
      <c r="H26" s="343">
        <v>1</v>
      </c>
      <c r="I26" s="343">
        <v>1</v>
      </c>
      <c r="J26" s="343">
        <v>1</v>
      </c>
      <c r="K26" s="343">
        <v>1</v>
      </c>
      <c r="L26" s="343">
        <v>1</v>
      </c>
      <c r="M26" s="343">
        <v>1</v>
      </c>
      <c r="N26" s="343">
        <v>1</v>
      </c>
      <c r="O26" s="343">
        <v>1</v>
      </c>
      <c r="P26" s="343">
        <v>1</v>
      </c>
      <c r="Q26" s="343">
        <v>1</v>
      </c>
      <c r="R26" s="367">
        <f t="shared" si="0"/>
        <v>12</v>
      </c>
      <c r="S26" s="383" t="s">
        <v>1138</v>
      </c>
      <c r="T26" s="383"/>
      <c r="U26" s="385"/>
      <c r="V26" s="384"/>
      <c r="W26" s="387"/>
      <c r="AC26" s="342"/>
      <c r="AD26" s="342" t="s">
        <v>1159</v>
      </c>
    </row>
    <row r="27" spans="1:30" s="140" customFormat="1" ht="34.5" customHeight="1" x14ac:dyDescent="0.2">
      <c r="A27" s="590"/>
      <c r="B27" s="593"/>
      <c r="C27" s="568"/>
      <c r="D27" s="381" t="s">
        <v>1333</v>
      </c>
      <c r="E27" s="375" t="s">
        <v>1294</v>
      </c>
      <c r="F27" s="343">
        <v>1</v>
      </c>
      <c r="G27" s="343">
        <v>1</v>
      </c>
      <c r="H27" s="343">
        <v>1</v>
      </c>
      <c r="I27" s="343">
        <v>1</v>
      </c>
      <c r="J27" s="343">
        <v>1</v>
      </c>
      <c r="K27" s="343">
        <v>1</v>
      </c>
      <c r="L27" s="343">
        <v>1</v>
      </c>
      <c r="M27" s="343">
        <v>1</v>
      </c>
      <c r="N27" s="343">
        <v>1</v>
      </c>
      <c r="O27" s="343">
        <v>1</v>
      </c>
      <c r="P27" s="343">
        <v>1</v>
      </c>
      <c r="Q27" s="343">
        <v>1</v>
      </c>
      <c r="R27" s="367">
        <f t="shared" si="0"/>
        <v>12</v>
      </c>
      <c r="S27" s="383" t="s">
        <v>1138</v>
      </c>
      <c r="T27" s="383"/>
      <c r="U27" s="385"/>
      <c r="V27" s="384"/>
      <c r="W27" s="387"/>
      <c r="AC27" s="342"/>
      <c r="AD27" s="342"/>
    </row>
    <row r="28" spans="1:30" s="140" customFormat="1" ht="50.25" customHeight="1" x14ac:dyDescent="0.2">
      <c r="A28" s="591"/>
      <c r="B28" s="594"/>
      <c r="C28" s="568"/>
      <c r="D28" s="381" t="s">
        <v>1334</v>
      </c>
      <c r="E28" s="375" t="s">
        <v>1295</v>
      </c>
      <c r="F28" s="343">
        <v>1</v>
      </c>
      <c r="G28" s="343">
        <v>1</v>
      </c>
      <c r="H28" s="343">
        <v>1</v>
      </c>
      <c r="I28" s="343">
        <v>1</v>
      </c>
      <c r="J28" s="343">
        <v>1</v>
      </c>
      <c r="K28" s="343">
        <v>1</v>
      </c>
      <c r="L28" s="343">
        <v>1</v>
      </c>
      <c r="M28" s="343">
        <v>1</v>
      </c>
      <c r="N28" s="343">
        <v>1</v>
      </c>
      <c r="O28" s="343">
        <v>1</v>
      </c>
      <c r="P28" s="343">
        <v>1</v>
      </c>
      <c r="Q28" s="343">
        <v>1</v>
      </c>
      <c r="R28" s="367">
        <f t="shared" si="0"/>
        <v>12</v>
      </c>
      <c r="S28" s="383" t="s">
        <v>1138</v>
      </c>
      <c r="T28" s="383"/>
      <c r="U28" s="385"/>
      <c r="V28" s="385"/>
      <c r="W28" s="386"/>
      <c r="AC28" s="342"/>
      <c r="AD28" s="342" t="s">
        <v>1160</v>
      </c>
    </row>
    <row r="29" spans="1:30" s="140" customFormat="1" ht="26.25" customHeight="1" x14ac:dyDescent="0.2">
      <c r="A29" s="567" t="s">
        <v>1221</v>
      </c>
      <c r="B29" s="567" t="s">
        <v>1147</v>
      </c>
      <c r="C29" s="567" t="s">
        <v>1283</v>
      </c>
      <c r="D29" s="381" t="s">
        <v>1188</v>
      </c>
      <c r="E29" s="375" t="s">
        <v>1296</v>
      </c>
      <c r="F29" s="343"/>
      <c r="G29" s="343"/>
      <c r="H29" s="343">
        <v>1</v>
      </c>
      <c r="I29" s="343"/>
      <c r="J29" s="343"/>
      <c r="K29" s="343">
        <v>1</v>
      </c>
      <c r="L29" s="343"/>
      <c r="M29" s="343"/>
      <c r="N29" s="343">
        <v>1</v>
      </c>
      <c r="O29" s="343"/>
      <c r="P29" s="343"/>
      <c r="Q29" s="343">
        <v>1</v>
      </c>
      <c r="R29" s="367">
        <f t="shared" si="0"/>
        <v>4</v>
      </c>
      <c r="S29" s="383" t="s">
        <v>1689</v>
      </c>
      <c r="T29" s="383"/>
      <c r="U29" s="385"/>
      <c r="V29" s="385"/>
      <c r="W29" s="386"/>
      <c r="AC29" s="342"/>
      <c r="AD29" s="342" t="s">
        <v>1161</v>
      </c>
    </row>
    <row r="30" spans="1:30" s="140" customFormat="1" ht="52.5" customHeight="1" x14ac:dyDescent="0.2">
      <c r="A30" s="567"/>
      <c r="B30" s="567"/>
      <c r="C30" s="567"/>
      <c r="D30" s="381" t="s">
        <v>1189</v>
      </c>
      <c r="E30" s="375" t="s">
        <v>1261</v>
      </c>
      <c r="F30" s="344"/>
      <c r="G30" s="344">
        <v>1</v>
      </c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67">
        <f t="shared" si="0"/>
        <v>1</v>
      </c>
      <c r="S30" s="383" t="s">
        <v>1366</v>
      </c>
      <c r="T30" s="383" t="s">
        <v>1676</v>
      </c>
      <c r="U30" s="385"/>
      <c r="V30" s="384"/>
      <c r="W30" s="387"/>
      <c r="AC30" s="342"/>
      <c r="AD30" s="342" t="s">
        <v>1162</v>
      </c>
    </row>
    <row r="31" spans="1:30" s="407" customFormat="1" ht="52.5" customHeight="1" x14ac:dyDescent="0.2">
      <c r="A31" s="567"/>
      <c r="B31" s="567"/>
      <c r="C31" s="567"/>
      <c r="D31" s="381" t="s">
        <v>1190</v>
      </c>
      <c r="E31" s="375" t="s">
        <v>1699</v>
      </c>
      <c r="F31" s="411"/>
      <c r="G31" s="411"/>
      <c r="H31" s="411">
        <v>1</v>
      </c>
      <c r="I31" s="411"/>
      <c r="J31" s="411"/>
      <c r="K31" s="411">
        <v>1</v>
      </c>
      <c r="L31" s="411"/>
      <c r="M31" s="411"/>
      <c r="N31" s="411">
        <v>1</v>
      </c>
      <c r="O31" s="411"/>
      <c r="P31" s="411"/>
      <c r="Q31" s="411">
        <v>1</v>
      </c>
      <c r="R31" s="367">
        <f t="shared" si="0"/>
        <v>4</v>
      </c>
      <c r="S31" s="383" t="s">
        <v>1676</v>
      </c>
      <c r="T31" s="383"/>
      <c r="U31" s="385"/>
      <c r="V31" s="384"/>
      <c r="W31" s="387"/>
      <c r="AC31" s="408"/>
      <c r="AD31" s="408"/>
    </row>
    <row r="32" spans="1:30" s="140" customFormat="1" ht="30" customHeight="1" x14ac:dyDescent="0.2">
      <c r="A32" s="567"/>
      <c r="B32" s="567"/>
      <c r="C32" s="567"/>
      <c r="D32" s="381" t="s">
        <v>1698</v>
      </c>
      <c r="E32" s="375" t="s">
        <v>1262</v>
      </c>
      <c r="F32" s="344"/>
      <c r="G32" s="344"/>
      <c r="H32" s="344">
        <v>1</v>
      </c>
      <c r="I32" s="344"/>
      <c r="J32" s="344"/>
      <c r="K32" s="344">
        <v>1</v>
      </c>
      <c r="L32" s="344"/>
      <c r="M32" s="344"/>
      <c r="N32" s="344">
        <v>1</v>
      </c>
      <c r="O32" s="344"/>
      <c r="P32" s="344"/>
      <c r="Q32" s="344">
        <v>1</v>
      </c>
      <c r="R32" s="367">
        <f t="shared" si="0"/>
        <v>4</v>
      </c>
      <c r="S32" s="383" t="s">
        <v>1700</v>
      </c>
      <c r="T32" s="383"/>
      <c r="U32" s="385"/>
      <c r="V32" s="384"/>
      <c r="W32" s="387"/>
      <c r="AC32" s="342"/>
      <c r="AD32" s="342"/>
    </row>
    <row r="33" spans="1:30" s="140" customFormat="1" ht="65.25" customHeight="1" x14ac:dyDescent="0.2">
      <c r="A33" s="560" t="s">
        <v>1224</v>
      </c>
      <c r="B33" s="560" t="s">
        <v>1150</v>
      </c>
      <c r="C33" s="560" t="s">
        <v>1225</v>
      </c>
      <c r="D33" s="381" t="s">
        <v>1339</v>
      </c>
      <c r="E33" s="559" t="s">
        <v>1690</v>
      </c>
      <c r="F33" s="344"/>
      <c r="G33" s="344"/>
      <c r="H33" s="344"/>
      <c r="I33" s="344"/>
      <c r="J33" s="344"/>
      <c r="K33" s="344"/>
      <c r="L33" s="344">
        <v>2</v>
      </c>
      <c r="M33" s="344"/>
      <c r="N33" s="344"/>
      <c r="O33" s="344"/>
      <c r="P33" s="344"/>
      <c r="Q33" s="344"/>
      <c r="R33" s="367">
        <f t="shared" si="0"/>
        <v>2</v>
      </c>
      <c r="S33" s="383" t="s">
        <v>1676</v>
      </c>
      <c r="T33" s="383" t="s">
        <v>1681</v>
      </c>
      <c r="U33" s="385"/>
      <c r="V33" s="384"/>
      <c r="W33" s="387"/>
      <c r="AC33" s="342"/>
      <c r="AD33" s="342"/>
    </row>
    <row r="34" spans="1:30" s="140" customFormat="1" ht="0.75" customHeight="1" x14ac:dyDescent="0.2">
      <c r="A34" s="568" t="s">
        <v>1217</v>
      </c>
      <c r="B34" s="569" t="s">
        <v>1151</v>
      </c>
      <c r="C34" s="568" t="s">
        <v>1226</v>
      </c>
      <c r="D34" s="381"/>
      <c r="E34" s="375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67">
        <f t="shared" si="0"/>
        <v>0</v>
      </c>
      <c r="S34" s="383" t="s">
        <v>1376</v>
      </c>
      <c r="T34" s="383"/>
      <c r="U34" s="385"/>
      <c r="V34" s="384"/>
      <c r="W34" s="387"/>
      <c r="AC34" s="342"/>
      <c r="AD34" s="342"/>
    </row>
    <row r="35" spans="1:30" s="140" customFormat="1" ht="62.25" customHeight="1" x14ac:dyDescent="0.2">
      <c r="A35" s="568"/>
      <c r="B35" s="569"/>
      <c r="C35" s="568"/>
      <c r="D35" s="381" t="s">
        <v>1191</v>
      </c>
      <c r="E35" s="552" t="s">
        <v>1300</v>
      </c>
      <c r="F35" s="344"/>
      <c r="G35" s="344"/>
      <c r="H35" s="344"/>
      <c r="I35" s="344"/>
      <c r="J35" s="344">
        <v>1</v>
      </c>
      <c r="K35" s="344"/>
      <c r="L35" s="344"/>
      <c r="M35" s="344"/>
      <c r="N35" s="344"/>
      <c r="O35" s="344">
        <v>1</v>
      </c>
      <c r="P35" s="344"/>
      <c r="Q35" s="344"/>
      <c r="R35" s="367">
        <f t="shared" si="0"/>
        <v>2</v>
      </c>
      <c r="S35" s="383" t="s">
        <v>1138</v>
      </c>
      <c r="U35" s="385"/>
      <c r="V35" s="384"/>
      <c r="W35" s="387"/>
      <c r="AC35" s="342"/>
      <c r="AD35" s="342"/>
    </row>
    <row r="36" spans="1:30" s="140" customFormat="1" ht="74.25" customHeight="1" x14ac:dyDescent="0.2">
      <c r="A36" s="554" t="s">
        <v>1217</v>
      </c>
      <c r="B36" s="554" t="s">
        <v>1153</v>
      </c>
      <c r="C36" s="373" t="s">
        <v>1227</v>
      </c>
      <c r="D36" s="381" t="s">
        <v>1340</v>
      </c>
      <c r="E36" s="551" t="s">
        <v>1302</v>
      </c>
      <c r="F36" s="344">
        <v>1</v>
      </c>
      <c r="G36" s="344">
        <v>1</v>
      </c>
      <c r="H36" s="344">
        <v>1</v>
      </c>
      <c r="I36" s="344">
        <v>1</v>
      </c>
      <c r="J36" s="344">
        <v>1</v>
      </c>
      <c r="K36" s="344">
        <v>1</v>
      </c>
      <c r="L36" s="344">
        <v>1</v>
      </c>
      <c r="M36" s="344">
        <v>1</v>
      </c>
      <c r="N36" s="344">
        <v>1</v>
      </c>
      <c r="O36" s="344">
        <v>1</v>
      </c>
      <c r="P36" s="344">
        <v>1</v>
      </c>
      <c r="Q36" s="344">
        <v>1</v>
      </c>
      <c r="R36" s="367">
        <f t="shared" si="0"/>
        <v>12</v>
      </c>
      <c r="S36" s="383" t="s">
        <v>1138</v>
      </c>
      <c r="T36" s="383"/>
      <c r="U36" s="385"/>
      <c r="V36" s="384"/>
      <c r="W36" s="387"/>
      <c r="AC36" s="342"/>
      <c r="AD36" s="342"/>
    </row>
    <row r="37" spans="1:30" s="140" customFormat="1" ht="68.25" customHeight="1" x14ac:dyDescent="0.2">
      <c r="A37" s="561" t="s">
        <v>1228</v>
      </c>
      <c r="B37" s="558" t="s">
        <v>1155</v>
      </c>
      <c r="C37" s="561" t="s">
        <v>1229</v>
      </c>
      <c r="D37" s="381" t="s">
        <v>1193</v>
      </c>
      <c r="E37" s="377" t="s">
        <v>1387</v>
      </c>
      <c r="F37" s="344"/>
      <c r="G37" s="344"/>
      <c r="H37" s="344">
        <v>1</v>
      </c>
      <c r="I37" s="344"/>
      <c r="J37" s="344"/>
      <c r="K37" s="344"/>
      <c r="L37" s="344"/>
      <c r="M37" s="344"/>
      <c r="N37" s="344">
        <v>1</v>
      </c>
      <c r="O37" s="344"/>
      <c r="P37" s="344"/>
      <c r="Q37" s="344"/>
      <c r="R37" s="367">
        <f t="shared" si="0"/>
        <v>2</v>
      </c>
      <c r="S37" s="383" t="s">
        <v>1691</v>
      </c>
      <c r="T37" s="383"/>
      <c r="U37" s="385"/>
      <c r="V37" s="384"/>
      <c r="W37" s="387"/>
      <c r="AC37" s="342"/>
      <c r="AD37" s="342"/>
    </row>
    <row r="38" spans="1:30" s="140" customFormat="1" ht="48.75" customHeight="1" x14ac:dyDescent="0.2">
      <c r="A38" s="561"/>
      <c r="B38" s="555"/>
      <c r="C38" s="555"/>
      <c r="D38" s="381"/>
      <c r="E38" s="377"/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3"/>
      <c r="Q38" s="343"/>
      <c r="R38" s="367">
        <f t="shared" si="0"/>
        <v>0</v>
      </c>
      <c r="S38" s="383" t="s">
        <v>1138</v>
      </c>
      <c r="T38" s="383"/>
      <c r="U38" s="385"/>
      <c r="V38" s="384"/>
      <c r="W38" s="387"/>
      <c r="AC38" s="342"/>
      <c r="AD38" s="342"/>
    </row>
    <row r="39" spans="1:30" s="140" customFormat="1" ht="41.25" customHeight="1" x14ac:dyDescent="0.2">
      <c r="A39" s="561"/>
      <c r="B39" s="555"/>
      <c r="C39" s="555"/>
      <c r="D39" s="381"/>
      <c r="E39" s="372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67">
        <f t="shared" si="0"/>
        <v>0</v>
      </c>
      <c r="S39" s="383" t="s">
        <v>1138</v>
      </c>
      <c r="T39" s="383"/>
      <c r="U39" s="385"/>
      <c r="V39" s="385"/>
      <c r="W39" s="386"/>
      <c r="AC39" s="342"/>
      <c r="AD39" s="342"/>
    </row>
    <row r="40" spans="1:30" s="140" customFormat="1" ht="32.25" customHeight="1" x14ac:dyDescent="0.2">
      <c r="A40" s="568" t="s">
        <v>1217</v>
      </c>
      <c r="B40" s="569" t="s">
        <v>1158</v>
      </c>
      <c r="C40" s="568" t="s">
        <v>1231</v>
      </c>
      <c r="D40" s="381" t="s">
        <v>1198</v>
      </c>
      <c r="E40" s="375" t="s">
        <v>1255</v>
      </c>
      <c r="F40" s="343">
        <v>1</v>
      </c>
      <c r="G40" s="343">
        <v>1</v>
      </c>
      <c r="H40" s="343">
        <v>1</v>
      </c>
      <c r="I40" s="343">
        <v>1</v>
      </c>
      <c r="J40" s="343">
        <v>1</v>
      </c>
      <c r="K40" s="343">
        <v>1</v>
      </c>
      <c r="L40" s="343">
        <v>1</v>
      </c>
      <c r="M40" s="343">
        <v>1</v>
      </c>
      <c r="N40" s="343">
        <v>1</v>
      </c>
      <c r="O40" s="343">
        <v>1</v>
      </c>
      <c r="P40" s="343">
        <v>1</v>
      </c>
      <c r="Q40" s="343">
        <v>1</v>
      </c>
      <c r="R40" s="367">
        <f t="shared" si="0"/>
        <v>12</v>
      </c>
      <c r="S40" s="383" t="s">
        <v>1138</v>
      </c>
      <c r="T40" s="383"/>
      <c r="U40" s="385"/>
      <c r="V40" s="385"/>
      <c r="W40" s="386"/>
      <c r="AC40" s="342"/>
      <c r="AD40" s="342"/>
    </row>
    <row r="41" spans="1:30" s="140" customFormat="1" ht="53.25" customHeight="1" x14ac:dyDescent="0.2">
      <c r="A41" s="568"/>
      <c r="B41" s="569"/>
      <c r="C41" s="568"/>
      <c r="D41" s="381" t="s">
        <v>1200</v>
      </c>
      <c r="E41" s="377" t="s">
        <v>1377</v>
      </c>
      <c r="F41" s="344"/>
      <c r="G41" s="344"/>
      <c r="H41" s="344"/>
      <c r="I41" s="344">
        <v>1</v>
      </c>
      <c r="J41" s="344"/>
      <c r="K41" s="344"/>
      <c r="L41" s="344"/>
      <c r="M41" s="344">
        <v>1</v>
      </c>
      <c r="N41" s="344"/>
      <c r="O41" s="344"/>
      <c r="P41" s="344"/>
      <c r="Q41" s="344">
        <v>1</v>
      </c>
      <c r="R41" s="367">
        <f t="shared" si="0"/>
        <v>3</v>
      </c>
      <c r="S41" s="383" t="s">
        <v>1678</v>
      </c>
      <c r="T41" s="383" t="s">
        <v>1199</v>
      </c>
      <c r="U41" s="385"/>
      <c r="V41" s="384"/>
      <c r="W41" s="387"/>
      <c r="AC41" s="342"/>
      <c r="AD41" s="342"/>
    </row>
    <row r="42" spans="1:30" s="140" customFormat="1" ht="33" customHeight="1" x14ac:dyDescent="0.2">
      <c r="A42" s="568" t="s">
        <v>1232</v>
      </c>
      <c r="B42" s="568" t="s">
        <v>1161</v>
      </c>
      <c r="C42" s="568" t="s">
        <v>1378</v>
      </c>
      <c r="D42" s="562" t="s">
        <v>1174</v>
      </c>
      <c r="E42" s="375" t="s">
        <v>1692</v>
      </c>
      <c r="F42" s="344">
        <v>1</v>
      </c>
      <c r="G42" s="344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67">
        <f t="shared" si="0"/>
        <v>1</v>
      </c>
      <c r="S42" s="383" t="s">
        <v>1379</v>
      </c>
      <c r="T42" s="383" t="s">
        <v>1676</v>
      </c>
      <c r="U42" s="385"/>
      <c r="V42" s="384"/>
      <c r="W42" s="387"/>
      <c r="AC42" s="342"/>
      <c r="AD42" s="342"/>
    </row>
    <row r="43" spans="1:30" s="140" customFormat="1" ht="45.75" customHeight="1" x14ac:dyDescent="0.2">
      <c r="A43" s="568"/>
      <c r="B43" s="568"/>
      <c r="C43" s="568"/>
      <c r="D43" s="562" t="s">
        <v>1175</v>
      </c>
      <c r="E43" s="372" t="s">
        <v>1380</v>
      </c>
      <c r="F43" s="344"/>
      <c r="G43" s="344">
        <v>1</v>
      </c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67">
        <f t="shared" si="0"/>
        <v>1</v>
      </c>
      <c r="S43" s="383" t="s">
        <v>1208</v>
      </c>
      <c r="T43" s="388" t="s">
        <v>1678</v>
      </c>
      <c r="U43" s="385"/>
      <c r="V43" s="384"/>
      <c r="W43" s="387"/>
      <c r="AC43" s="342"/>
      <c r="AD43" s="342"/>
    </row>
    <row r="44" spans="1:30" s="140" customFormat="1" ht="52.5" customHeight="1" x14ac:dyDescent="0.2">
      <c r="A44" s="568"/>
      <c r="B44" s="568"/>
      <c r="C44" s="568"/>
      <c r="D44" s="562" t="s">
        <v>1201</v>
      </c>
      <c r="E44" s="375" t="s">
        <v>1682</v>
      </c>
      <c r="F44" s="343">
        <v>1</v>
      </c>
      <c r="G44" s="343">
        <v>1</v>
      </c>
      <c r="H44" s="343">
        <v>1</v>
      </c>
      <c r="I44" s="343">
        <v>1</v>
      </c>
      <c r="J44" s="343">
        <v>1</v>
      </c>
      <c r="K44" s="343">
        <v>1</v>
      </c>
      <c r="L44" s="343">
        <v>1</v>
      </c>
      <c r="M44" s="343">
        <v>1</v>
      </c>
      <c r="N44" s="343">
        <v>1</v>
      </c>
      <c r="O44" s="343">
        <v>1</v>
      </c>
      <c r="P44" s="343">
        <v>1</v>
      </c>
      <c r="Q44" s="343">
        <v>1</v>
      </c>
      <c r="R44" s="367">
        <f t="shared" si="0"/>
        <v>12</v>
      </c>
      <c r="S44" s="383" t="s">
        <v>1208</v>
      </c>
      <c r="T44" s="383" t="s">
        <v>1676</v>
      </c>
      <c r="U44" s="385"/>
      <c r="V44" s="385"/>
      <c r="W44" s="386"/>
      <c r="AC44" s="342"/>
      <c r="AD44" s="342"/>
    </row>
    <row r="45" spans="1:30" s="140" customFormat="1" ht="27.75" customHeight="1" x14ac:dyDescent="0.2">
      <c r="A45" s="589" t="s">
        <v>1232</v>
      </c>
      <c r="B45" s="592" t="s">
        <v>1162</v>
      </c>
      <c r="C45" s="589" t="s">
        <v>1176</v>
      </c>
      <c r="D45" s="562" t="s">
        <v>1202</v>
      </c>
      <c r="E45" s="375" t="s">
        <v>1271</v>
      </c>
      <c r="F45" s="343"/>
      <c r="G45" s="343"/>
      <c r="H45" s="343"/>
      <c r="I45" s="343">
        <v>1</v>
      </c>
      <c r="J45" s="343"/>
      <c r="K45" s="343"/>
      <c r="L45" s="343"/>
      <c r="M45" s="343"/>
      <c r="N45" s="343">
        <v>1</v>
      </c>
      <c r="O45" s="343"/>
      <c r="P45" s="343"/>
      <c r="Q45" s="343"/>
      <c r="R45" s="367">
        <f t="shared" si="0"/>
        <v>2</v>
      </c>
      <c r="S45" s="383" t="s">
        <v>1370</v>
      </c>
      <c r="T45" s="383" t="s">
        <v>1138</v>
      </c>
      <c r="U45" s="385"/>
      <c r="V45" s="385"/>
      <c r="W45" s="386"/>
      <c r="AC45" s="342"/>
      <c r="AD45" s="342"/>
    </row>
    <row r="46" spans="1:30" s="140" customFormat="1" ht="34.5" customHeight="1" x14ac:dyDescent="0.2">
      <c r="A46" s="590"/>
      <c r="B46" s="593"/>
      <c r="C46" s="590"/>
      <c r="D46" s="562" t="s">
        <v>1203</v>
      </c>
      <c r="E46" s="375" t="s">
        <v>1304</v>
      </c>
      <c r="F46" s="343">
        <v>1</v>
      </c>
      <c r="G46" s="343">
        <v>1</v>
      </c>
      <c r="H46" s="343">
        <v>1</v>
      </c>
      <c r="I46" s="343"/>
      <c r="J46" s="343"/>
      <c r="K46" s="343"/>
      <c r="L46" s="343"/>
      <c r="M46" s="343"/>
      <c r="N46" s="343"/>
      <c r="O46" s="343"/>
      <c r="P46" s="343"/>
      <c r="Q46" s="343"/>
      <c r="R46" s="367">
        <f t="shared" si="0"/>
        <v>3</v>
      </c>
      <c r="S46" s="383" t="s">
        <v>1371</v>
      </c>
      <c r="T46" s="383" t="s">
        <v>1676</v>
      </c>
      <c r="U46" s="385"/>
      <c r="V46" s="385"/>
      <c r="W46" s="386"/>
      <c r="AC46" s="342"/>
      <c r="AD46" s="342"/>
    </row>
    <row r="47" spans="1:30" s="140" customFormat="1" ht="27" customHeight="1" x14ac:dyDescent="0.2">
      <c r="A47" s="591"/>
      <c r="B47" s="594"/>
      <c r="C47" s="591"/>
      <c r="D47" s="562" t="s">
        <v>1204</v>
      </c>
      <c r="E47" s="375" t="s">
        <v>1305</v>
      </c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 s="343">
        <v>1</v>
      </c>
      <c r="Q47" s="343"/>
      <c r="R47" s="367">
        <f t="shared" si="0"/>
        <v>1</v>
      </c>
      <c r="S47" s="383" t="s">
        <v>1372</v>
      </c>
      <c r="T47" s="383" t="s">
        <v>1676</v>
      </c>
      <c r="U47" s="385"/>
      <c r="V47" s="384"/>
      <c r="W47" s="387"/>
      <c r="AC47" s="342"/>
      <c r="AD47" s="342"/>
    </row>
    <row r="48" spans="1:30" s="340" customFormat="1" ht="50.25" customHeight="1" x14ac:dyDescent="0.25">
      <c r="A48" s="589" t="s">
        <v>1234</v>
      </c>
      <c r="B48" s="570" t="s">
        <v>1381</v>
      </c>
      <c r="C48" s="589" t="s">
        <v>1235</v>
      </c>
      <c r="D48" s="381" t="s">
        <v>1206</v>
      </c>
      <c r="E48" s="372" t="s">
        <v>1373</v>
      </c>
      <c r="F48" s="343">
        <v>1</v>
      </c>
      <c r="G48" s="343">
        <v>1</v>
      </c>
      <c r="H48" s="343">
        <v>1</v>
      </c>
      <c r="I48" s="343">
        <v>1</v>
      </c>
      <c r="J48" s="343">
        <v>1</v>
      </c>
      <c r="K48" s="343">
        <v>1</v>
      </c>
      <c r="L48" s="343">
        <v>1</v>
      </c>
      <c r="M48" s="343">
        <v>1</v>
      </c>
      <c r="N48" s="343">
        <v>1</v>
      </c>
      <c r="O48" s="343">
        <v>1</v>
      </c>
      <c r="P48" s="343">
        <v>1</v>
      </c>
      <c r="Q48" s="343">
        <v>1</v>
      </c>
      <c r="R48" s="367">
        <f t="shared" si="0"/>
        <v>12</v>
      </c>
      <c r="S48" s="383" t="s">
        <v>1138</v>
      </c>
      <c r="T48" s="389"/>
      <c r="U48" s="389"/>
      <c r="V48" s="389"/>
      <c r="W48" s="389"/>
      <c r="AC48" s="341"/>
      <c r="AD48" s="342"/>
    </row>
    <row r="49" spans="1:30" s="340" customFormat="1" ht="36.75" customHeight="1" x14ac:dyDescent="0.25">
      <c r="A49" s="590"/>
      <c r="B49" s="588"/>
      <c r="C49" s="590"/>
      <c r="D49" s="381" t="s">
        <v>1205</v>
      </c>
      <c r="E49" s="372" t="s">
        <v>1672</v>
      </c>
      <c r="F49" s="343"/>
      <c r="G49" s="343"/>
      <c r="H49" s="343">
        <v>1</v>
      </c>
      <c r="I49" s="343"/>
      <c r="J49" s="343"/>
      <c r="K49" s="343">
        <v>1</v>
      </c>
      <c r="L49" s="343"/>
      <c r="M49" s="343"/>
      <c r="N49" s="343">
        <v>1</v>
      </c>
      <c r="O49" s="343"/>
      <c r="P49" s="343"/>
      <c r="Q49" s="343">
        <v>1</v>
      </c>
      <c r="R49" s="367">
        <f t="shared" si="0"/>
        <v>4</v>
      </c>
      <c r="S49" s="383" t="s">
        <v>1676</v>
      </c>
      <c r="T49" s="389"/>
      <c r="U49" s="389"/>
      <c r="V49" s="389"/>
      <c r="W49" s="389"/>
      <c r="AC49" s="341"/>
      <c r="AD49" s="342"/>
    </row>
    <row r="50" spans="1:30" s="340" customFormat="1" ht="39.75" customHeight="1" x14ac:dyDescent="0.25">
      <c r="A50" s="590"/>
      <c r="B50" s="588"/>
      <c r="C50" s="590"/>
      <c r="D50" s="381" t="s">
        <v>1345</v>
      </c>
      <c r="E50" s="372" t="s">
        <v>1388</v>
      </c>
      <c r="F50" s="343"/>
      <c r="G50" s="343"/>
      <c r="H50" s="343">
        <v>1</v>
      </c>
      <c r="I50" s="343"/>
      <c r="J50" s="343"/>
      <c r="K50" s="343"/>
      <c r="L50" s="343"/>
      <c r="M50" s="343"/>
      <c r="N50" s="343">
        <v>1</v>
      </c>
      <c r="O50" s="343"/>
      <c r="P50" s="343"/>
      <c r="Q50" s="343"/>
      <c r="R50" s="367">
        <f t="shared" si="0"/>
        <v>2</v>
      </c>
      <c r="S50" s="388" t="s">
        <v>1678</v>
      </c>
      <c r="T50" s="383" t="s">
        <v>1208</v>
      </c>
      <c r="U50" s="389"/>
      <c r="V50" s="389"/>
      <c r="W50" s="389"/>
      <c r="AC50" s="341"/>
      <c r="AD50" s="342"/>
    </row>
    <row r="51" spans="1:30" s="340" customFormat="1" ht="37.5" customHeight="1" x14ac:dyDescent="0.25">
      <c r="A51" s="590"/>
      <c r="B51" s="588"/>
      <c r="C51" s="591"/>
      <c r="D51" s="381" t="s">
        <v>1346</v>
      </c>
      <c r="E51" s="372" t="s">
        <v>1673</v>
      </c>
      <c r="F51" s="343"/>
      <c r="G51" s="343"/>
      <c r="H51" s="343"/>
      <c r="I51" s="343">
        <v>1</v>
      </c>
      <c r="J51" s="343"/>
      <c r="K51" s="343"/>
      <c r="L51" s="343"/>
      <c r="M51" s="343"/>
      <c r="N51" s="343">
        <v>1</v>
      </c>
      <c r="O51" s="343"/>
      <c r="P51" s="343"/>
      <c r="Q51" s="343"/>
      <c r="R51" s="367">
        <f t="shared" si="0"/>
        <v>2</v>
      </c>
      <c r="S51" s="383" t="s">
        <v>1208</v>
      </c>
      <c r="T51" s="389" t="s">
        <v>1144</v>
      </c>
      <c r="U51" s="389"/>
      <c r="V51" s="389"/>
      <c r="W51" s="389"/>
      <c r="AC51" s="341"/>
      <c r="AD51" s="342"/>
    </row>
    <row r="52" spans="1:30" s="340" customFormat="1" ht="60" customHeight="1" x14ac:dyDescent="0.25">
      <c r="A52" s="590"/>
      <c r="B52" s="588"/>
      <c r="C52" s="568" t="s">
        <v>1236</v>
      </c>
      <c r="D52" s="381" t="s">
        <v>1177</v>
      </c>
      <c r="E52" s="377" t="s">
        <v>1674</v>
      </c>
      <c r="F52" s="343"/>
      <c r="G52" s="343"/>
      <c r="H52" s="343">
        <v>1</v>
      </c>
      <c r="I52" s="343"/>
      <c r="J52" s="343"/>
      <c r="K52" s="343"/>
      <c r="L52" s="343"/>
      <c r="M52" s="343"/>
      <c r="N52" s="343"/>
      <c r="O52" s="343"/>
      <c r="P52" s="343"/>
      <c r="Q52" s="343"/>
      <c r="R52" s="367">
        <f t="shared" si="0"/>
        <v>1</v>
      </c>
      <c r="S52" s="383" t="s">
        <v>1208</v>
      </c>
      <c r="T52" s="389" t="s">
        <v>1678</v>
      </c>
      <c r="U52" s="389"/>
      <c r="V52" s="389"/>
      <c r="W52" s="389"/>
      <c r="AC52" s="341"/>
      <c r="AD52" s="342"/>
    </row>
    <row r="53" spans="1:30" s="340" customFormat="1" ht="60" customHeight="1" x14ac:dyDescent="0.25">
      <c r="A53" s="590"/>
      <c r="B53" s="588"/>
      <c r="C53" s="568"/>
      <c r="D53" s="381" t="s">
        <v>1348</v>
      </c>
      <c r="E53" s="372" t="s">
        <v>1675</v>
      </c>
      <c r="F53" s="343"/>
      <c r="G53" s="343"/>
      <c r="H53" s="343"/>
      <c r="I53" s="343">
        <v>1</v>
      </c>
      <c r="J53" s="343"/>
      <c r="K53" s="343">
        <v>1</v>
      </c>
      <c r="L53" s="343">
        <v>1</v>
      </c>
      <c r="M53" s="343">
        <v>1</v>
      </c>
      <c r="N53" s="343">
        <v>1</v>
      </c>
      <c r="O53" s="343">
        <v>1</v>
      </c>
      <c r="P53" s="343">
        <v>1</v>
      </c>
      <c r="Q53" s="343">
        <v>1</v>
      </c>
      <c r="R53" s="367">
        <f>SUM(F53:Q53)</f>
        <v>8</v>
      </c>
      <c r="S53" s="392" t="s">
        <v>1138</v>
      </c>
      <c r="T53" s="392" t="s">
        <v>1208</v>
      </c>
      <c r="U53" s="390"/>
      <c r="V53" s="391"/>
      <c r="W53" s="391"/>
      <c r="AC53" s="341"/>
      <c r="AD53" s="408"/>
    </row>
    <row r="54" spans="1:30" s="340" customFormat="1" ht="60" customHeight="1" x14ac:dyDescent="0.25">
      <c r="A54" s="590"/>
      <c r="B54" s="588"/>
      <c r="C54" s="568"/>
      <c r="D54" s="381" t="s">
        <v>1592</v>
      </c>
      <c r="E54" s="564" t="s">
        <v>1695</v>
      </c>
      <c r="F54" s="343"/>
      <c r="G54" s="343"/>
      <c r="H54" s="343"/>
      <c r="I54" s="343">
        <v>1</v>
      </c>
      <c r="J54" s="343">
        <v>1</v>
      </c>
      <c r="K54" s="343">
        <v>1</v>
      </c>
      <c r="L54" s="343"/>
      <c r="M54" s="343"/>
      <c r="N54" s="343"/>
      <c r="O54" s="343"/>
      <c r="P54" s="343"/>
      <c r="Q54" s="343"/>
      <c r="R54" s="367"/>
      <c r="S54" s="392" t="s">
        <v>1138</v>
      </c>
      <c r="T54" s="389"/>
      <c r="U54" s="389"/>
      <c r="V54" s="389"/>
      <c r="W54" s="389"/>
      <c r="AC54" s="341"/>
      <c r="AD54" s="408"/>
    </row>
    <row r="55" spans="1:30" s="340" customFormat="1" ht="60" customHeight="1" x14ac:dyDescent="0.25">
      <c r="A55" s="590"/>
      <c r="B55" s="588"/>
      <c r="C55" s="568"/>
      <c r="D55" s="381" t="s">
        <v>1593</v>
      </c>
      <c r="E55" s="565" t="s">
        <v>1696</v>
      </c>
      <c r="F55" s="343"/>
      <c r="G55" s="343"/>
      <c r="H55" s="343"/>
      <c r="I55" s="343"/>
      <c r="J55" s="343"/>
      <c r="K55" s="343">
        <v>1</v>
      </c>
      <c r="L55" s="343"/>
      <c r="M55" s="343"/>
      <c r="N55" s="343"/>
      <c r="O55" s="343"/>
      <c r="P55" s="343"/>
      <c r="Q55" s="343"/>
      <c r="R55" s="367"/>
      <c r="S55" s="392" t="s">
        <v>1138</v>
      </c>
      <c r="T55" s="389"/>
      <c r="U55" s="389"/>
      <c r="V55" s="389"/>
      <c r="W55" s="389"/>
      <c r="AC55" s="341"/>
      <c r="AD55" s="408"/>
    </row>
    <row r="56" spans="1:30" s="332" customFormat="1" ht="67.5" customHeight="1" thickBot="1" x14ac:dyDescent="0.3">
      <c r="A56" s="590"/>
      <c r="B56" s="588"/>
      <c r="C56" s="568"/>
      <c r="D56" s="381" t="s">
        <v>1594</v>
      </c>
      <c r="E56" s="566" t="s">
        <v>1697</v>
      </c>
      <c r="F56" s="378"/>
      <c r="G56" s="378"/>
      <c r="H56" s="378"/>
      <c r="I56" s="378"/>
      <c r="J56" s="343">
        <v>1</v>
      </c>
      <c r="L56" s="378"/>
      <c r="M56" s="378"/>
      <c r="N56" s="378"/>
      <c r="O56" s="378"/>
      <c r="P56" s="378"/>
      <c r="Q56" s="378"/>
      <c r="R56" s="378"/>
      <c r="S56" s="392" t="s">
        <v>1694</v>
      </c>
      <c r="T56" s="378"/>
      <c r="U56" s="378"/>
      <c r="V56" s="378"/>
      <c r="W56" s="378"/>
    </row>
    <row r="57" spans="1:30" s="332" customFormat="1" ht="43.5" customHeight="1" x14ac:dyDescent="0.25">
      <c r="A57" s="590"/>
      <c r="B57" s="588"/>
      <c r="C57" s="569" t="s">
        <v>1237</v>
      </c>
      <c r="D57" s="382" t="s">
        <v>1178</v>
      </c>
      <c r="E57" s="375" t="s">
        <v>1306</v>
      </c>
      <c r="F57" s="343">
        <v>1</v>
      </c>
      <c r="G57" s="343">
        <v>1</v>
      </c>
      <c r="H57" s="343">
        <v>1</v>
      </c>
      <c r="I57" s="343">
        <v>1</v>
      </c>
      <c r="J57" s="343">
        <v>1</v>
      </c>
      <c r="K57" s="343">
        <v>1</v>
      </c>
      <c r="L57" s="343">
        <v>1</v>
      </c>
      <c r="M57" s="343">
        <v>1</v>
      </c>
      <c r="N57" s="343">
        <v>1</v>
      </c>
      <c r="O57" s="343">
        <v>1</v>
      </c>
      <c r="P57" s="343">
        <v>1</v>
      </c>
      <c r="Q57" s="343">
        <v>1</v>
      </c>
      <c r="R57" s="367">
        <f t="shared" si="0"/>
        <v>12</v>
      </c>
      <c r="S57" s="392" t="s">
        <v>1138</v>
      </c>
      <c r="T57" s="390"/>
      <c r="U57" s="390"/>
      <c r="V57" s="391"/>
      <c r="W57" s="391"/>
    </row>
    <row r="58" spans="1:30" s="332" customFormat="1" ht="45" x14ac:dyDescent="0.25">
      <c r="A58" s="590"/>
      <c r="B58" s="588"/>
      <c r="C58" s="569"/>
      <c r="D58" s="382" t="s">
        <v>1179</v>
      </c>
      <c r="E58" s="372" t="s">
        <v>1278</v>
      </c>
      <c r="F58" s="343"/>
      <c r="G58" s="343"/>
      <c r="H58" s="343"/>
      <c r="I58" s="343"/>
      <c r="J58" s="343"/>
      <c r="K58" s="343"/>
      <c r="L58" s="343"/>
      <c r="M58" s="343"/>
      <c r="N58" s="343"/>
      <c r="O58" s="343">
        <v>1</v>
      </c>
      <c r="P58" s="343">
        <v>1</v>
      </c>
      <c r="Q58" s="343"/>
      <c r="R58" s="367">
        <f t="shared" si="0"/>
        <v>2</v>
      </c>
      <c r="S58" s="392" t="s">
        <v>1208</v>
      </c>
      <c r="T58" s="390"/>
      <c r="U58" s="390"/>
      <c r="V58" s="391"/>
      <c r="W58" s="391"/>
    </row>
    <row r="59" spans="1:30" s="332" customFormat="1" ht="0.75" customHeight="1" x14ac:dyDescent="0.25">
      <c r="A59" s="590"/>
      <c r="B59" s="588"/>
      <c r="C59" s="569"/>
      <c r="D59" s="382"/>
      <c r="E59" s="372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67">
        <f t="shared" si="0"/>
        <v>0</v>
      </c>
      <c r="S59" s="392" t="s">
        <v>1382</v>
      </c>
      <c r="T59" s="390"/>
      <c r="U59" s="390"/>
      <c r="V59" s="391"/>
      <c r="W59" s="391"/>
    </row>
    <row r="60" spans="1:30" s="332" customFormat="1" ht="63.75" customHeight="1" x14ac:dyDescent="0.25">
      <c r="A60" s="591"/>
      <c r="B60" s="571"/>
      <c r="C60" s="553" t="s">
        <v>1238</v>
      </c>
      <c r="D60" s="382" t="s">
        <v>1207</v>
      </c>
      <c r="E60" s="372" t="s">
        <v>1308</v>
      </c>
      <c r="F60" s="343"/>
      <c r="G60" s="343"/>
      <c r="H60" s="343"/>
      <c r="I60" s="343">
        <v>1</v>
      </c>
      <c r="J60" s="343"/>
      <c r="K60" s="343"/>
      <c r="L60" s="343"/>
      <c r="M60" s="343"/>
      <c r="N60" s="343"/>
      <c r="O60" s="343"/>
      <c r="P60" s="343"/>
      <c r="Q60" s="343"/>
      <c r="R60" s="367">
        <f t="shared" si="0"/>
        <v>1</v>
      </c>
      <c r="S60" s="392" t="s">
        <v>1138</v>
      </c>
      <c r="T60" s="390"/>
      <c r="U60" s="390"/>
      <c r="V60" s="391"/>
      <c r="W60" s="391"/>
    </row>
    <row r="61" spans="1:30" s="332" customFormat="1" ht="91.5" customHeight="1" x14ac:dyDescent="0.25">
      <c r="A61" s="561" t="s">
        <v>1234</v>
      </c>
      <c r="B61" s="561" t="s">
        <v>1164</v>
      </c>
      <c r="C61" s="561" t="s">
        <v>1239</v>
      </c>
      <c r="D61" s="381" t="s">
        <v>1349</v>
      </c>
      <c r="E61" s="559" t="s">
        <v>1693</v>
      </c>
      <c r="F61" s="378"/>
      <c r="G61" s="378"/>
      <c r="H61" s="378"/>
      <c r="I61" s="378"/>
      <c r="J61" s="378"/>
      <c r="K61" s="378"/>
      <c r="L61" s="379"/>
      <c r="M61" s="343">
        <v>1</v>
      </c>
      <c r="N61" s="343">
        <v>1</v>
      </c>
      <c r="O61" s="343">
        <v>1</v>
      </c>
      <c r="P61" s="380"/>
      <c r="Q61" s="380"/>
      <c r="R61" s="367">
        <f t="shared" si="0"/>
        <v>3</v>
      </c>
      <c r="S61" s="392" t="s">
        <v>1383</v>
      </c>
      <c r="T61" s="392" t="s">
        <v>1199</v>
      </c>
      <c r="U61" s="390"/>
      <c r="V61" s="391"/>
      <c r="W61" s="391"/>
    </row>
    <row r="62" spans="1:30" s="332" customFormat="1" ht="35.25" customHeight="1" x14ac:dyDescent="0.25">
      <c r="A62" s="589" t="s">
        <v>1240</v>
      </c>
      <c r="B62" s="570" t="s">
        <v>1165</v>
      </c>
      <c r="C62" s="570" t="s">
        <v>1241</v>
      </c>
      <c r="D62" s="382" t="s">
        <v>1209</v>
      </c>
      <c r="E62" s="372" t="s">
        <v>1309</v>
      </c>
      <c r="F62" s="343"/>
      <c r="G62" s="343"/>
      <c r="H62" s="343"/>
      <c r="I62" s="343"/>
      <c r="J62" s="343"/>
      <c r="K62" s="343"/>
      <c r="L62" s="343">
        <v>1</v>
      </c>
      <c r="M62" s="343"/>
      <c r="N62" s="343"/>
      <c r="O62" s="343"/>
      <c r="P62" s="343"/>
      <c r="Q62" s="343"/>
      <c r="R62" s="367">
        <f t="shared" si="0"/>
        <v>1</v>
      </c>
      <c r="S62" s="392" t="s">
        <v>1208</v>
      </c>
      <c r="T62" s="390"/>
      <c r="U62" s="390"/>
      <c r="V62" s="391"/>
      <c r="W62" s="391"/>
    </row>
    <row r="63" spans="1:30" s="332" customFormat="1" ht="52.5" customHeight="1" x14ac:dyDescent="0.25">
      <c r="A63" s="590"/>
      <c r="B63" s="588"/>
      <c r="C63" s="588"/>
      <c r="D63" s="382" t="s">
        <v>1352</v>
      </c>
      <c r="E63" s="372" t="s">
        <v>1355</v>
      </c>
      <c r="F63" s="343">
        <v>1</v>
      </c>
      <c r="G63" s="343"/>
      <c r="H63" s="343"/>
      <c r="I63" s="343"/>
      <c r="J63" s="343"/>
      <c r="K63" s="343"/>
      <c r="L63" s="343">
        <v>1</v>
      </c>
      <c r="M63" s="343"/>
      <c r="N63" s="343"/>
      <c r="O63" s="343"/>
      <c r="P63" s="343"/>
      <c r="Q63" s="343"/>
      <c r="R63" s="367">
        <f t="shared" si="0"/>
        <v>2</v>
      </c>
      <c r="S63" s="392" t="s">
        <v>1367</v>
      </c>
      <c r="T63" s="390"/>
      <c r="U63" s="390"/>
      <c r="V63" s="391"/>
      <c r="W63" s="391"/>
    </row>
    <row r="64" spans="1:30" s="332" customFormat="1" ht="34.5" customHeight="1" x14ac:dyDescent="0.25">
      <c r="A64" s="591"/>
      <c r="B64" s="571"/>
      <c r="C64" s="571"/>
      <c r="D64" s="382" t="s">
        <v>1353</v>
      </c>
      <c r="E64" s="377" t="s">
        <v>1282</v>
      </c>
      <c r="F64" s="343"/>
      <c r="G64" s="343"/>
      <c r="H64" s="343"/>
      <c r="I64" s="343">
        <v>1</v>
      </c>
      <c r="J64" s="343"/>
      <c r="K64" s="343"/>
      <c r="L64" s="343"/>
      <c r="M64" s="343">
        <v>1</v>
      </c>
      <c r="N64" s="343"/>
      <c r="O64" s="343"/>
      <c r="P64" s="343"/>
      <c r="Q64" s="343">
        <v>1</v>
      </c>
      <c r="R64" s="367">
        <f t="shared" si="0"/>
        <v>3</v>
      </c>
      <c r="S64" s="392" t="s">
        <v>1384</v>
      </c>
      <c r="T64" s="390" t="s">
        <v>1138</v>
      </c>
      <c r="U64" s="390"/>
      <c r="V64" s="391"/>
      <c r="W64" s="391"/>
    </row>
    <row r="65" spans="1:23" s="332" customFormat="1" ht="36" customHeight="1" x14ac:dyDescent="0.25">
      <c r="A65" s="568" t="s">
        <v>1234</v>
      </c>
      <c r="B65" s="568" t="s">
        <v>1242</v>
      </c>
      <c r="C65" s="568" t="s">
        <v>1243</v>
      </c>
      <c r="D65" s="381" t="s">
        <v>1356</v>
      </c>
      <c r="E65" s="375" t="s">
        <v>1385</v>
      </c>
      <c r="F65" s="343"/>
      <c r="G65" s="343"/>
      <c r="H65" s="343"/>
      <c r="I65" s="343">
        <v>1</v>
      </c>
      <c r="J65" s="343"/>
      <c r="K65" s="343"/>
      <c r="L65" s="343"/>
      <c r="M65" s="343">
        <v>1</v>
      </c>
      <c r="N65" s="343"/>
      <c r="O65" s="343"/>
      <c r="P65" s="343"/>
      <c r="Q65" s="343">
        <v>1</v>
      </c>
      <c r="R65" s="367">
        <f t="shared" ref="R65:R67" si="1">SUM(F65:Q65)</f>
        <v>3</v>
      </c>
      <c r="S65" s="392" t="s">
        <v>1138</v>
      </c>
      <c r="T65" s="390"/>
      <c r="U65" s="390"/>
      <c r="V65" s="391"/>
      <c r="W65" s="391"/>
    </row>
    <row r="66" spans="1:23" s="332" customFormat="1" ht="45.75" customHeight="1" x14ac:dyDescent="0.25">
      <c r="A66" s="568"/>
      <c r="B66" s="568"/>
      <c r="C66" s="568"/>
      <c r="D66" s="381" t="s">
        <v>1357</v>
      </c>
      <c r="E66" s="375" t="s">
        <v>1386</v>
      </c>
      <c r="F66" s="343">
        <v>1</v>
      </c>
      <c r="G66" s="343">
        <v>1</v>
      </c>
      <c r="H66" s="343">
        <v>1</v>
      </c>
      <c r="I66" s="343">
        <v>1</v>
      </c>
      <c r="J66" s="343">
        <v>1</v>
      </c>
      <c r="K66" s="343">
        <v>1</v>
      </c>
      <c r="L66" s="343">
        <v>1</v>
      </c>
      <c r="M66" s="343">
        <v>1</v>
      </c>
      <c r="N66" s="343">
        <v>1</v>
      </c>
      <c r="O66" s="343">
        <v>1</v>
      </c>
      <c r="P66" s="343">
        <v>1</v>
      </c>
      <c r="Q66" s="343">
        <v>1</v>
      </c>
      <c r="R66" s="367">
        <f t="shared" si="1"/>
        <v>12</v>
      </c>
      <c r="S66" s="392" t="s">
        <v>1138</v>
      </c>
      <c r="T66" s="390"/>
      <c r="U66" s="390"/>
      <c r="V66" s="391"/>
      <c r="W66" s="391"/>
    </row>
    <row r="67" spans="1:23" s="332" customFormat="1" ht="110.25" customHeight="1" x14ac:dyDescent="0.25">
      <c r="A67" s="561" t="s">
        <v>1234</v>
      </c>
      <c r="B67" s="397" t="s">
        <v>1247</v>
      </c>
      <c r="C67" s="396" t="s">
        <v>1248</v>
      </c>
      <c r="D67" s="368" t="s">
        <v>1363</v>
      </c>
      <c r="E67" s="563" t="s">
        <v>1386</v>
      </c>
      <c r="F67" s="343"/>
      <c r="G67" s="343"/>
      <c r="H67" s="343"/>
      <c r="I67" s="343">
        <v>1</v>
      </c>
      <c r="J67" s="343"/>
      <c r="K67" s="343"/>
      <c r="L67" s="343"/>
      <c r="M67" s="343">
        <v>1</v>
      </c>
      <c r="N67" s="343"/>
      <c r="O67" s="380"/>
      <c r="P67" s="380"/>
      <c r="Q67" s="380"/>
      <c r="R67" s="367">
        <f t="shared" si="1"/>
        <v>2</v>
      </c>
      <c r="S67" s="392" t="s">
        <v>1138</v>
      </c>
      <c r="T67" s="390"/>
      <c r="U67" s="390"/>
      <c r="V67" s="391"/>
      <c r="W67" s="391"/>
    </row>
    <row r="68" spans="1:23" s="332" customFormat="1" x14ac:dyDescent="0.25">
      <c r="T68" s="330"/>
      <c r="U68" s="330"/>
    </row>
    <row r="69" spans="1:23" s="332" customFormat="1" x14ac:dyDescent="0.25">
      <c r="T69" s="330"/>
      <c r="U69" s="330"/>
    </row>
    <row r="70" spans="1:23" s="332" customFormat="1" x14ac:dyDescent="0.25">
      <c r="T70" s="330"/>
      <c r="U70" s="330"/>
    </row>
    <row r="71" spans="1:23" s="332" customFormat="1" x14ac:dyDescent="0.25">
      <c r="T71" s="330"/>
      <c r="U71" s="330"/>
    </row>
    <row r="72" spans="1:23" s="332" customFormat="1" x14ac:dyDescent="0.25">
      <c r="T72" s="330"/>
      <c r="U72" s="330"/>
    </row>
    <row r="73" spans="1:23" s="332" customFormat="1" x14ac:dyDescent="0.25">
      <c r="T73" s="330"/>
      <c r="U73" s="330"/>
    </row>
    <row r="74" spans="1:23" s="332" customFormat="1" x14ac:dyDescent="0.25">
      <c r="T74" s="330"/>
      <c r="U74" s="330"/>
    </row>
    <row r="75" spans="1:23" s="332" customFormat="1" x14ac:dyDescent="0.25">
      <c r="T75" s="330"/>
      <c r="U75" s="330"/>
    </row>
    <row r="76" spans="1:23" s="332" customFormat="1" x14ac:dyDescent="0.25">
      <c r="T76" s="330"/>
      <c r="U76" s="330"/>
    </row>
    <row r="77" spans="1:23" s="332" customFormat="1" x14ac:dyDescent="0.25">
      <c r="T77" s="330"/>
      <c r="U77" s="330"/>
    </row>
    <row r="78" spans="1:23" s="332" customFormat="1" x14ac:dyDescent="0.25">
      <c r="T78" s="330"/>
      <c r="U78" s="330"/>
    </row>
    <row r="79" spans="1:23" s="332" customFormat="1" x14ac:dyDescent="0.25">
      <c r="T79" s="330"/>
      <c r="U79" s="330"/>
    </row>
    <row r="80" spans="1:23" s="332" customFormat="1" x14ac:dyDescent="0.25">
      <c r="T80" s="330"/>
      <c r="U80" s="330"/>
    </row>
    <row r="81" spans="1:21" s="332" customFormat="1" x14ac:dyDescent="0.25">
      <c r="T81" s="330"/>
      <c r="U81" s="330"/>
    </row>
    <row r="82" spans="1:21" s="332" customFormat="1" x14ac:dyDescent="0.25">
      <c r="T82" s="330"/>
      <c r="U82" s="330"/>
    </row>
    <row r="83" spans="1:21" s="332" customFormat="1" x14ac:dyDescent="0.25">
      <c r="T83" s="330"/>
      <c r="U83" s="330"/>
    </row>
    <row r="84" spans="1:21" s="332" customFormat="1" x14ac:dyDescent="0.25">
      <c r="T84" s="330"/>
      <c r="U84" s="330"/>
    </row>
    <row r="85" spans="1:21" s="332" customFormat="1" x14ac:dyDescent="0.25">
      <c r="T85" s="330"/>
      <c r="U85" s="330"/>
    </row>
    <row r="86" spans="1:21" s="332" customFormat="1" x14ac:dyDescent="0.25">
      <c r="T86" s="330"/>
      <c r="U86" s="330"/>
    </row>
    <row r="87" spans="1:21" s="332" customFormat="1" x14ac:dyDescent="0.25">
      <c r="T87" s="330"/>
      <c r="U87" s="330"/>
    </row>
    <row r="88" spans="1:21" s="332" customFormat="1" x14ac:dyDescent="0.25">
      <c r="T88" s="330"/>
      <c r="U88" s="330"/>
    </row>
    <row r="89" spans="1:21" s="332" customFormat="1" x14ac:dyDescent="0.25">
      <c r="T89" s="330"/>
      <c r="U89" s="330"/>
    </row>
    <row r="90" spans="1:21" s="332" customFormat="1" x14ac:dyDescent="0.25">
      <c r="T90" s="330"/>
      <c r="U90" s="330"/>
    </row>
    <row r="91" spans="1:21" s="332" customFormat="1" x14ac:dyDescent="0.25">
      <c r="T91" s="330"/>
      <c r="U91" s="330"/>
    </row>
    <row r="92" spans="1:21" x14ac:dyDescent="0.25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32"/>
      <c r="M92" s="332"/>
      <c r="N92" s="332"/>
      <c r="O92" s="332"/>
      <c r="P92" s="332"/>
      <c r="Q92" s="332"/>
      <c r="R92" s="332"/>
      <c r="S92" s="332"/>
    </row>
  </sheetData>
  <autoFilter ref="E9:F67" xr:uid="{71090079-7229-4B99-B004-2749125D57BD}"/>
  <mergeCells count="45">
    <mergeCell ref="C24:C28"/>
    <mergeCell ref="B40:B41"/>
    <mergeCell ref="A40:A41"/>
    <mergeCell ref="B48:B60"/>
    <mergeCell ref="A48:A60"/>
    <mergeCell ref="C48:C51"/>
    <mergeCell ref="C42:C44"/>
    <mergeCell ref="C40:C41"/>
    <mergeCell ref="B34:B35"/>
    <mergeCell ref="C34:C35"/>
    <mergeCell ref="B42:B44"/>
    <mergeCell ref="A42:A44"/>
    <mergeCell ref="A29:A32"/>
    <mergeCell ref="A65:A66"/>
    <mergeCell ref="B65:B66"/>
    <mergeCell ref="A1:W1"/>
    <mergeCell ref="A2:W2"/>
    <mergeCell ref="A3:W3"/>
    <mergeCell ref="A4:W4"/>
    <mergeCell ref="A5:W5"/>
    <mergeCell ref="A6:W6"/>
    <mergeCell ref="B10:B11"/>
    <mergeCell ref="A10:A11"/>
    <mergeCell ref="C65:C66"/>
    <mergeCell ref="A7:W7"/>
    <mergeCell ref="A8:W8"/>
    <mergeCell ref="C10:C11"/>
    <mergeCell ref="B29:B32"/>
    <mergeCell ref="C29:C32"/>
    <mergeCell ref="C62:C64"/>
    <mergeCell ref="B62:B64"/>
    <mergeCell ref="A62:A64"/>
    <mergeCell ref="A12:A21"/>
    <mergeCell ref="C22:C23"/>
    <mergeCell ref="B22:B28"/>
    <mergeCell ref="A22:A28"/>
    <mergeCell ref="C45:C47"/>
    <mergeCell ref="B45:B47"/>
    <mergeCell ref="A45:A47"/>
    <mergeCell ref="C12:C18"/>
    <mergeCell ref="B12:B21"/>
    <mergeCell ref="C19:C21"/>
    <mergeCell ref="A34:A35"/>
    <mergeCell ref="C52:C56"/>
    <mergeCell ref="C57:C59"/>
  </mergeCells>
  <dataValidations count="6">
    <dataValidation type="list" allowBlank="1" showInputMessage="1" showErrorMessage="1" sqref="U41:U47 U12:U37" xr:uid="{00000000-0002-0000-0200-000000000000}">
      <formula1>$AC$12:$AC$23</formula1>
    </dataValidation>
    <dataValidation type="list" allowBlank="1" showInputMessage="1" showErrorMessage="1" sqref="B12 B34 B61:B62 B65 B67 B40 B42 B48" xr:uid="{00000000-0002-0000-0200-000001000000}">
      <formula1>INDIRECT($J12)</formula1>
    </dataValidation>
    <dataValidation type="list" allowBlank="1" showInputMessage="1" showErrorMessage="1" sqref="A67 A65 A61:A62 A45 A42 A34 A22 A12 A40 A48 A36:A37" xr:uid="{00000000-0002-0000-0200-000002000000}">
      <formula1>$Y$9:$Y$15</formula1>
    </dataValidation>
    <dataValidation type="list" allowBlank="1" showInputMessage="1" showErrorMessage="1" sqref="U38:U40" xr:uid="{00000000-0002-0000-0200-000003000000}">
      <formula1>$AC$29:$AC$41</formula1>
    </dataValidation>
    <dataValidation type="whole" allowBlank="1" showInputMessage="1" showErrorMessage="1" sqref="M12:M16 M18:M47 F12:L47 N12:Q47" xr:uid="{00000000-0002-0000-0200-000004000000}">
      <formula1>0</formula1>
      <formula2>100</formula2>
    </dataValidation>
    <dataValidation type="list" allowBlank="1" showInputMessage="1" showErrorMessage="1" sqref="B36" xr:uid="{00000000-0002-0000-0200-000005000000}">
      <formula1>INDIRECT($J37)</formula1>
    </dataValidation>
  </dataValidations>
  <pageMargins left="0.82677165354330717" right="0.15748031496062992" top="0.55118110236220474" bottom="0.74803149606299213" header="0.31496062992125984" footer="0.31496062992125984"/>
  <pageSetup scale="98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377"/>
  <sheetViews>
    <sheetView topLeftCell="A169" zoomScale="85" zoomScaleNormal="85" workbookViewId="0">
      <selection activeCell="J7" sqref="J7"/>
    </sheetView>
  </sheetViews>
  <sheetFormatPr baseColWidth="10" defaultColWidth="11.42578125" defaultRowHeight="15" x14ac:dyDescent="0.25"/>
  <cols>
    <col min="1" max="1" width="2.5703125" style="138" customWidth="1"/>
    <col min="2" max="6" width="4.28515625" hidden="1" customWidth="1"/>
    <col min="7" max="7" width="18.85546875" style="360" bestFit="1" customWidth="1"/>
    <col min="8" max="9" width="33.85546875" style="360" customWidth="1"/>
    <col min="10" max="10" width="31.28515625" style="360" customWidth="1"/>
    <col min="11" max="11" width="16.42578125" style="360" customWidth="1"/>
    <col min="12" max="12" width="18.28515625" style="360" customWidth="1"/>
    <col min="13" max="13" width="14" style="361" customWidth="1"/>
    <col min="14" max="14" width="15.42578125" style="360" customWidth="1"/>
    <col min="15" max="15" width="13.7109375" style="360" customWidth="1"/>
    <col min="16" max="16" width="22.42578125" style="360" customWidth="1"/>
    <col min="17" max="45" width="11.42578125" style="138"/>
  </cols>
  <sheetData>
    <row r="1" spans="2:30" s="138" customFormat="1" ht="12.75" x14ac:dyDescent="0.2">
      <c r="G1" s="595" t="str">
        <f>+PPNE1!$A$1</f>
        <v>"Año del Desarrollo Agroforestal"</v>
      </c>
      <c r="H1" s="596"/>
      <c r="I1" s="596"/>
      <c r="J1" s="596"/>
      <c r="K1" s="596"/>
      <c r="L1" s="596"/>
      <c r="M1" s="596"/>
      <c r="N1" s="596"/>
      <c r="O1" s="596"/>
      <c r="P1" s="596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</row>
    <row r="2" spans="2:30" s="138" customFormat="1" ht="15.75" x14ac:dyDescent="0.25">
      <c r="G2" s="597" t="s">
        <v>458</v>
      </c>
      <c r="H2" s="598"/>
      <c r="I2" s="598"/>
      <c r="J2" s="598"/>
      <c r="K2" s="598"/>
      <c r="L2" s="598"/>
      <c r="M2" s="598"/>
      <c r="N2" s="598"/>
      <c r="O2" s="598"/>
      <c r="P2" s="598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</row>
    <row r="3" spans="2:30" s="138" customFormat="1" x14ac:dyDescent="0.25">
      <c r="G3" s="599" t="s">
        <v>459</v>
      </c>
      <c r="H3" s="600"/>
      <c r="I3" s="600"/>
      <c r="J3" s="600"/>
      <c r="K3" s="600"/>
      <c r="L3" s="600"/>
      <c r="M3" s="600"/>
      <c r="N3" s="600"/>
      <c r="O3" s="600"/>
      <c r="P3" s="600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</row>
    <row r="4" spans="2:30" s="138" customFormat="1" ht="12.75" x14ac:dyDescent="0.2">
      <c r="G4" s="601" t="s">
        <v>1216</v>
      </c>
      <c r="H4" s="602"/>
      <c r="I4" s="602"/>
      <c r="J4" s="602"/>
      <c r="K4" s="602"/>
      <c r="L4" s="602"/>
      <c r="M4" s="602"/>
      <c r="N4" s="602"/>
      <c r="O4" s="602"/>
      <c r="P4" s="602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</row>
    <row r="5" spans="2:30" s="138" customFormat="1" ht="12.75" x14ac:dyDescent="0.2">
      <c r="G5" s="601">
        <f>PPNE1!$C$5</f>
        <v>0</v>
      </c>
      <c r="H5" s="602"/>
      <c r="I5" s="602"/>
      <c r="J5" s="602"/>
      <c r="K5" s="602"/>
      <c r="L5" s="602"/>
      <c r="M5" s="602"/>
      <c r="N5" s="602"/>
      <c r="O5" s="602"/>
      <c r="P5" s="602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</row>
    <row r="6" spans="2:30" ht="25.5" customHeight="1" x14ac:dyDescent="0.2">
      <c r="B6" s="347" t="s">
        <v>1167</v>
      </c>
      <c r="C6" s="348" t="s">
        <v>1168</v>
      </c>
      <c r="D6" s="348" t="s">
        <v>1169</v>
      </c>
      <c r="E6" s="348" t="s">
        <v>1170</v>
      </c>
      <c r="F6" s="349" t="s">
        <v>1171</v>
      </c>
      <c r="G6" s="339" t="s">
        <v>1172</v>
      </c>
      <c r="H6" s="393" t="s">
        <v>1118</v>
      </c>
      <c r="I6" s="350" t="s">
        <v>477</v>
      </c>
      <c r="J6" s="350" t="s">
        <v>479</v>
      </c>
      <c r="K6" s="350" t="s">
        <v>1</v>
      </c>
      <c r="L6" s="350" t="s">
        <v>59</v>
      </c>
      <c r="M6" s="351" t="s">
        <v>2</v>
      </c>
      <c r="N6" s="350" t="s">
        <v>3</v>
      </c>
      <c r="O6" s="350" t="s">
        <v>1107</v>
      </c>
      <c r="P6" s="350" t="s">
        <v>60</v>
      </c>
      <c r="Q6" s="345"/>
      <c r="R6" s="345"/>
    </row>
    <row r="7" spans="2:30" ht="30" x14ac:dyDescent="0.2">
      <c r="B7" s="352" t="e">
        <f>IF(Tabla1[[#This Row],[Código_Actividad]]="","",CONCATENATE(Tabla1[[#This Row],[POA]],".",Tabla1[[#This Row],[SRS]],".",Tabla1[[#This Row],[AREA]],".",Tabla1[[#This Row],[TIPO]]))</f>
        <v>#REF!</v>
      </c>
      <c r="C7" s="352" t="e">
        <f>IF(Tabla1[[#This Row],[Código_Actividad]]="","",'[3]Formulario PPGR1'!#REF!)</f>
        <v>#REF!</v>
      </c>
      <c r="D7" s="352" t="e">
        <f>IF(Tabla1[[#This Row],[Código_Actividad]]="","",'[3]Formulario PPGR1'!#REF!)</f>
        <v>#REF!</v>
      </c>
      <c r="E7" s="352" t="e">
        <f>IF(Tabla1[[#This Row],[Código_Actividad]]="","",'[3]Formulario PPGR1'!#REF!)</f>
        <v>#REF!</v>
      </c>
      <c r="F7" s="352" t="e">
        <f>IF(Tabla1[[#This Row],[Código_Actividad]]="","",'[3]Formulario PPGR1'!#REF!)</f>
        <v>#REF!</v>
      </c>
      <c r="G7" s="368" t="s">
        <v>1320</v>
      </c>
      <c r="H7" s="369" t="s">
        <v>1290</v>
      </c>
      <c r="I7" s="362"/>
      <c r="J7" s="354"/>
      <c r="K7" s="354"/>
      <c r="L7" s="353"/>
      <c r="M7" s="355"/>
      <c r="N7" s="356">
        <f>+Tabla1[[#This Row],[Precio Unitario]]*Tabla1[[#This Row],[Cantidad de Insumos]]</f>
        <v>0</v>
      </c>
      <c r="O7" s="357"/>
      <c r="P7" s="354"/>
      <c r="Q7" s="345"/>
      <c r="R7" s="345"/>
    </row>
    <row r="8" spans="2:30" ht="30" x14ac:dyDescent="0.2">
      <c r="B8" s="352" t="e">
        <f>IF(Tabla1[[#This Row],[Código_Actividad]]="","",CONCATENATE(Tabla1[[#This Row],[POA]],".",Tabla1[[#This Row],[SRS]],".",Tabla1[[#This Row],[AREA]],".",Tabla1[[#This Row],[TIPO]]))</f>
        <v>#REF!</v>
      </c>
      <c r="C8" s="352" t="e">
        <f>IF(Tabla1[[#This Row],[Código_Actividad]]="","",'[3]Formulario PPGR1'!#REF!)</f>
        <v>#REF!</v>
      </c>
      <c r="D8" s="352" t="e">
        <f>IF(Tabla1[[#This Row],[Código_Actividad]]="","",'[3]Formulario PPGR1'!#REF!)</f>
        <v>#REF!</v>
      </c>
      <c r="E8" s="352" t="e">
        <f>IF(Tabla1[[#This Row],[Código_Actividad]]="","",'[3]Formulario PPGR1'!#REF!)</f>
        <v>#REF!</v>
      </c>
      <c r="F8" s="352" t="e">
        <f>IF(Tabla1[[#This Row],[Código_Actividad]]="","",'[3]Formulario PPGR1'!#REF!)</f>
        <v>#REF!</v>
      </c>
      <c r="G8" s="368" t="s">
        <v>1321</v>
      </c>
      <c r="H8" s="369" t="s">
        <v>1291</v>
      </c>
      <c r="I8" s="362"/>
      <c r="J8" s="354"/>
      <c r="K8" s="354"/>
      <c r="L8" s="353"/>
      <c r="M8" s="355"/>
      <c r="N8" s="356">
        <f>+Tabla1[[#This Row],[Precio Unitario]]*Tabla1[[#This Row],[Cantidad de Insumos]]</f>
        <v>0</v>
      </c>
      <c r="O8" s="357"/>
      <c r="P8" s="354"/>
      <c r="Q8" s="345"/>
      <c r="R8" s="345"/>
    </row>
    <row r="9" spans="2:30" x14ac:dyDescent="0.2">
      <c r="B9" s="352" t="e">
        <f>IF(Tabla1[[#This Row],[Código_Actividad]]="","",CONCATENATE(Tabla1[[#This Row],[POA]],".",Tabla1[[#This Row],[SRS]],".",Tabla1[[#This Row],[AREA]],".",Tabla1[[#This Row],[TIPO]]))</f>
        <v>#REF!</v>
      </c>
      <c r="C9" s="352" t="e">
        <f>IF(Tabla1[[#This Row],[Código_Actividad]]="","",'[3]Formulario PPGR1'!#REF!)</f>
        <v>#REF!</v>
      </c>
      <c r="D9" s="352" t="e">
        <f>IF(Tabla1[[#This Row],[Código_Actividad]]="","",'[3]Formulario PPGR1'!#REF!)</f>
        <v>#REF!</v>
      </c>
      <c r="E9" s="352" t="e">
        <f>IF(Tabla1[[#This Row],[Código_Actividad]]="","",'[3]Formulario PPGR1'!#REF!)</f>
        <v>#REF!</v>
      </c>
      <c r="F9" s="352" t="e">
        <f>IF(Tabla1[[#This Row],[Código_Actividad]]="","",'[3]Formulario PPGR1'!#REF!)</f>
        <v>#REF!</v>
      </c>
      <c r="G9" s="381" t="s">
        <v>1181</v>
      </c>
      <c r="H9" s="369" t="s">
        <v>1286</v>
      </c>
      <c r="I9" s="362"/>
      <c r="J9" s="354"/>
      <c r="K9" s="354"/>
      <c r="L9" s="353"/>
      <c r="M9" s="355"/>
      <c r="N9" s="356">
        <f>+Tabla1[[#This Row],[Precio Unitario]]*Tabla1[[#This Row],[Cantidad de Insumos]]</f>
        <v>0</v>
      </c>
      <c r="O9" s="357"/>
      <c r="P9" s="354"/>
      <c r="Q9" s="345"/>
      <c r="R9" s="345"/>
    </row>
    <row r="10" spans="2:30" x14ac:dyDescent="0.2">
      <c r="B10" s="352" t="e">
        <f>IF(Tabla1[[#This Row],[Código_Actividad]]="","",CONCATENATE(Tabla1[[#This Row],[POA]],".",Tabla1[[#This Row],[SRS]],".",Tabla1[[#This Row],[AREA]],".",Tabla1[[#This Row],[TIPO]]))</f>
        <v>#REF!</v>
      </c>
      <c r="C10" s="352" t="e">
        <f>IF(Tabla1[[#This Row],[Código_Actividad]]="","",'[3]Formulario PPGR1'!#REF!)</f>
        <v>#REF!</v>
      </c>
      <c r="D10" s="352" t="e">
        <f>IF(Tabla1[[#This Row],[Código_Actividad]]="","",'[3]Formulario PPGR1'!#REF!)</f>
        <v>#REF!</v>
      </c>
      <c r="E10" s="352" t="e">
        <f>IF(Tabla1[[#This Row],[Código_Actividad]]="","",'[3]Formulario PPGR1'!#REF!)</f>
        <v>#REF!</v>
      </c>
      <c r="F10" s="352" t="e">
        <f>IF(Tabla1[[#This Row],[Código_Actividad]]="","",'[3]Formulario PPGR1'!#REF!)</f>
        <v>#REF!</v>
      </c>
      <c r="G10" s="381" t="s">
        <v>1182</v>
      </c>
      <c r="H10" s="369" t="s">
        <v>1287</v>
      </c>
      <c r="I10" s="362"/>
      <c r="J10" s="354"/>
      <c r="K10" s="354"/>
      <c r="L10" s="353"/>
      <c r="M10" s="355"/>
      <c r="N10" s="356">
        <f>+Tabla1[[#This Row],[Precio Unitario]]*Tabla1[[#This Row],[Cantidad de Insumos]]</f>
        <v>0</v>
      </c>
      <c r="O10" s="357"/>
      <c r="P10" s="354"/>
      <c r="Q10" s="345"/>
      <c r="R10" s="345"/>
    </row>
    <row r="11" spans="2:30" ht="30" x14ac:dyDescent="0.2">
      <c r="B11" s="352" t="e">
        <f>IF(Tabla1[[#This Row],[Código_Actividad]]="","",CONCATENATE(Tabla1[[#This Row],[POA]],".",Tabla1[[#This Row],[SRS]],".",Tabla1[[#This Row],[AREA]],".",Tabla1[[#This Row],[TIPO]]))</f>
        <v>#REF!</v>
      </c>
      <c r="C11" s="352" t="e">
        <f>IF(Tabla1[[#This Row],[Código_Actividad]]="","",'[3]Formulario PPGR1'!#REF!)</f>
        <v>#REF!</v>
      </c>
      <c r="D11" s="352" t="e">
        <f>IF(Tabla1[[#This Row],[Código_Actividad]]="","",'[3]Formulario PPGR1'!#REF!)</f>
        <v>#REF!</v>
      </c>
      <c r="E11" s="352" t="e">
        <f>IF(Tabla1[[#This Row],[Código_Actividad]]="","",'[3]Formulario PPGR1'!#REF!)</f>
        <v>#REF!</v>
      </c>
      <c r="F11" s="352" t="e">
        <f>IF(Tabla1[[#This Row],[Código_Actividad]]="","",'[3]Formulario PPGR1'!#REF!)</f>
        <v>#REF!</v>
      </c>
      <c r="G11" s="381" t="s">
        <v>1183</v>
      </c>
      <c r="H11" s="369" t="s">
        <v>1288</v>
      </c>
      <c r="I11" s="362"/>
      <c r="J11" s="354"/>
      <c r="K11" s="354"/>
      <c r="L11" s="353"/>
      <c r="M11" s="355"/>
      <c r="N11" s="356">
        <f>+Tabla1[[#This Row],[Precio Unitario]]*Tabla1[[#This Row],[Cantidad de Insumos]]</f>
        <v>0</v>
      </c>
      <c r="O11" s="357"/>
      <c r="P11" s="354"/>
      <c r="Q11" s="345"/>
      <c r="R11" s="345"/>
    </row>
    <row r="12" spans="2:30" ht="45" x14ac:dyDescent="0.2">
      <c r="B12" s="352" t="e">
        <f>IF(Tabla1[[#This Row],[Código_Actividad]]="","",CONCATENATE(Tabla1[[#This Row],[POA]],".",Tabla1[[#This Row],[SRS]],".",Tabla1[[#This Row],[AREA]],".",Tabla1[[#This Row],[TIPO]]))</f>
        <v>#REF!</v>
      </c>
      <c r="C12" s="352" t="e">
        <f>IF(Tabla1[[#This Row],[Código_Actividad]]="","",'[3]Formulario PPGR1'!#REF!)</f>
        <v>#REF!</v>
      </c>
      <c r="D12" s="352" t="e">
        <f>IF(Tabla1[[#This Row],[Código_Actividad]]="","",'[3]Formulario PPGR1'!#REF!)</f>
        <v>#REF!</v>
      </c>
      <c r="E12" s="352" t="e">
        <f>IF(Tabla1[[#This Row],[Código_Actividad]]="","",'[3]Formulario PPGR1'!#REF!)</f>
        <v>#REF!</v>
      </c>
      <c r="F12" s="352" t="e">
        <f>IF(Tabla1[[#This Row],[Código_Actividad]]="","",'[3]Formulario PPGR1'!#REF!)</f>
        <v>#REF!</v>
      </c>
      <c r="G12" s="381" t="s">
        <v>1322</v>
      </c>
      <c r="H12" s="369" t="s">
        <v>1249</v>
      </c>
      <c r="I12" s="362"/>
      <c r="J12" s="354"/>
      <c r="K12" s="354"/>
      <c r="L12" s="353"/>
      <c r="M12" s="355"/>
      <c r="N12" s="356">
        <f>+Tabla1[[#This Row],[Precio Unitario]]*Tabla1[[#This Row],[Cantidad de Insumos]]</f>
        <v>0</v>
      </c>
      <c r="O12" s="357"/>
      <c r="P12" s="354"/>
      <c r="Q12" s="345"/>
      <c r="R12" s="345"/>
    </row>
    <row r="13" spans="2:30" ht="30" x14ac:dyDescent="0.2">
      <c r="B13" s="352" t="e">
        <f>IF(Tabla1[[#This Row],[Código_Actividad]]="","",CONCATENATE(Tabla1[[#This Row],[POA]],".",Tabla1[[#This Row],[SRS]],".",Tabla1[[#This Row],[AREA]],".",Tabla1[[#This Row],[TIPO]]))</f>
        <v>#REF!</v>
      </c>
      <c r="C13" s="352" t="e">
        <f>IF(Tabla1[[#This Row],[Código_Actividad]]="","",'[3]Formulario PPGR1'!#REF!)</f>
        <v>#REF!</v>
      </c>
      <c r="D13" s="352" t="e">
        <f>IF(Tabla1[[#This Row],[Código_Actividad]]="","",'[3]Formulario PPGR1'!#REF!)</f>
        <v>#REF!</v>
      </c>
      <c r="E13" s="352" t="e">
        <f>IF(Tabla1[[#This Row],[Código_Actividad]]="","",'[3]Formulario PPGR1'!#REF!)</f>
        <v>#REF!</v>
      </c>
      <c r="F13" s="352" t="e">
        <f>IF(Tabla1[[#This Row],[Código_Actividad]]="","",'[3]Formulario PPGR1'!#REF!)</f>
        <v>#REF!</v>
      </c>
      <c r="G13" s="381" t="s">
        <v>1323</v>
      </c>
      <c r="H13" s="372" t="s">
        <v>1324</v>
      </c>
      <c r="I13" s="362"/>
      <c r="J13" s="354"/>
      <c r="K13" s="354"/>
      <c r="L13" s="353"/>
      <c r="M13" s="355"/>
      <c r="N13" s="356">
        <f>+Tabla1[[#This Row],[Precio Unitario]]*Tabla1[[#This Row],[Cantidad de Insumos]]</f>
        <v>0</v>
      </c>
      <c r="O13" s="357"/>
      <c r="P13" s="354"/>
      <c r="Q13" s="345"/>
      <c r="R13" s="345"/>
    </row>
    <row r="14" spans="2:30" ht="30" x14ac:dyDescent="0.2">
      <c r="B14" s="358" t="e">
        <f>IF(Tabla1[[#This Row],[Código_Actividad]]="","",CONCATENATE(Tabla1[[#This Row],[POA]],".",Tabla1[[#This Row],[SRS]],".",Tabla1[[#This Row],[AREA]],".",Tabla1[[#This Row],[TIPO]]))</f>
        <v>#REF!</v>
      </c>
      <c r="C14" s="358" t="e">
        <f>IF(Tabla1[[#This Row],[Código_Actividad]]="","",'[3]Formulario PPGR1'!#REF!)</f>
        <v>#REF!</v>
      </c>
      <c r="D14" s="358" t="e">
        <f>IF(Tabla1[[#This Row],[Código_Actividad]]="","",'[3]Formulario PPGR1'!#REF!)</f>
        <v>#REF!</v>
      </c>
      <c r="E14" s="358" t="e">
        <f>IF(Tabla1[[#This Row],[Código_Actividad]]="","",'[3]Formulario PPGR1'!#REF!)</f>
        <v>#REF!</v>
      </c>
      <c r="F14" s="358" t="e">
        <f>IF(Tabla1[[#This Row],[Código_Actividad]]="","",'[3]Formulario PPGR1'!#REF!)</f>
        <v>#REF!</v>
      </c>
      <c r="G14" s="381" t="s">
        <v>1325</v>
      </c>
      <c r="H14" s="374" t="s">
        <v>1250</v>
      </c>
      <c r="I14" s="362"/>
      <c r="J14" s="354"/>
      <c r="K14" s="354"/>
      <c r="L14" s="353"/>
      <c r="M14" s="355"/>
      <c r="N14" s="356">
        <f>+Tabla1[[#This Row],[Precio Unitario]]*Tabla1[[#This Row],[Cantidad de Insumos]]</f>
        <v>0</v>
      </c>
      <c r="O14" s="357"/>
      <c r="P14" s="354"/>
      <c r="Q14" s="345"/>
      <c r="R14" s="345"/>
    </row>
    <row r="15" spans="2:30" x14ac:dyDescent="0.2">
      <c r="B15" s="358" t="e">
        <f>IF(Tabla1[[#This Row],[Código_Actividad]]="","",CONCATENATE(Tabla1[[#This Row],[POA]],".",Tabla1[[#This Row],[SRS]],".",Tabla1[[#This Row],[AREA]],".",Tabla1[[#This Row],[TIPO]]))</f>
        <v>#REF!</v>
      </c>
      <c r="C15" s="358" t="e">
        <f>IF(Tabla1[[#This Row],[Código_Actividad]]="","",'[3]Formulario PPGR1'!#REF!)</f>
        <v>#REF!</v>
      </c>
      <c r="D15" s="358" t="e">
        <f>IF(Tabla1[[#This Row],[Código_Actividad]]="","",'[3]Formulario PPGR1'!#REF!)</f>
        <v>#REF!</v>
      </c>
      <c r="E15" s="358" t="e">
        <f>IF(Tabla1[[#This Row],[Código_Actividad]]="","",'[3]Formulario PPGR1'!#REF!)</f>
        <v>#REF!</v>
      </c>
      <c r="F15" s="358" t="e">
        <f>IF(Tabla1[[#This Row],[Código_Actividad]]="","",'[3]Formulario PPGR1'!#REF!)</f>
        <v>#REF!</v>
      </c>
      <c r="G15" s="381" t="s">
        <v>1326</v>
      </c>
      <c r="H15" s="372" t="s">
        <v>1251</v>
      </c>
      <c r="I15" s="362"/>
      <c r="J15" s="354"/>
      <c r="K15" s="354"/>
      <c r="L15" s="353"/>
      <c r="M15" s="355"/>
      <c r="N15" s="356">
        <f>+Tabla1[[#This Row],[Precio Unitario]]*Tabla1[[#This Row],[Cantidad de Insumos]]</f>
        <v>0</v>
      </c>
      <c r="O15" s="357"/>
      <c r="P15" s="354"/>
      <c r="Q15" s="345"/>
      <c r="R15" s="345"/>
    </row>
    <row r="16" spans="2:30" ht="30" x14ac:dyDescent="0.2">
      <c r="B16" s="358" t="e">
        <f>IF(Tabla1[[#This Row],[Código_Actividad]]="","",CONCATENATE(Tabla1[[#This Row],[POA]],".",Tabla1[[#This Row],[SRS]],".",Tabla1[[#This Row],[AREA]],".",Tabla1[[#This Row],[TIPO]]))</f>
        <v>#REF!</v>
      </c>
      <c r="C16" s="358" t="e">
        <f>IF(Tabla1[[#This Row],[Código_Actividad]]="","",'[3]Formulario PPGR1'!#REF!)</f>
        <v>#REF!</v>
      </c>
      <c r="D16" s="358" t="e">
        <f>IF(Tabla1[[#This Row],[Código_Actividad]]="","",'[3]Formulario PPGR1'!#REF!)</f>
        <v>#REF!</v>
      </c>
      <c r="E16" s="358" t="e">
        <f>IF(Tabla1[[#This Row],[Código_Actividad]]="","",'[3]Formulario PPGR1'!#REF!)</f>
        <v>#REF!</v>
      </c>
      <c r="F16" s="358" t="e">
        <f>IF(Tabla1[[#This Row],[Código_Actividad]]="","",'[3]Formulario PPGR1'!#REF!)</f>
        <v>#REF!</v>
      </c>
      <c r="G16" s="381" t="s">
        <v>1327</v>
      </c>
      <c r="H16" s="369" t="s">
        <v>1252</v>
      </c>
      <c r="I16" s="362"/>
      <c r="J16" s="354"/>
      <c r="K16" s="354"/>
      <c r="L16" s="353"/>
      <c r="M16" s="355"/>
      <c r="N16" s="356">
        <f>+Tabla1[[#This Row],[Precio Unitario]]*Tabla1[[#This Row],[Cantidad de Insumos]]</f>
        <v>0</v>
      </c>
      <c r="O16" s="357"/>
      <c r="P16" s="354"/>
      <c r="Q16" s="345"/>
      <c r="R16" s="345"/>
    </row>
    <row r="17" spans="2:18" ht="45" x14ac:dyDescent="0.2">
      <c r="B17" s="358" t="e">
        <f>IF(Tabla1[[#This Row],[Código_Actividad]]="","",CONCATENATE(Tabla1[[#This Row],[POA]],".",Tabla1[[#This Row],[SRS]],".",Tabla1[[#This Row],[AREA]],".",Tabla1[[#This Row],[TIPO]]))</f>
        <v>#REF!</v>
      </c>
      <c r="C17" s="358" t="e">
        <f>IF(Tabla1[[#This Row],[Código_Actividad]]="","",'[3]Formulario PPGR1'!#REF!)</f>
        <v>#REF!</v>
      </c>
      <c r="D17" s="358" t="e">
        <f>IF(Tabla1[[#This Row],[Código_Actividad]]="","",'[3]Formulario PPGR1'!#REF!)</f>
        <v>#REF!</v>
      </c>
      <c r="E17" s="358" t="e">
        <f>IF(Tabla1[[#This Row],[Código_Actividad]]="","",'[3]Formulario PPGR1'!#REF!)</f>
        <v>#REF!</v>
      </c>
      <c r="F17" s="358" t="e">
        <f>IF(Tabla1[[#This Row],[Código_Actividad]]="","",'[3]Formulario PPGR1'!#REF!)</f>
        <v>#REF!</v>
      </c>
      <c r="G17" s="381" t="s">
        <v>1328</v>
      </c>
      <c r="H17" s="369" t="s">
        <v>1253</v>
      </c>
      <c r="I17" s="362"/>
      <c r="J17" s="354"/>
      <c r="K17" s="354"/>
      <c r="L17" s="353"/>
      <c r="M17" s="355"/>
      <c r="N17" s="356">
        <f>+Tabla1[[#This Row],[Precio Unitario]]*Tabla1[[#This Row],[Cantidad de Insumos]]</f>
        <v>0</v>
      </c>
      <c r="O17" s="357"/>
      <c r="P17" s="354"/>
      <c r="Q17" s="345"/>
      <c r="R17" s="345"/>
    </row>
    <row r="18" spans="2:18" x14ac:dyDescent="0.2">
      <c r="B18" s="358" t="e">
        <f>IF(Tabla1[[#This Row],[Código_Actividad]]="","",CONCATENATE(Tabla1[[#This Row],[POA]],".",Tabla1[[#This Row],[SRS]],".",Tabla1[[#This Row],[AREA]],".",Tabla1[[#This Row],[TIPO]]))</f>
        <v>#REF!</v>
      </c>
      <c r="C18" s="358" t="e">
        <f>IF(Tabla1[[#This Row],[Código_Actividad]]="","",'[3]Formulario PPGR1'!#REF!)</f>
        <v>#REF!</v>
      </c>
      <c r="D18" s="358" t="e">
        <f>IF(Tabla1[[#This Row],[Código_Actividad]]="","",'[3]Formulario PPGR1'!#REF!)</f>
        <v>#REF!</v>
      </c>
      <c r="E18" s="358" t="e">
        <f>IF(Tabla1[[#This Row],[Código_Actividad]]="","",'[3]Formulario PPGR1'!#REF!)</f>
        <v>#REF!</v>
      </c>
      <c r="F18" s="358" t="e">
        <f>IF(Tabla1[[#This Row],[Código_Actividad]]="","",'[3]Formulario PPGR1'!#REF!)</f>
        <v>#REF!</v>
      </c>
      <c r="G18" s="381" t="s">
        <v>1329</v>
      </c>
      <c r="H18" s="369" t="s">
        <v>1254</v>
      </c>
      <c r="I18" s="362"/>
      <c r="J18" s="354"/>
      <c r="K18" s="354"/>
      <c r="L18" s="353"/>
      <c r="M18" s="355"/>
      <c r="N18" s="356">
        <f>+Tabla1[[#This Row],[Precio Unitario]]*Tabla1[[#This Row],[Cantidad de Insumos]]</f>
        <v>0</v>
      </c>
      <c r="O18" s="357"/>
      <c r="P18" s="354"/>
      <c r="Q18" s="345"/>
      <c r="R18" s="345"/>
    </row>
    <row r="19" spans="2:18" x14ac:dyDescent="0.2">
      <c r="B19" s="358" t="e">
        <f>IF(Tabla1[[#This Row],[Código_Actividad]]="","",CONCATENATE(Tabla1[[#This Row],[POA]],".",Tabla1[[#This Row],[SRS]],".",Tabla1[[#This Row],[AREA]],".",Tabla1[[#This Row],[TIPO]]))</f>
        <v>#REF!</v>
      </c>
      <c r="C19" s="358" t="e">
        <f>IF(Tabla1[[#This Row],[Código_Actividad]]="","",'[3]Formulario PPGR1'!#REF!)</f>
        <v>#REF!</v>
      </c>
      <c r="D19" s="358" t="e">
        <f>IF(Tabla1[[#This Row],[Código_Actividad]]="","",'[3]Formulario PPGR1'!#REF!)</f>
        <v>#REF!</v>
      </c>
      <c r="E19" s="358" t="e">
        <f>IF(Tabla1[[#This Row],[Código_Actividad]]="","",'[3]Formulario PPGR1'!#REF!)</f>
        <v>#REF!</v>
      </c>
      <c r="F19" s="358" t="e">
        <f>IF(Tabla1[[#This Row],[Código_Actividad]]="","",'[3]Formulario PPGR1'!#REF!)</f>
        <v>#REF!</v>
      </c>
      <c r="G19" s="381" t="s">
        <v>1184</v>
      </c>
      <c r="H19" s="375" t="s">
        <v>1256</v>
      </c>
      <c r="I19" s="362"/>
      <c r="J19" s="354"/>
      <c r="K19" s="354"/>
      <c r="L19" s="353"/>
      <c r="M19" s="355"/>
      <c r="N19" s="356">
        <f>+Tabla1[[#This Row],[Precio Unitario]]*Tabla1[[#This Row],[Cantidad de Insumos]]</f>
        <v>0</v>
      </c>
      <c r="O19" s="357"/>
      <c r="P19" s="354"/>
      <c r="Q19" s="345"/>
      <c r="R19" s="345"/>
    </row>
    <row r="20" spans="2:18" x14ac:dyDescent="0.2">
      <c r="B20" s="358" t="e">
        <f>IF(Tabla1[[#This Row],[Código_Actividad]]="","",CONCATENATE(Tabla1[[#This Row],[POA]],".",Tabla1[[#This Row],[SRS]],".",Tabla1[[#This Row],[AREA]],".",Tabla1[[#This Row],[TIPO]]))</f>
        <v>#REF!</v>
      </c>
      <c r="C20" s="358" t="e">
        <f>IF(Tabla1[[#This Row],[Código_Actividad]]="","",'[3]Formulario PPGR1'!#REF!)</f>
        <v>#REF!</v>
      </c>
      <c r="D20" s="358" t="e">
        <f>IF(Tabla1[[#This Row],[Código_Actividad]]="","",'[3]Formulario PPGR1'!#REF!)</f>
        <v>#REF!</v>
      </c>
      <c r="E20" s="358" t="e">
        <f>IF(Tabla1[[#This Row],[Código_Actividad]]="","",'[3]Formulario PPGR1'!#REF!)</f>
        <v>#REF!</v>
      </c>
      <c r="F20" s="358" t="e">
        <f>IF(Tabla1[[#This Row],[Código_Actividad]]="","",'[3]Formulario PPGR1'!#REF!)</f>
        <v>#REF!</v>
      </c>
      <c r="G20" s="381" t="s">
        <v>1185</v>
      </c>
      <c r="H20" s="370" t="s">
        <v>1257</v>
      </c>
      <c r="I20" s="362"/>
      <c r="J20" s="354"/>
      <c r="K20" s="354"/>
      <c r="L20" s="353"/>
      <c r="M20" s="355"/>
      <c r="N20" s="356">
        <f>+Tabla1[[#This Row],[Precio Unitario]]*Tabla1[[#This Row],[Cantidad de Insumos]]</f>
        <v>0</v>
      </c>
      <c r="O20" s="357"/>
      <c r="P20" s="354"/>
      <c r="Q20" s="345"/>
      <c r="R20" s="345"/>
    </row>
    <row r="21" spans="2:18" ht="30" x14ac:dyDescent="0.2">
      <c r="B21" s="358" t="e">
        <f>IF(Tabla1[[#This Row],[Código_Actividad]]="","",CONCATENATE(Tabla1[[#This Row],[POA]],".",Tabla1[[#This Row],[SRS]],".",Tabla1[[#This Row],[AREA]],".",Tabla1[[#This Row],[TIPO]]))</f>
        <v>#REF!</v>
      </c>
      <c r="C21" s="358" t="e">
        <f>IF(Tabla1[[#This Row],[Código_Actividad]]="","",'[3]Formulario PPGR1'!#REF!)</f>
        <v>#REF!</v>
      </c>
      <c r="D21" s="358" t="e">
        <f>IF(Tabla1[[#This Row],[Código_Actividad]]="","",'[3]Formulario PPGR1'!#REF!)</f>
        <v>#REF!</v>
      </c>
      <c r="E21" s="358" t="e">
        <f>IF(Tabla1[[#This Row],[Código_Actividad]]="","",'[3]Formulario PPGR1'!#REF!)</f>
        <v>#REF!</v>
      </c>
      <c r="F21" s="358" t="e">
        <f>IF(Tabla1[[#This Row],[Código_Actividad]]="","",'[3]Formulario PPGR1'!#REF!)</f>
        <v>#REF!</v>
      </c>
      <c r="G21" s="381" t="s">
        <v>1186</v>
      </c>
      <c r="H21" s="370" t="s">
        <v>1258</v>
      </c>
      <c r="I21" s="362"/>
      <c r="J21" s="354"/>
      <c r="K21" s="354"/>
      <c r="L21" s="353"/>
      <c r="M21" s="355"/>
      <c r="N21" s="356">
        <f>+Tabla1[[#This Row],[Precio Unitario]]*Tabla1[[#This Row],[Cantidad de Insumos]]</f>
        <v>0</v>
      </c>
      <c r="O21" s="357"/>
      <c r="P21" s="354"/>
      <c r="Q21" s="345"/>
      <c r="R21" s="345"/>
    </row>
    <row r="22" spans="2:18" ht="30" x14ac:dyDescent="0.2">
      <c r="B22" s="358" t="e">
        <f>IF(Tabla1[[#This Row],[Código_Actividad]]="","",CONCATENATE(Tabla1[[#This Row],[POA]],".",Tabla1[[#This Row],[SRS]],".",Tabla1[[#This Row],[AREA]],".",Tabla1[[#This Row],[TIPO]]))</f>
        <v>#REF!</v>
      </c>
      <c r="C22" s="358" t="e">
        <f>IF(Tabla1[[#This Row],[Código_Actividad]]="","",'[3]Formulario PPGR1'!#REF!)</f>
        <v>#REF!</v>
      </c>
      <c r="D22" s="358" t="e">
        <f>IF(Tabla1[[#This Row],[Código_Actividad]]="","",'[3]Formulario PPGR1'!#REF!)</f>
        <v>#REF!</v>
      </c>
      <c r="E22" s="358" t="e">
        <f>IF(Tabla1[[#This Row],[Código_Actividad]]="","",'[3]Formulario PPGR1'!#REF!)</f>
        <v>#REF!</v>
      </c>
      <c r="F22" s="358" t="e">
        <f>IF(Tabla1[[#This Row],[Código_Actividad]]="","",'[3]Formulario PPGR1'!#REF!)</f>
        <v>#REF!</v>
      </c>
      <c r="G22" s="381" t="s">
        <v>1330</v>
      </c>
      <c r="H22" s="370" t="s">
        <v>1259</v>
      </c>
      <c r="I22" s="362"/>
      <c r="J22" s="354"/>
      <c r="K22" s="354"/>
      <c r="L22" s="353"/>
      <c r="M22" s="355"/>
      <c r="N22" s="356">
        <f>+Tabla1[[#This Row],[Precio Unitario]]*Tabla1[[#This Row],[Cantidad de Insumos]]</f>
        <v>0</v>
      </c>
      <c r="O22" s="357"/>
      <c r="P22" s="354"/>
      <c r="Q22" s="345"/>
      <c r="R22" s="345"/>
    </row>
    <row r="23" spans="2:18" x14ac:dyDescent="0.2">
      <c r="B23" s="358" t="e">
        <f>IF(Tabla1[[#This Row],[Código_Actividad]]="","",CONCATENATE(Tabla1[[#This Row],[POA]],".",Tabla1[[#This Row],[SRS]],".",Tabla1[[#This Row],[AREA]],".",Tabla1[[#This Row],[TIPO]]))</f>
        <v>#REF!</v>
      </c>
      <c r="C23" s="358" t="e">
        <f>IF(Tabla1[[#This Row],[Código_Actividad]]="","",'[3]Formulario PPGR1'!#REF!)</f>
        <v>#REF!</v>
      </c>
      <c r="D23" s="358" t="e">
        <f>IF(Tabla1[[#This Row],[Código_Actividad]]="","",'[3]Formulario PPGR1'!#REF!)</f>
        <v>#REF!</v>
      </c>
      <c r="E23" s="358" t="e">
        <f>IF(Tabla1[[#This Row],[Código_Actividad]]="","",'[3]Formulario PPGR1'!#REF!)</f>
        <v>#REF!</v>
      </c>
      <c r="F23" s="358" t="e">
        <f>IF(Tabla1[[#This Row],[Código_Actividad]]="","",'[3]Formulario PPGR1'!#REF!)</f>
        <v>#REF!</v>
      </c>
      <c r="G23" s="381" t="s">
        <v>1331</v>
      </c>
      <c r="H23" s="370" t="s">
        <v>1293</v>
      </c>
      <c r="I23" s="362"/>
      <c r="J23" s="354"/>
      <c r="K23" s="354"/>
      <c r="L23" s="353"/>
      <c r="M23" s="355"/>
      <c r="N23" s="356">
        <f>+Tabla1[[#This Row],[Precio Unitario]]*Tabla1[[#This Row],[Cantidad de Insumos]]</f>
        <v>0</v>
      </c>
      <c r="O23" s="357"/>
      <c r="P23" s="354"/>
      <c r="Q23" s="345"/>
      <c r="R23" s="345"/>
    </row>
    <row r="24" spans="2:18" x14ac:dyDescent="0.2">
      <c r="B24" s="358" t="e">
        <f>IF(Tabla1[[#This Row],[Código_Actividad]]="","",CONCATENATE(Tabla1[[#This Row],[POA]],".",Tabla1[[#This Row],[SRS]],".",Tabla1[[#This Row],[AREA]],".",Tabla1[[#This Row],[TIPO]]))</f>
        <v>#REF!</v>
      </c>
      <c r="C24" s="358" t="e">
        <f>IF(Tabla1[[#This Row],[Código_Actividad]]="","",'[3]Formulario PPGR1'!#REF!)</f>
        <v>#REF!</v>
      </c>
      <c r="D24" s="358" t="e">
        <f>IF(Tabla1[[#This Row],[Código_Actividad]]="","",'[3]Formulario PPGR1'!#REF!)</f>
        <v>#REF!</v>
      </c>
      <c r="E24" s="358" t="e">
        <f>IF(Tabla1[[#This Row],[Código_Actividad]]="","",'[3]Formulario PPGR1'!#REF!)</f>
        <v>#REF!</v>
      </c>
      <c r="F24" s="358" t="e">
        <f>IF(Tabla1[[#This Row],[Código_Actividad]]="","",'[3]Formulario PPGR1'!#REF!)</f>
        <v>#REF!</v>
      </c>
      <c r="G24" s="381" t="s">
        <v>1332</v>
      </c>
      <c r="H24" s="370" t="s">
        <v>1260</v>
      </c>
      <c r="I24" s="362"/>
      <c r="J24" s="354"/>
      <c r="K24" s="354"/>
      <c r="L24" s="353"/>
      <c r="M24" s="355"/>
      <c r="N24" s="356">
        <f>+Tabla1[[#This Row],[Precio Unitario]]*Tabla1[[#This Row],[Cantidad de Insumos]]</f>
        <v>0</v>
      </c>
      <c r="O24" s="357"/>
      <c r="P24" s="354"/>
      <c r="Q24" s="345"/>
      <c r="R24" s="345"/>
    </row>
    <row r="25" spans="2:18" ht="30" x14ac:dyDescent="0.2">
      <c r="B25" s="358" t="e">
        <f>IF(Tabla1[[#This Row],[Código_Actividad]]="","",CONCATENATE(Tabla1[[#This Row],[POA]],".",Tabla1[[#This Row],[SRS]],".",Tabla1[[#This Row],[AREA]],".",Tabla1[[#This Row],[TIPO]]))</f>
        <v>#REF!</v>
      </c>
      <c r="C25" s="358" t="e">
        <f>IF(Tabla1[[#This Row],[Código_Actividad]]="","",'[3]Formulario PPGR1'!#REF!)</f>
        <v>#REF!</v>
      </c>
      <c r="D25" s="358" t="e">
        <f>IF(Tabla1[[#This Row],[Código_Actividad]]="","",'[3]Formulario PPGR1'!#REF!)</f>
        <v>#REF!</v>
      </c>
      <c r="E25" s="358" t="e">
        <f>IF(Tabla1[[#This Row],[Código_Actividad]]="","",'[3]Formulario PPGR1'!#REF!)</f>
        <v>#REF!</v>
      </c>
      <c r="F25" s="358" t="e">
        <f>IF(Tabla1[[#This Row],[Código_Actividad]]="","",'[3]Formulario PPGR1'!#REF!)</f>
        <v>#REF!</v>
      </c>
      <c r="G25" s="381" t="s">
        <v>1333</v>
      </c>
      <c r="H25" s="370" t="s">
        <v>1294</v>
      </c>
      <c r="I25" s="362"/>
      <c r="J25" s="354"/>
      <c r="K25" s="354"/>
      <c r="L25" s="353"/>
      <c r="M25" s="355"/>
      <c r="N25" s="356">
        <f>+Tabla1[[#This Row],[Precio Unitario]]*Tabla1[[#This Row],[Cantidad de Insumos]]</f>
        <v>0</v>
      </c>
      <c r="O25" s="357"/>
      <c r="P25" s="354"/>
      <c r="Q25" s="345"/>
      <c r="R25" s="345"/>
    </row>
    <row r="26" spans="2:18" ht="45" x14ac:dyDescent="0.2">
      <c r="B26" s="358" t="e">
        <f>IF(Tabla1[[#This Row],[Código_Actividad]]="","",CONCATENATE(Tabla1[[#This Row],[POA]],".",Tabla1[[#This Row],[SRS]],".",Tabla1[[#This Row],[AREA]],".",Tabla1[[#This Row],[TIPO]]))</f>
        <v>#REF!</v>
      </c>
      <c r="C26" s="358" t="e">
        <f>IF(Tabla1[[#This Row],[Código_Actividad]]="","",'[3]Formulario PPGR1'!#REF!)</f>
        <v>#REF!</v>
      </c>
      <c r="D26" s="358" t="e">
        <f>IF(Tabla1[[#This Row],[Código_Actividad]]="","",'[3]Formulario PPGR1'!#REF!)</f>
        <v>#REF!</v>
      </c>
      <c r="E26" s="358" t="e">
        <f>IF(Tabla1[[#This Row],[Código_Actividad]]="","",'[3]Formulario PPGR1'!#REF!)</f>
        <v>#REF!</v>
      </c>
      <c r="F26" s="358" t="e">
        <f>IF(Tabla1[[#This Row],[Código_Actividad]]="","",'[3]Formulario PPGR1'!#REF!)</f>
        <v>#REF!</v>
      </c>
      <c r="G26" s="381" t="s">
        <v>1334</v>
      </c>
      <c r="H26" s="370" t="s">
        <v>1295</v>
      </c>
      <c r="I26" s="362"/>
      <c r="J26" s="354"/>
      <c r="K26" s="354"/>
      <c r="L26" s="353"/>
      <c r="M26" s="355"/>
      <c r="N26" s="356">
        <f>+Tabla1[[#This Row],[Precio Unitario]]*Tabla1[[#This Row],[Cantidad de Insumos]]</f>
        <v>0</v>
      </c>
      <c r="O26" s="357"/>
      <c r="P26" s="354"/>
      <c r="Q26" s="345"/>
      <c r="R26" s="345"/>
    </row>
    <row r="27" spans="2:18" x14ac:dyDescent="0.2">
      <c r="B27" s="358" t="e">
        <f>IF(Tabla1[[#This Row],[Código_Actividad]]="","",CONCATENATE(Tabla1[[#This Row],[POA]],".",Tabla1[[#This Row],[SRS]],".",Tabla1[[#This Row],[AREA]],".",Tabla1[[#This Row],[TIPO]]))</f>
        <v>#REF!</v>
      </c>
      <c r="C27" s="358" t="e">
        <f>IF(Tabla1[[#This Row],[Código_Actividad]]="","",'[3]Formulario PPGR1'!#REF!)</f>
        <v>#REF!</v>
      </c>
      <c r="D27" s="358" t="e">
        <f>IF(Tabla1[[#This Row],[Código_Actividad]]="","",'[3]Formulario PPGR1'!#REF!)</f>
        <v>#REF!</v>
      </c>
      <c r="E27" s="358" t="e">
        <f>IF(Tabla1[[#This Row],[Código_Actividad]]="","",'[3]Formulario PPGR1'!#REF!)</f>
        <v>#REF!</v>
      </c>
      <c r="F27" s="358" t="e">
        <f>IF(Tabla1[[#This Row],[Código_Actividad]]="","",'[3]Formulario PPGR1'!#REF!)</f>
        <v>#REF!</v>
      </c>
      <c r="G27" s="381" t="s">
        <v>1188</v>
      </c>
      <c r="H27" s="370" t="s">
        <v>1296</v>
      </c>
      <c r="I27" s="362"/>
      <c r="J27" s="354"/>
      <c r="K27" s="354"/>
      <c r="L27" s="353"/>
      <c r="M27" s="355"/>
      <c r="N27" s="356">
        <f>+Tabla1[[#This Row],[Precio Unitario]]*Tabla1[[#This Row],[Cantidad de Insumos]]</f>
        <v>0</v>
      </c>
      <c r="O27" s="357"/>
      <c r="P27" s="354"/>
      <c r="Q27" s="345"/>
      <c r="R27" s="345"/>
    </row>
    <row r="28" spans="2:18" ht="45" x14ac:dyDescent="0.2">
      <c r="B28" s="358" t="e">
        <f>IF(Tabla1[[#This Row],[Código_Actividad]]="","",CONCATENATE(Tabla1[[#This Row],[POA]],".",Tabla1[[#This Row],[SRS]],".",Tabla1[[#This Row],[AREA]],".",Tabla1[[#This Row],[TIPO]]))</f>
        <v>#REF!</v>
      </c>
      <c r="C28" s="358" t="e">
        <f>IF(Tabla1[[#This Row],[Código_Actividad]]="","",'[3]Formulario PPGR1'!#REF!)</f>
        <v>#REF!</v>
      </c>
      <c r="D28" s="358" t="e">
        <f>IF(Tabla1[[#This Row],[Código_Actividad]]="","",'[3]Formulario PPGR1'!#REF!)</f>
        <v>#REF!</v>
      </c>
      <c r="E28" s="358" t="e">
        <f>IF(Tabla1[[#This Row],[Código_Actividad]]="","",'[3]Formulario PPGR1'!#REF!)</f>
        <v>#REF!</v>
      </c>
      <c r="F28" s="358" t="e">
        <f>IF(Tabla1[[#This Row],[Código_Actividad]]="","",'[3]Formulario PPGR1'!#REF!)</f>
        <v>#REF!</v>
      </c>
      <c r="G28" s="381" t="s">
        <v>1189</v>
      </c>
      <c r="H28" s="370" t="s">
        <v>1261</v>
      </c>
      <c r="I28" s="362"/>
      <c r="J28" s="354"/>
      <c r="K28" s="354"/>
      <c r="L28" s="353"/>
      <c r="M28" s="355"/>
      <c r="N28" s="356">
        <f>+Tabla1[[#This Row],[Precio Unitario]]*Tabla1[[#This Row],[Cantidad de Insumos]]</f>
        <v>0</v>
      </c>
      <c r="O28" s="357"/>
      <c r="P28" s="354"/>
      <c r="Q28" s="345"/>
      <c r="R28" s="345"/>
    </row>
    <row r="29" spans="2:18" x14ac:dyDescent="0.2">
      <c r="B29" s="358" t="e">
        <f>IF(Tabla1[[#This Row],[Código_Actividad]]="","",CONCATENATE(Tabla1[[#This Row],[POA]],".",Tabla1[[#This Row],[SRS]],".",Tabla1[[#This Row],[AREA]],".",Tabla1[[#This Row],[TIPO]]))</f>
        <v>#REF!</v>
      </c>
      <c r="C29" s="358" t="e">
        <f>IF(Tabla1[[#This Row],[Código_Actividad]]="","",'[3]Formulario PPGR1'!#REF!)</f>
        <v>#REF!</v>
      </c>
      <c r="D29" s="358" t="e">
        <f>IF(Tabla1[[#This Row],[Código_Actividad]]="","",'[3]Formulario PPGR1'!#REF!)</f>
        <v>#REF!</v>
      </c>
      <c r="E29" s="358" t="e">
        <f>IF(Tabla1[[#This Row],[Código_Actividad]]="","",'[3]Formulario PPGR1'!#REF!)</f>
        <v>#REF!</v>
      </c>
      <c r="F29" s="358" t="e">
        <f>IF(Tabla1[[#This Row],[Código_Actividad]]="","",'[3]Formulario PPGR1'!#REF!)</f>
        <v>#REF!</v>
      </c>
      <c r="G29" s="381" t="s">
        <v>1190</v>
      </c>
      <c r="H29" s="370" t="s">
        <v>1262</v>
      </c>
      <c r="I29" s="362"/>
      <c r="J29" s="354"/>
      <c r="K29" s="354"/>
      <c r="L29" s="353"/>
      <c r="M29" s="355"/>
      <c r="N29" s="356">
        <f>+Tabla1[[#This Row],[Precio Unitario]]*Tabla1[[#This Row],[Cantidad de Insumos]]</f>
        <v>0</v>
      </c>
      <c r="O29" s="357"/>
      <c r="P29" s="354"/>
      <c r="Q29" s="345"/>
      <c r="R29" s="345"/>
    </row>
    <row r="30" spans="2:18" ht="30" x14ac:dyDescent="0.2">
      <c r="B30" s="358" t="e">
        <f>IF(Tabla1[[#This Row],[Código_Actividad]]="","",CONCATENATE(Tabla1[[#This Row],[POA]],".",Tabla1[[#This Row],[SRS]],".",Tabla1[[#This Row],[AREA]],".",Tabla1[[#This Row],[TIPO]]))</f>
        <v>#REF!</v>
      </c>
      <c r="C30" s="358" t="e">
        <f>IF(Tabla1[[#This Row],[Código_Actividad]]="","",'[3]Formulario PPGR1'!#REF!)</f>
        <v>#REF!</v>
      </c>
      <c r="D30" s="358" t="e">
        <f>IF(Tabla1[[#This Row],[Código_Actividad]]="","",'[3]Formulario PPGR1'!#REF!)</f>
        <v>#REF!</v>
      </c>
      <c r="E30" s="358" t="e">
        <f>IF(Tabla1[[#This Row],[Código_Actividad]]="","",'[3]Formulario PPGR1'!#REF!)</f>
        <v>#REF!</v>
      </c>
      <c r="F30" s="358" t="e">
        <f>IF(Tabla1[[#This Row],[Código_Actividad]]="","",'[3]Formulario PPGR1'!#REF!)</f>
        <v>#REF!</v>
      </c>
      <c r="G30" s="381" t="s">
        <v>1335</v>
      </c>
      <c r="H30" s="370" t="s">
        <v>1297</v>
      </c>
      <c r="I30" s="362"/>
      <c r="J30" s="354"/>
      <c r="K30" s="354"/>
      <c r="L30" s="353"/>
      <c r="M30" s="355"/>
      <c r="N30" s="356">
        <f>+Tabla1[[#This Row],[Precio Unitario]]*Tabla1[[#This Row],[Cantidad de Insumos]]</f>
        <v>0</v>
      </c>
      <c r="O30" s="357"/>
      <c r="P30" s="354"/>
      <c r="Q30" s="345"/>
      <c r="R30" s="345"/>
    </row>
    <row r="31" spans="2:18" x14ac:dyDescent="0.2">
      <c r="B31" s="358" t="e">
        <f>IF(Tabla1[[#This Row],[Código_Actividad]]="","",CONCATENATE(Tabla1[[#This Row],[POA]],".",Tabla1[[#This Row],[SRS]],".",Tabla1[[#This Row],[AREA]],".",Tabla1[[#This Row],[TIPO]]))</f>
        <v>#REF!</v>
      </c>
      <c r="C31" s="358" t="e">
        <f>IF(Tabla1[[#This Row],[Código_Actividad]]="","",'[3]Formulario PPGR1'!#REF!)</f>
        <v>#REF!</v>
      </c>
      <c r="D31" s="358" t="e">
        <f>IF(Tabla1[[#This Row],[Código_Actividad]]="","",'[3]Formulario PPGR1'!#REF!)</f>
        <v>#REF!</v>
      </c>
      <c r="E31" s="358" t="e">
        <f>IF(Tabla1[[#This Row],[Código_Actividad]]="","",'[3]Formulario PPGR1'!#REF!)</f>
        <v>#REF!</v>
      </c>
      <c r="F31" s="358" t="e">
        <f>IF(Tabla1[[#This Row],[Código_Actividad]]="","",'[3]Formulario PPGR1'!#REF!)</f>
        <v>#REF!</v>
      </c>
      <c r="G31" s="381" t="s">
        <v>1336</v>
      </c>
      <c r="H31" s="369" t="s">
        <v>1298</v>
      </c>
      <c r="I31" s="362"/>
      <c r="J31" s="354"/>
      <c r="K31" s="354"/>
      <c r="L31" s="353"/>
      <c r="M31" s="355"/>
      <c r="N31" s="356">
        <f>+Tabla1[[#This Row],[Precio Unitario]]*Tabla1[[#This Row],[Cantidad de Insumos]]</f>
        <v>0</v>
      </c>
      <c r="O31" s="357"/>
      <c r="P31" s="354"/>
      <c r="Q31" s="345"/>
      <c r="R31" s="345"/>
    </row>
    <row r="32" spans="2:18" x14ac:dyDescent="0.2">
      <c r="B32" s="358" t="e">
        <f>IF(Tabla1[[#This Row],[Código_Actividad]]="","",CONCATENATE(Tabla1[[#This Row],[POA]],".",Tabla1[[#This Row],[SRS]],".",Tabla1[[#This Row],[AREA]],".",Tabla1[[#This Row],[TIPO]]))</f>
        <v>#REF!</v>
      </c>
      <c r="C32" s="358" t="e">
        <f>IF(Tabla1[[#This Row],[Código_Actividad]]="","",'[3]Formulario PPGR1'!#REF!)</f>
        <v>#REF!</v>
      </c>
      <c r="D32" s="358" t="e">
        <f>IF(Tabla1[[#This Row],[Código_Actividad]]="","",'[3]Formulario PPGR1'!#REF!)</f>
        <v>#REF!</v>
      </c>
      <c r="E32" s="358" t="e">
        <f>IF(Tabla1[[#This Row],[Código_Actividad]]="","",'[3]Formulario PPGR1'!#REF!)</f>
        <v>#REF!</v>
      </c>
      <c r="F32" s="358" t="e">
        <f>IF(Tabla1[[#This Row],[Código_Actividad]]="","",'[3]Formulario PPGR1'!#REF!)</f>
        <v>#REF!</v>
      </c>
      <c r="G32" s="381" t="s">
        <v>1337</v>
      </c>
      <c r="H32" s="369" t="s">
        <v>1299</v>
      </c>
      <c r="I32" s="362"/>
      <c r="J32" s="354"/>
      <c r="K32" s="354"/>
      <c r="L32" s="353"/>
      <c r="M32" s="355"/>
      <c r="N32" s="356">
        <f>+Tabla1[[#This Row],[Precio Unitario]]*Tabla1[[#This Row],[Cantidad de Insumos]]</f>
        <v>0</v>
      </c>
      <c r="O32" s="357"/>
      <c r="P32" s="354"/>
      <c r="Q32" s="345"/>
      <c r="R32" s="345"/>
    </row>
    <row r="33" spans="2:18" ht="30" x14ac:dyDescent="0.2">
      <c r="B33" s="358" t="e">
        <f>IF(Tabla1[[#This Row],[Código_Actividad]]="","",CONCATENATE(Tabla1[[#This Row],[POA]],".",Tabla1[[#This Row],[SRS]],".",Tabla1[[#This Row],[AREA]],".",Tabla1[[#This Row],[TIPO]]))</f>
        <v>#REF!</v>
      </c>
      <c r="C33" s="358" t="e">
        <f>IF(Tabla1[[#This Row],[Código_Actividad]]="","",'[3]Formulario PPGR1'!#REF!)</f>
        <v>#REF!</v>
      </c>
      <c r="D33" s="358" t="e">
        <f>IF(Tabla1[[#This Row],[Código_Actividad]]="","",'[3]Formulario PPGR1'!#REF!)</f>
        <v>#REF!</v>
      </c>
      <c r="E33" s="358" t="e">
        <f>IF(Tabla1[[#This Row],[Código_Actividad]]="","",'[3]Formulario PPGR1'!#REF!)</f>
        <v>#REF!</v>
      </c>
      <c r="F33" s="358" t="e">
        <f>IF(Tabla1[[#This Row],[Código_Actividad]]="","",'[3]Formulario PPGR1'!#REF!)</f>
        <v>#REF!</v>
      </c>
      <c r="G33" s="381" t="s">
        <v>1338</v>
      </c>
      <c r="H33" s="369" t="s">
        <v>1263</v>
      </c>
      <c r="I33" s="362"/>
      <c r="J33" s="354"/>
      <c r="K33" s="354"/>
      <c r="L33" s="353"/>
      <c r="M33" s="355"/>
      <c r="N33" s="356">
        <f>+Tabla1[[#This Row],[Precio Unitario]]*Tabla1[[#This Row],[Cantidad de Insumos]]</f>
        <v>0</v>
      </c>
      <c r="O33" s="357"/>
      <c r="P33" s="354"/>
      <c r="Q33" s="345"/>
      <c r="R33" s="345"/>
    </row>
    <row r="34" spans="2:18" ht="30" x14ac:dyDescent="0.2">
      <c r="B34" s="358" t="e">
        <f>IF(Tabla1[[#This Row],[Código_Actividad]]="","",CONCATENATE(Tabla1[[#This Row],[POA]],".",Tabla1[[#This Row],[SRS]],".",Tabla1[[#This Row],[AREA]],".",Tabla1[[#This Row],[TIPO]]))</f>
        <v>#REF!</v>
      </c>
      <c r="C34" s="358" t="e">
        <f>IF(Tabla1[[#This Row],[Código_Actividad]]="","",'[3]Formulario PPGR1'!#REF!)</f>
        <v>#REF!</v>
      </c>
      <c r="D34" s="358" t="e">
        <f>IF(Tabla1[[#This Row],[Código_Actividad]]="","",'[3]Formulario PPGR1'!#REF!)</f>
        <v>#REF!</v>
      </c>
      <c r="E34" s="358" t="e">
        <f>IF(Tabla1[[#This Row],[Código_Actividad]]="","",'[3]Formulario PPGR1'!#REF!)</f>
        <v>#REF!</v>
      </c>
      <c r="F34" s="358" t="e">
        <f>IF(Tabla1[[#This Row],[Código_Actividad]]="","",'[3]Formulario PPGR1'!#REF!)</f>
        <v>#REF!</v>
      </c>
      <c r="G34" s="381" t="s">
        <v>1339</v>
      </c>
      <c r="H34" s="374" t="s">
        <v>1264</v>
      </c>
      <c r="I34" s="375" t="s">
        <v>1392</v>
      </c>
      <c r="J34" s="354"/>
      <c r="K34" s="354"/>
      <c r="L34" s="353"/>
      <c r="M34" s="355"/>
      <c r="N34" s="356">
        <f>+Tabla1[[#This Row],[Precio Unitario]]*Tabla1[[#This Row],[Cantidad de Insumos]]</f>
        <v>0</v>
      </c>
      <c r="O34" s="357"/>
      <c r="P34" s="354"/>
      <c r="Q34" s="345"/>
      <c r="R34" s="345"/>
    </row>
    <row r="35" spans="2:18" ht="30" x14ac:dyDescent="0.2">
      <c r="B35" s="400" t="e">
        <f>IF(Tabla1[[#This Row],[Código_Actividad]]="","",CONCATENATE(Tabla1[[#This Row],[POA]],".",Tabla1[[#This Row],[SRS]],".",Tabla1[[#This Row],[AREA]],".",Tabla1[[#This Row],[TIPO]]))</f>
        <v>#REF!</v>
      </c>
      <c r="C35" s="400" t="e">
        <f>IF(Tabla1[[#This Row],[Código_Actividad]]="","",'[3]Formulario PPGR1'!#REF!)</f>
        <v>#REF!</v>
      </c>
      <c r="D35" s="400" t="e">
        <f>IF(Tabla1[[#This Row],[Código_Actividad]]="","",'[3]Formulario PPGR1'!#REF!)</f>
        <v>#REF!</v>
      </c>
      <c r="E35" s="400" t="e">
        <f>IF(Tabla1[[#This Row],[Código_Actividad]]="","",'[3]Formulario PPGR1'!#REF!)</f>
        <v>#REF!</v>
      </c>
      <c r="F35" s="400" t="e">
        <f>IF(Tabla1[[#This Row],[Código_Actividad]]="","",'[3]Formulario PPGR1'!#REF!)</f>
        <v>#REF!</v>
      </c>
      <c r="G35" s="381" t="s">
        <v>1391</v>
      </c>
      <c r="H35" s="374" t="s">
        <v>1264</v>
      </c>
      <c r="I35" s="413" t="s">
        <v>1393</v>
      </c>
      <c r="J35" s="403"/>
      <c r="K35" s="404" t="str">
        <f>IFERROR(VLOOKUP($J35,#REF!,2,FALSE),"")</f>
        <v/>
      </c>
      <c r="L35" s="401"/>
      <c r="M35" s="405" t="str">
        <f>IFERROR(VLOOKUP($J35,#REF!,3,FALSE),"")</f>
        <v/>
      </c>
      <c r="N35" s="405" t="e">
        <f>+Tabla1[[#This Row],[Precio Unitario]]*Tabla1[[#This Row],[Cantidad de Insumos]]</f>
        <v>#VALUE!</v>
      </c>
      <c r="O35" s="406"/>
      <c r="P35" s="402"/>
      <c r="Q35" s="345"/>
      <c r="R35" s="345"/>
    </row>
    <row r="36" spans="2:18" ht="30" x14ac:dyDescent="0.2">
      <c r="B36" s="358" t="e">
        <f>IF(Tabla1[[#This Row],[Código_Actividad]]="","",CONCATENATE(Tabla1[[#This Row],[POA]],".",Tabla1[[#This Row],[SRS]],".",Tabla1[[#This Row],[AREA]],".",Tabla1[[#This Row],[TIPO]]))</f>
        <v>#REF!</v>
      </c>
      <c r="C36" s="358" t="e">
        <f>IF(Tabla1[[#This Row],[Código_Actividad]]="","",'[3]Formulario PPGR1'!#REF!)</f>
        <v>#REF!</v>
      </c>
      <c r="D36" s="358" t="e">
        <f>IF(Tabla1[[#This Row],[Código_Actividad]]="","",'[3]Formulario PPGR1'!#REF!)</f>
        <v>#REF!</v>
      </c>
      <c r="E36" s="358" t="e">
        <f>IF(Tabla1[[#This Row],[Código_Actividad]]="","",'[3]Formulario PPGR1'!#REF!)</f>
        <v>#REF!</v>
      </c>
      <c r="F36" s="358" t="e">
        <f>IF(Tabla1[[#This Row],[Código_Actividad]]="","",'[3]Formulario PPGR1'!#REF!)</f>
        <v>#REF!</v>
      </c>
      <c r="G36" s="381" t="s">
        <v>1191</v>
      </c>
      <c r="H36" s="375" t="s">
        <v>1301</v>
      </c>
      <c r="I36" s="362"/>
      <c r="J36" s="354"/>
      <c r="K36" s="354"/>
      <c r="L36" s="353"/>
      <c r="M36" s="355"/>
      <c r="N36" s="356">
        <f>+Tabla1[[#This Row],[Precio Unitario]]*Tabla1[[#This Row],[Cantidad de Insumos]]</f>
        <v>0</v>
      </c>
      <c r="O36" s="357"/>
      <c r="P36" s="354"/>
      <c r="Q36" s="345"/>
      <c r="R36" s="345"/>
    </row>
    <row r="37" spans="2:18" ht="30" x14ac:dyDescent="0.2">
      <c r="B37" s="358" t="e">
        <f>IF(Tabla1[[#This Row],[Código_Actividad]]="","",CONCATENATE(Tabla1[[#This Row],[POA]],".",Tabla1[[#This Row],[SRS]],".",Tabla1[[#This Row],[AREA]],".",Tabla1[[#This Row],[TIPO]]))</f>
        <v>#REF!</v>
      </c>
      <c r="C37" s="358" t="e">
        <f>IF(Tabla1[[#This Row],[Código_Actividad]]="","",'[3]Formulario PPGR1'!#REF!)</f>
        <v>#REF!</v>
      </c>
      <c r="D37" s="358" t="e">
        <f>IF(Tabla1[[#This Row],[Código_Actividad]]="","",'[3]Formulario PPGR1'!#REF!)</f>
        <v>#REF!</v>
      </c>
      <c r="E37" s="358" t="e">
        <f>IF(Tabla1[[#This Row],[Código_Actividad]]="","",'[3]Formulario PPGR1'!#REF!)</f>
        <v>#REF!</v>
      </c>
      <c r="F37" s="358" t="e">
        <f>IF(Tabla1[[#This Row],[Código_Actividad]]="","",'[3]Formulario PPGR1'!#REF!)</f>
        <v>#REF!</v>
      </c>
      <c r="G37" s="381" t="s">
        <v>1192</v>
      </c>
      <c r="H37" s="369" t="s">
        <v>1300</v>
      </c>
      <c r="I37" s="362"/>
      <c r="J37" s="354"/>
      <c r="K37" s="354"/>
      <c r="L37" s="353"/>
      <c r="M37" s="355"/>
      <c r="N37" s="356">
        <f>+Tabla1[[#This Row],[Precio Unitario]]*Tabla1[[#This Row],[Cantidad de Insumos]]</f>
        <v>0</v>
      </c>
      <c r="O37" s="357"/>
      <c r="P37" s="354"/>
      <c r="Q37" s="345"/>
      <c r="R37" s="345"/>
    </row>
    <row r="38" spans="2:18" ht="30" x14ac:dyDescent="0.2">
      <c r="B38" s="358" t="e">
        <f>IF(Tabla1[[#This Row],[Código_Actividad]]="","",CONCATENATE(Tabla1[[#This Row],[POA]],".",Tabla1[[#This Row],[SRS]],".",Tabla1[[#This Row],[AREA]],".",Tabla1[[#This Row],[TIPO]]))</f>
        <v>#REF!</v>
      </c>
      <c r="C38" s="358" t="e">
        <f>IF(Tabla1[[#This Row],[Código_Actividad]]="","",'[3]Formulario PPGR1'!#REF!)</f>
        <v>#REF!</v>
      </c>
      <c r="D38" s="358" t="e">
        <f>IF(Tabla1[[#This Row],[Código_Actividad]]="","",'[3]Formulario PPGR1'!#REF!)</f>
        <v>#REF!</v>
      </c>
      <c r="E38" s="358" t="e">
        <f>IF(Tabla1[[#This Row],[Código_Actividad]]="","",'[3]Formulario PPGR1'!#REF!)</f>
        <v>#REF!</v>
      </c>
      <c r="F38" s="358" t="e">
        <f>IF(Tabla1[[#This Row],[Código_Actividad]]="","",'[3]Formulario PPGR1'!#REF!)</f>
        <v>#REF!</v>
      </c>
      <c r="G38" s="381" t="s">
        <v>1340</v>
      </c>
      <c r="H38" s="370" t="s">
        <v>1302</v>
      </c>
      <c r="I38" s="362"/>
      <c r="J38" s="354"/>
      <c r="K38" s="354"/>
      <c r="L38" s="353"/>
      <c r="M38" s="355"/>
      <c r="N38" s="356">
        <f>+Tabla1[[#This Row],[Precio Unitario]]*Tabla1[[#This Row],[Cantidad de Insumos]]</f>
        <v>0</v>
      </c>
      <c r="O38" s="357"/>
      <c r="P38" s="354"/>
      <c r="Q38" s="345"/>
      <c r="R38" s="345"/>
    </row>
    <row r="39" spans="2:18" ht="45" x14ac:dyDescent="0.2">
      <c r="B39" s="358" t="e">
        <f>IF(Tabla1[[#This Row],[Código_Actividad]]="","",CONCATENATE(Tabla1[[#This Row],[POA]],".",Tabla1[[#This Row],[SRS]],".",Tabla1[[#This Row],[AREA]],".",Tabla1[[#This Row],[TIPO]]))</f>
        <v>#REF!</v>
      </c>
      <c r="C39" s="358" t="e">
        <f>IF(Tabla1[[#This Row],[Código_Actividad]]="","",'[3]Formulario PPGR1'!#REF!)</f>
        <v>#REF!</v>
      </c>
      <c r="D39" s="358" t="e">
        <f>IF(Tabla1[[#This Row],[Código_Actividad]]="","",'[3]Formulario PPGR1'!#REF!)</f>
        <v>#REF!</v>
      </c>
      <c r="E39" s="358" t="e">
        <f>IF(Tabla1[[#This Row],[Código_Actividad]]="","",'[3]Formulario PPGR1'!#REF!)</f>
        <v>#REF!</v>
      </c>
      <c r="F39" s="358" t="e">
        <f>IF(Tabla1[[#This Row],[Código_Actividad]]="","",'[3]Formulario PPGR1'!#REF!)</f>
        <v>#REF!</v>
      </c>
      <c r="G39" s="381" t="s">
        <v>1193</v>
      </c>
      <c r="H39" s="377" t="s">
        <v>1265</v>
      </c>
      <c r="I39" s="362"/>
      <c r="J39" s="354"/>
      <c r="K39" s="354"/>
      <c r="L39" s="353"/>
      <c r="M39" s="355"/>
      <c r="N39" s="356">
        <f>+Tabla1[[#This Row],[Precio Unitario]]*Tabla1[[#This Row],[Cantidad de Insumos]]</f>
        <v>0</v>
      </c>
      <c r="O39" s="357"/>
      <c r="P39" s="354"/>
      <c r="Q39" s="345"/>
      <c r="R39" s="345"/>
    </row>
    <row r="40" spans="2:18" ht="30" x14ac:dyDescent="0.2">
      <c r="B40" s="358" t="e">
        <f>IF(Tabla1[[#This Row],[Código_Actividad]]="","",CONCATENATE(Tabla1[[#This Row],[POA]],".",Tabla1[[#This Row],[SRS]],".",Tabla1[[#This Row],[AREA]],".",Tabla1[[#This Row],[TIPO]]))</f>
        <v>#REF!</v>
      </c>
      <c r="C40" s="358" t="e">
        <f>IF(Tabla1[[#This Row],[Código_Actividad]]="","",'[3]Formulario PPGR1'!#REF!)</f>
        <v>#REF!</v>
      </c>
      <c r="D40" s="358" t="e">
        <f>IF(Tabla1[[#This Row],[Código_Actividad]]="","",'[3]Formulario PPGR1'!#REF!)</f>
        <v>#REF!</v>
      </c>
      <c r="E40" s="358" t="e">
        <f>IF(Tabla1[[#This Row],[Código_Actividad]]="","",'[3]Formulario PPGR1'!#REF!)</f>
        <v>#REF!</v>
      </c>
      <c r="F40" s="358" t="e">
        <f>IF(Tabla1[[#This Row],[Código_Actividad]]="","",'[3]Formulario PPGR1'!#REF!)</f>
        <v>#REF!</v>
      </c>
      <c r="G40" s="381" t="s">
        <v>1194</v>
      </c>
      <c r="H40" s="375" t="s">
        <v>1266</v>
      </c>
      <c r="I40" s="362"/>
      <c r="J40" s="354"/>
      <c r="K40" s="354"/>
      <c r="L40" s="353"/>
      <c r="M40" s="355"/>
      <c r="N40" s="356">
        <f>+Tabla1[[#This Row],[Precio Unitario]]*Tabla1[[#This Row],[Cantidad de Insumos]]</f>
        <v>0</v>
      </c>
      <c r="O40" s="357"/>
      <c r="P40" s="354"/>
      <c r="Q40" s="345"/>
      <c r="R40" s="345"/>
    </row>
    <row r="41" spans="2:18" ht="60" x14ac:dyDescent="0.2">
      <c r="B41" s="358" t="e">
        <f>IF(Tabla1[[#This Row],[Código_Actividad]]="","",CONCATENATE(Tabla1[[#This Row],[POA]],".",Tabla1[[#This Row],[SRS]],".",Tabla1[[#This Row],[AREA]],".",Tabla1[[#This Row],[TIPO]]))</f>
        <v>#REF!</v>
      </c>
      <c r="C41" s="358" t="e">
        <f>IF(Tabla1[[#This Row],[Código_Actividad]]="","",'[3]Formulario PPGR1'!#REF!)</f>
        <v>#REF!</v>
      </c>
      <c r="D41" s="358" t="e">
        <f>IF(Tabla1[[#This Row],[Código_Actividad]]="","",'[3]Formulario PPGR1'!#REF!)</f>
        <v>#REF!</v>
      </c>
      <c r="E41" s="358" t="e">
        <f>IF(Tabla1[[#This Row],[Código_Actividad]]="","",'[3]Formulario PPGR1'!#REF!)</f>
        <v>#REF!</v>
      </c>
      <c r="F41" s="358" t="e">
        <f>IF(Tabla1[[#This Row],[Código_Actividad]]="","",'[3]Formulario PPGR1'!#REF!)</f>
        <v>#REF!</v>
      </c>
      <c r="G41" s="381" t="s">
        <v>1195</v>
      </c>
      <c r="H41" s="377" t="s">
        <v>1341</v>
      </c>
      <c r="I41" s="362"/>
      <c r="J41" s="354"/>
      <c r="K41" s="354"/>
      <c r="L41" s="353"/>
      <c r="M41" s="355"/>
      <c r="N41" s="356">
        <f>+Tabla1[[#This Row],[Precio Unitario]]*Tabla1[[#This Row],[Cantidad de Insumos]]</f>
        <v>0</v>
      </c>
      <c r="O41" s="357"/>
      <c r="P41" s="354"/>
      <c r="Q41" s="345"/>
      <c r="R41" s="345"/>
    </row>
    <row r="42" spans="2:18" ht="45" x14ac:dyDescent="0.2">
      <c r="B42" s="358" t="e">
        <f>IF(Tabla1[[#This Row],[Código_Actividad]]="","",CONCATENATE(Tabla1[[#This Row],[POA]],".",Tabla1[[#This Row],[SRS]],".",Tabla1[[#This Row],[AREA]],".",Tabla1[[#This Row],[TIPO]]))</f>
        <v>#REF!</v>
      </c>
      <c r="C42" s="358" t="e">
        <f>IF(Tabla1[[#This Row],[Código_Actividad]]="","",'[3]Formulario PPGR1'!#REF!)</f>
        <v>#REF!</v>
      </c>
      <c r="D42" s="358" t="e">
        <f>IF(Tabla1[[#This Row],[Código_Actividad]]="","",'[3]Formulario PPGR1'!#REF!)</f>
        <v>#REF!</v>
      </c>
      <c r="E42" s="358" t="e">
        <f>IF(Tabla1[[#This Row],[Código_Actividad]]="","",'[3]Formulario PPGR1'!#REF!)</f>
        <v>#REF!</v>
      </c>
      <c r="F42" s="358" t="e">
        <f>IF(Tabla1[[#This Row],[Código_Actividad]]="","",'[3]Formulario PPGR1'!#REF!)</f>
        <v>#REF!</v>
      </c>
      <c r="G42" s="381" t="s">
        <v>1196</v>
      </c>
      <c r="H42" s="372" t="s">
        <v>1267</v>
      </c>
      <c r="I42" s="362"/>
      <c r="J42" s="354"/>
      <c r="K42" s="354"/>
      <c r="L42" s="353"/>
      <c r="M42" s="355"/>
      <c r="N42" s="356">
        <f>+Tabla1[[#This Row],[Precio Unitario]]*Tabla1[[#This Row],[Cantidad de Insumos]]</f>
        <v>0</v>
      </c>
      <c r="O42" s="357"/>
      <c r="P42" s="354"/>
      <c r="Q42" s="345"/>
      <c r="R42" s="345"/>
    </row>
    <row r="43" spans="2:18" ht="45" x14ac:dyDescent="0.2">
      <c r="B43" s="358" t="e">
        <f>IF(Tabla1[[#This Row],[Código_Actividad]]="","",CONCATENATE(Tabla1[[#This Row],[POA]],".",Tabla1[[#This Row],[SRS]],".",Tabla1[[#This Row],[AREA]],".",Tabla1[[#This Row],[TIPO]]))</f>
        <v>#REF!</v>
      </c>
      <c r="C43" s="358" t="e">
        <f>IF(Tabla1[[#This Row],[Código_Actividad]]="","",'[3]Formulario PPGR1'!#REF!)</f>
        <v>#REF!</v>
      </c>
      <c r="D43" s="358" t="e">
        <f>IF(Tabla1[[#This Row],[Código_Actividad]]="","",'[3]Formulario PPGR1'!#REF!)</f>
        <v>#REF!</v>
      </c>
      <c r="E43" s="358" t="e">
        <f>IF(Tabla1[[#This Row],[Código_Actividad]]="","",'[3]Formulario PPGR1'!#REF!)</f>
        <v>#REF!</v>
      </c>
      <c r="F43" s="358" t="e">
        <f>IF(Tabla1[[#This Row],[Código_Actividad]]="","",'[3]Formulario PPGR1'!#REF!)</f>
        <v>#REF!</v>
      </c>
      <c r="G43" s="381" t="s">
        <v>1197</v>
      </c>
      <c r="H43" s="377" t="s">
        <v>1368</v>
      </c>
      <c r="I43" s="362"/>
      <c r="J43" s="354"/>
      <c r="K43" s="354"/>
      <c r="L43" s="353"/>
      <c r="M43" s="355"/>
      <c r="N43" s="356">
        <f>+Tabla1[[#This Row],[Precio Unitario]]*Tabla1[[#This Row],[Cantidad de Insumos]]</f>
        <v>0</v>
      </c>
      <c r="O43" s="357"/>
      <c r="P43" s="354"/>
      <c r="Q43" s="345"/>
      <c r="R43" s="345"/>
    </row>
    <row r="44" spans="2:18" ht="45" x14ac:dyDescent="0.2">
      <c r="B44" s="358" t="e">
        <f>IF(Tabla1[[#This Row],[Código_Actividad]]="","",CONCATENATE(Tabla1[[#This Row],[POA]],".",Tabla1[[#This Row],[SRS]],".",Tabla1[[#This Row],[AREA]],".",Tabla1[[#This Row],[TIPO]]))</f>
        <v>#REF!</v>
      </c>
      <c r="C44" s="358" t="e">
        <f>IF(Tabla1[[#This Row],[Código_Actividad]]="","",'[3]Formulario PPGR1'!#REF!)</f>
        <v>#REF!</v>
      </c>
      <c r="D44" s="358" t="e">
        <f>IF(Tabla1[[#This Row],[Código_Actividad]]="","",'[3]Formulario PPGR1'!#REF!)</f>
        <v>#REF!</v>
      </c>
      <c r="E44" s="358" t="e">
        <f>IF(Tabla1[[#This Row],[Código_Actividad]]="","",'[3]Formulario PPGR1'!#REF!)</f>
        <v>#REF!</v>
      </c>
      <c r="F44" s="358" t="e">
        <f>IF(Tabla1[[#This Row],[Código_Actividad]]="","",'[3]Formulario PPGR1'!#REF!)</f>
        <v>#REF!</v>
      </c>
      <c r="G44" s="381" t="s">
        <v>1342</v>
      </c>
      <c r="H44" s="372" t="s">
        <v>1268</v>
      </c>
      <c r="I44" s="362"/>
      <c r="J44" s="354"/>
      <c r="K44" s="354"/>
      <c r="L44" s="353"/>
      <c r="M44" s="355"/>
      <c r="N44" s="356">
        <f>+Tabla1[[#This Row],[Precio Unitario]]*Tabla1[[#This Row],[Cantidad de Insumos]]</f>
        <v>0</v>
      </c>
      <c r="O44" s="357"/>
      <c r="P44" s="354"/>
      <c r="Q44" s="345"/>
      <c r="R44" s="345"/>
    </row>
    <row r="45" spans="2:18" x14ac:dyDescent="0.2">
      <c r="B45" s="358" t="e">
        <f>IF(Tabla1[[#This Row],[Código_Actividad]]="","",CONCATENATE(Tabla1[[#This Row],[POA]],".",Tabla1[[#This Row],[SRS]],".",Tabla1[[#This Row],[AREA]],".",Tabla1[[#This Row],[TIPO]]))</f>
        <v>#REF!</v>
      </c>
      <c r="C45" s="358" t="e">
        <f>IF(Tabla1[[#This Row],[Código_Actividad]]="","",'[3]Formulario PPGR1'!#REF!)</f>
        <v>#REF!</v>
      </c>
      <c r="D45" s="358" t="e">
        <f>IF(Tabla1[[#This Row],[Código_Actividad]]="","",'[3]Formulario PPGR1'!#REF!)</f>
        <v>#REF!</v>
      </c>
      <c r="E45" s="358" t="e">
        <f>IF(Tabla1[[#This Row],[Código_Actividad]]="","",'[3]Formulario PPGR1'!#REF!)</f>
        <v>#REF!</v>
      </c>
      <c r="F45" s="358" t="e">
        <f>IF(Tabla1[[#This Row],[Código_Actividad]]="","",'[3]Formulario PPGR1'!#REF!)</f>
        <v>#REF!</v>
      </c>
      <c r="G45" s="381" t="s">
        <v>1198</v>
      </c>
      <c r="H45" s="375" t="s">
        <v>1255</v>
      </c>
      <c r="I45" s="362"/>
      <c r="J45" s="354"/>
      <c r="K45" s="354"/>
      <c r="L45" s="353"/>
      <c r="M45" s="355"/>
      <c r="N45" s="356">
        <f>+Tabla1[[#This Row],[Precio Unitario]]*Tabla1[[#This Row],[Cantidad de Insumos]]</f>
        <v>0</v>
      </c>
      <c r="O45" s="357"/>
      <c r="P45" s="354"/>
      <c r="Q45" s="345"/>
      <c r="R45" s="345"/>
    </row>
    <row r="46" spans="2:18" ht="45" x14ac:dyDescent="0.2">
      <c r="B46" s="358" t="e">
        <f>IF(Tabla1[[#This Row],[Código_Actividad]]="","",CONCATENATE(Tabla1[[#This Row],[POA]],".",Tabla1[[#This Row],[SRS]],".",Tabla1[[#This Row],[AREA]],".",Tabla1[[#This Row],[TIPO]]))</f>
        <v>#REF!</v>
      </c>
      <c r="C46" s="358" t="e">
        <f>IF(Tabla1[[#This Row],[Código_Actividad]]="","",'[3]Formulario PPGR1'!#REF!)</f>
        <v>#REF!</v>
      </c>
      <c r="D46" s="358" t="e">
        <f>IF(Tabla1[[#This Row],[Código_Actividad]]="","",'[3]Formulario PPGR1'!#REF!)</f>
        <v>#REF!</v>
      </c>
      <c r="E46" s="358" t="e">
        <f>IF(Tabla1[[#This Row],[Código_Actividad]]="","",'[3]Formulario PPGR1'!#REF!)</f>
        <v>#REF!</v>
      </c>
      <c r="F46" s="358" t="e">
        <f>IF(Tabla1[[#This Row],[Código_Actividad]]="","",'[3]Formulario PPGR1'!#REF!)</f>
        <v>#REF!</v>
      </c>
      <c r="G46" s="381" t="s">
        <v>1200</v>
      </c>
      <c r="H46" s="377" t="s">
        <v>1269</v>
      </c>
      <c r="I46" s="362"/>
      <c r="J46" s="354"/>
      <c r="K46" s="354"/>
      <c r="L46" s="353"/>
      <c r="M46" s="355"/>
      <c r="N46" s="356">
        <f>+Tabla1[[#This Row],[Precio Unitario]]*Tabla1[[#This Row],[Cantidad de Insumos]]</f>
        <v>0</v>
      </c>
      <c r="O46" s="357"/>
      <c r="P46" s="354"/>
      <c r="Q46" s="345"/>
      <c r="R46" s="345"/>
    </row>
    <row r="47" spans="2:18" ht="30" x14ac:dyDescent="0.2">
      <c r="B47" s="358" t="e">
        <f>IF(Tabla1[[#This Row],[Código_Actividad]]="","",CONCATENATE(Tabla1[[#This Row],[POA]],".",Tabla1[[#This Row],[SRS]],".",Tabla1[[#This Row],[AREA]],".",Tabla1[[#This Row],[TIPO]]))</f>
        <v>#REF!</v>
      </c>
      <c r="C47" s="358" t="e">
        <f>IF(Tabla1[[#This Row],[Código_Actividad]]="","",'[3]Formulario PPGR1'!#REF!)</f>
        <v>#REF!</v>
      </c>
      <c r="D47" s="358" t="e">
        <f>IF(Tabla1[[#This Row],[Código_Actividad]]="","",'[3]Formulario PPGR1'!#REF!)</f>
        <v>#REF!</v>
      </c>
      <c r="E47" s="358" t="e">
        <f>IF(Tabla1[[#This Row],[Código_Actividad]]="","",'[3]Formulario PPGR1'!#REF!)</f>
        <v>#REF!</v>
      </c>
      <c r="F47" s="358" t="e">
        <f>IF(Tabla1[[#This Row],[Código_Actividad]]="","",'[3]Formulario PPGR1'!#REF!)</f>
        <v>#REF!</v>
      </c>
      <c r="G47" s="381" t="s">
        <v>1174</v>
      </c>
      <c r="H47" s="370" t="s">
        <v>1303</v>
      </c>
      <c r="I47" s="362"/>
      <c r="J47" s="354"/>
      <c r="K47" s="354"/>
      <c r="L47" s="353"/>
      <c r="M47" s="355"/>
      <c r="N47" s="356">
        <f>+Tabla1[[#This Row],[Precio Unitario]]*Tabla1[[#This Row],[Cantidad de Insumos]]</f>
        <v>0</v>
      </c>
      <c r="O47" s="357"/>
      <c r="P47" s="354"/>
      <c r="Q47" s="345"/>
      <c r="R47" s="345"/>
    </row>
    <row r="48" spans="2:18" ht="45" x14ac:dyDescent="0.2">
      <c r="B48" s="358" t="e">
        <f>IF(Tabla1[[#This Row],[Código_Actividad]]="","",CONCATENATE(Tabla1[[#This Row],[POA]],".",Tabla1[[#This Row],[SRS]],".",Tabla1[[#This Row],[AREA]],".",Tabla1[[#This Row],[TIPO]]))</f>
        <v>#REF!</v>
      </c>
      <c r="C48" s="358" t="e">
        <f>IF(Tabla1[[#This Row],[Código_Actividad]]="","",'[3]Formulario PPGR1'!#REF!)</f>
        <v>#REF!</v>
      </c>
      <c r="D48" s="358" t="e">
        <f>IF(Tabla1[[#This Row],[Código_Actividad]]="","",'[3]Formulario PPGR1'!#REF!)</f>
        <v>#REF!</v>
      </c>
      <c r="E48" s="358" t="e">
        <f>IF(Tabla1[[#This Row],[Código_Actividad]]="","",'[3]Formulario PPGR1'!#REF!)</f>
        <v>#REF!</v>
      </c>
      <c r="F48" s="358" t="e">
        <f>IF(Tabla1[[#This Row],[Código_Actividad]]="","",'[3]Formulario PPGR1'!#REF!)</f>
        <v>#REF!</v>
      </c>
      <c r="G48" s="381" t="s">
        <v>1175</v>
      </c>
      <c r="H48" s="372" t="s">
        <v>1270</v>
      </c>
      <c r="I48" s="362"/>
      <c r="J48" s="354"/>
      <c r="K48" s="354"/>
      <c r="L48" s="353"/>
      <c r="M48" s="355"/>
      <c r="N48" s="356">
        <f>+Tabla1[[#This Row],[Precio Unitario]]*Tabla1[[#This Row],[Cantidad de Insumos]]</f>
        <v>0</v>
      </c>
      <c r="O48" s="357"/>
      <c r="P48" s="354"/>
      <c r="Q48" s="345"/>
      <c r="R48" s="345"/>
    </row>
    <row r="49" spans="2:18" ht="45" x14ac:dyDescent="0.2">
      <c r="B49" s="358" t="e">
        <f>IF(Tabla1[[#This Row],[Código_Actividad]]="","",CONCATENATE(Tabla1[[#This Row],[POA]],".",Tabla1[[#This Row],[SRS]],".",Tabla1[[#This Row],[AREA]],".",Tabla1[[#This Row],[TIPO]]))</f>
        <v>#REF!</v>
      </c>
      <c r="C49" s="358" t="e">
        <f>IF(Tabla1[[#This Row],[Código_Actividad]]="","",'[3]Formulario PPGR1'!#REF!)</f>
        <v>#REF!</v>
      </c>
      <c r="D49" s="358" t="e">
        <f>IF(Tabla1[[#This Row],[Código_Actividad]]="","",'[3]Formulario PPGR1'!#REF!)</f>
        <v>#REF!</v>
      </c>
      <c r="E49" s="358" t="e">
        <f>IF(Tabla1[[#This Row],[Código_Actividad]]="","",'[3]Formulario PPGR1'!#REF!)</f>
        <v>#REF!</v>
      </c>
      <c r="F49" s="358" t="e">
        <f>IF(Tabla1[[#This Row],[Código_Actividad]]="","",'[3]Formulario PPGR1'!#REF!)</f>
        <v>#REF!</v>
      </c>
      <c r="G49" s="381" t="s">
        <v>1201</v>
      </c>
      <c r="H49" s="370" t="s">
        <v>1369</v>
      </c>
      <c r="I49" s="362"/>
      <c r="J49" s="354"/>
      <c r="K49" s="354"/>
      <c r="L49" s="353"/>
      <c r="M49" s="355"/>
      <c r="N49" s="356">
        <f>+Tabla1[[#This Row],[Precio Unitario]]*Tabla1[[#This Row],[Cantidad de Insumos]]</f>
        <v>0</v>
      </c>
      <c r="O49" s="357"/>
      <c r="P49" s="354"/>
      <c r="Q49" s="345"/>
      <c r="R49" s="345"/>
    </row>
    <row r="50" spans="2:18" ht="45" x14ac:dyDescent="0.2">
      <c r="B50" s="358" t="e">
        <f>IF(Tabla1[[#This Row],[Código_Actividad]]="","",CONCATENATE(Tabla1[[#This Row],[POA]],".",Tabla1[[#This Row],[SRS]],".",Tabla1[[#This Row],[AREA]],".",Tabla1[[#This Row],[TIPO]]))</f>
        <v>#REF!</v>
      </c>
      <c r="C50" s="358" t="e">
        <f>IF(Tabla1[[#This Row],[Código_Actividad]]="","",'[3]Formulario PPGR1'!#REF!)</f>
        <v>#REF!</v>
      </c>
      <c r="D50" s="358" t="e">
        <f>IF(Tabla1[[#This Row],[Código_Actividad]]="","",'[3]Formulario PPGR1'!#REF!)</f>
        <v>#REF!</v>
      </c>
      <c r="E50" s="358" t="e">
        <f>IF(Tabla1[[#This Row],[Código_Actividad]]="","",'[3]Formulario PPGR1'!#REF!)</f>
        <v>#REF!</v>
      </c>
      <c r="F50" s="358" t="e">
        <f>IF(Tabla1[[#This Row],[Código_Actividad]]="","",'[3]Formulario PPGR1'!#REF!)</f>
        <v>#REF!</v>
      </c>
      <c r="G50" s="381" t="s">
        <v>1202</v>
      </c>
      <c r="H50" s="372" t="s">
        <v>1284</v>
      </c>
      <c r="I50" s="362"/>
      <c r="J50" s="354"/>
      <c r="K50" s="354"/>
      <c r="L50" s="353"/>
      <c r="M50" s="355"/>
      <c r="N50" s="356">
        <f>+Tabla1[[#This Row],[Precio Unitario]]*Tabla1[[#This Row],[Cantidad de Insumos]]</f>
        <v>0</v>
      </c>
      <c r="O50" s="357"/>
      <c r="P50" s="354"/>
      <c r="Q50" s="345"/>
      <c r="R50" s="345"/>
    </row>
    <row r="51" spans="2:18" ht="45" x14ac:dyDescent="0.2">
      <c r="B51" s="358" t="e">
        <f>IF(Tabla1[[#This Row],[Código_Actividad]]="","",CONCATENATE(Tabla1[[#This Row],[POA]],".",Tabla1[[#This Row],[SRS]],".",Tabla1[[#This Row],[AREA]],".",Tabla1[[#This Row],[TIPO]]))</f>
        <v>#REF!</v>
      </c>
      <c r="C51" s="358" t="e">
        <f>IF(Tabla1[[#This Row],[Código_Actividad]]="","",'[3]Formulario PPGR1'!#REF!)</f>
        <v>#REF!</v>
      </c>
      <c r="D51" s="358" t="e">
        <f>IF(Tabla1[[#This Row],[Código_Actividad]]="","",'[3]Formulario PPGR1'!#REF!)</f>
        <v>#REF!</v>
      </c>
      <c r="E51" s="358" t="e">
        <f>IF(Tabla1[[#This Row],[Código_Actividad]]="","",'[3]Formulario PPGR1'!#REF!)</f>
        <v>#REF!</v>
      </c>
      <c r="F51" s="358" t="e">
        <f>IF(Tabla1[[#This Row],[Código_Actividad]]="","",'[3]Formulario PPGR1'!#REF!)</f>
        <v>#REF!</v>
      </c>
      <c r="G51" s="381" t="s">
        <v>1203</v>
      </c>
      <c r="H51" s="375" t="s">
        <v>1285</v>
      </c>
      <c r="I51" s="362"/>
      <c r="J51" s="354"/>
      <c r="K51" s="354"/>
      <c r="L51" s="353"/>
      <c r="M51" s="355"/>
      <c r="N51" s="356">
        <f>+Tabla1[[#This Row],[Precio Unitario]]*Tabla1[[#This Row],[Cantidad de Insumos]]</f>
        <v>0</v>
      </c>
      <c r="O51" s="357"/>
      <c r="P51" s="354"/>
      <c r="Q51" s="345"/>
      <c r="R51" s="345"/>
    </row>
    <row r="52" spans="2:18" x14ac:dyDescent="0.2">
      <c r="B52" s="358" t="e">
        <f>IF(Tabla1[[#This Row],[Código_Actividad]]="","",CONCATENATE(Tabla1[[#This Row],[POA]],".",Tabla1[[#This Row],[SRS]],".",Tabla1[[#This Row],[AREA]],".",Tabla1[[#This Row],[TIPO]]))</f>
        <v>#REF!</v>
      </c>
      <c r="C52" s="358" t="e">
        <f>IF(Tabla1[[#This Row],[Código_Actividad]]="","",'[3]Formulario PPGR1'!#REF!)</f>
        <v>#REF!</v>
      </c>
      <c r="D52" s="358" t="e">
        <f>IF(Tabla1[[#This Row],[Código_Actividad]]="","",'[3]Formulario PPGR1'!#REF!)</f>
        <v>#REF!</v>
      </c>
      <c r="E52" s="358" t="e">
        <f>IF(Tabla1[[#This Row],[Código_Actividad]]="","",'[3]Formulario PPGR1'!#REF!)</f>
        <v>#REF!</v>
      </c>
      <c r="F52" s="358" t="e">
        <f>IF(Tabla1[[#This Row],[Código_Actividad]]="","",'[3]Formulario PPGR1'!#REF!)</f>
        <v>#REF!</v>
      </c>
      <c r="G52" s="381" t="s">
        <v>1204</v>
      </c>
      <c r="H52" s="370" t="s">
        <v>1271</v>
      </c>
      <c r="I52" s="362"/>
      <c r="J52" s="354"/>
      <c r="K52" s="354"/>
      <c r="L52" s="353"/>
      <c r="M52" s="355"/>
      <c r="N52" s="356">
        <f>+Tabla1[[#This Row],[Precio Unitario]]*Tabla1[[#This Row],[Cantidad de Insumos]]</f>
        <v>0</v>
      </c>
      <c r="O52" s="357"/>
      <c r="P52" s="354"/>
      <c r="Q52" s="345"/>
      <c r="R52" s="345"/>
    </row>
    <row r="53" spans="2:18" ht="30" x14ac:dyDescent="0.2">
      <c r="B53" s="358" t="e">
        <f>IF(Tabla1[[#This Row],[Código_Actividad]]="","",CONCATENATE(Tabla1[[#This Row],[POA]],".",Tabla1[[#This Row],[SRS]],".",Tabla1[[#This Row],[AREA]],".",Tabla1[[#This Row],[TIPO]]))</f>
        <v>#REF!</v>
      </c>
      <c r="C53" s="358" t="e">
        <f>IF(Tabla1[[#This Row],[Código_Actividad]]="","",'[3]Formulario PPGR1'!#REF!)</f>
        <v>#REF!</v>
      </c>
      <c r="D53" s="358" t="e">
        <f>IF(Tabla1[[#This Row],[Código_Actividad]]="","",'[3]Formulario PPGR1'!#REF!)</f>
        <v>#REF!</v>
      </c>
      <c r="E53" s="358" t="e">
        <f>IF(Tabla1[[#This Row],[Código_Actividad]]="","",'[3]Formulario PPGR1'!#REF!)</f>
        <v>#REF!</v>
      </c>
      <c r="F53" s="358" t="e">
        <f>IF(Tabla1[[#This Row],[Código_Actividad]]="","",'[3]Formulario PPGR1'!#REF!)</f>
        <v>#REF!</v>
      </c>
      <c r="G53" s="381" t="s">
        <v>1343</v>
      </c>
      <c r="H53" s="370" t="s">
        <v>1304</v>
      </c>
      <c r="I53" s="362"/>
      <c r="J53" s="354"/>
      <c r="K53" s="354"/>
      <c r="L53" s="353"/>
      <c r="M53" s="355"/>
      <c r="N53" s="356">
        <f>+Tabla1[[#This Row],[Precio Unitario]]*Tabla1[[#This Row],[Cantidad de Insumos]]</f>
        <v>0</v>
      </c>
      <c r="O53" s="357"/>
      <c r="P53" s="354"/>
      <c r="Q53" s="345"/>
      <c r="R53" s="345"/>
    </row>
    <row r="54" spans="2:18" x14ac:dyDescent="0.2">
      <c r="B54" s="358" t="e">
        <f>IF(Tabla1[[#This Row],[Código_Actividad]]="","",CONCATENATE(Tabla1[[#This Row],[POA]],".",Tabla1[[#This Row],[SRS]],".",Tabla1[[#This Row],[AREA]],".",Tabla1[[#This Row],[TIPO]]))</f>
        <v>#REF!</v>
      </c>
      <c r="C54" s="358" t="e">
        <f>IF(Tabla1[[#This Row],[Código_Actividad]]="","",'[3]Formulario PPGR1'!#REF!)</f>
        <v>#REF!</v>
      </c>
      <c r="D54" s="358" t="e">
        <f>IF(Tabla1[[#This Row],[Código_Actividad]]="","",'[3]Formulario PPGR1'!#REF!)</f>
        <v>#REF!</v>
      </c>
      <c r="E54" s="358" t="e">
        <f>IF(Tabla1[[#This Row],[Código_Actividad]]="","",'[3]Formulario PPGR1'!#REF!)</f>
        <v>#REF!</v>
      </c>
      <c r="F54" s="358" t="e">
        <f>IF(Tabla1[[#This Row],[Código_Actividad]]="","",'[3]Formulario PPGR1'!#REF!)</f>
        <v>#REF!</v>
      </c>
      <c r="G54" s="381" t="s">
        <v>1344</v>
      </c>
      <c r="H54" s="370" t="s">
        <v>1305</v>
      </c>
      <c r="I54" s="362"/>
      <c r="J54" s="354"/>
      <c r="K54" s="354"/>
      <c r="L54" s="353"/>
      <c r="M54" s="355"/>
      <c r="N54" s="356">
        <f>+Tabla1[[#This Row],[Precio Unitario]]*Tabla1[[#This Row],[Cantidad de Insumos]]</f>
        <v>0</v>
      </c>
      <c r="O54" s="357"/>
      <c r="P54" s="354"/>
      <c r="Q54" s="345"/>
      <c r="R54" s="345"/>
    </row>
    <row r="55" spans="2:18" ht="45" x14ac:dyDescent="0.2">
      <c r="B55" s="358" t="e">
        <f>IF(Tabla1[[#This Row],[Código_Actividad]]="","",CONCATENATE(Tabla1[[#This Row],[POA]],".",Tabla1[[#This Row],[SRS]],".",Tabla1[[#This Row],[AREA]],".",Tabla1[[#This Row],[TIPO]]))</f>
        <v>#REF!</v>
      </c>
      <c r="C55" s="358" t="e">
        <f>IF(Tabla1[[#This Row],[Código_Actividad]]="","",'[3]Formulario PPGR1'!#REF!)</f>
        <v>#REF!</v>
      </c>
      <c r="D55" s="358" t="e">
        <f>IF(Tabla1[[#This Row],[Código_Actividad]]="","",'[3]Formulario PPGR1'!#REF!)</f>
        <v>#REF!</v>
      </c>
      <c r="E55" s="358" t="e">
        <f>IF(Tabla1[[#This Row],[Código_Actividad]]="","",'[3]Formulario PPGR1'!#REF!)</f>
        <v>#REF!</v>
      </c>
      <c r="F55" s="358" t="e">
        <f>IF(Tabla1[[#This Row],[Código_Actividad]]="","",'[3]Formulario PPGR1'!#REF!)</f>
        <v>#REF!</v>
      </c>
      <c r="G55" s="381" t="s">
        <v>1206</v>
      </c>
      <c r="H55" s="372" t="s">
        <v>1373</v>
      </c>
      <c r="I55" s="362"/>
      <c r="J55" s="354"/>
      <c r="K55" s="354"/>
      <c r="L55" s="353"/>
      <c r="M55" s="355"/>
      <c r="N55" s="356">
        <f>+Tabla1[[#This Row],[Precio Unitario]]*Tabla1[[#This Row],[Cantidad de Insumos]]</f>
        <v>0</v>
      </c>
      <c r="O55" s="357"/>
      <c r="P55" s="354"/>
      <c r="Q55" s="345"/>
      <c r="R55" s="345"/>
    </row>
    <row r="56" spans="2:18" ht="30" x14ac:dyDescent="0.2">
      <c r="B56" s="358" t="e">
        <f>IF(Tabla1[[#This Row],[Código_Actividad]]="","",CONCATENATE(Tabla1[[#This Row],[POA]],".",Tabla1[[#This Row],[SRS]],".",Tabla1[[#This Row],[AREA]],".",Tabla1[[#This Row],[TIPO]]))</f>
        <v>#REF!</v>
      </c>
      <c r="C56" s="358" t="e">
        <f>IF(Tabla1[[#This Row],[Código_Actividad]]="","",'[3]Formulario PPGR1'!#REF!)</f>
        <v>#REF!</v>
      </c>
      <c r="D56" s="358" t="e">
        <f>IF(Tabla1[[#This Row],[Código_Actividad]]="","",'[3]Formulario PPGR1'!#REF!)</f>
        <v>#REF!</v>
      </c>
      <c r="E56" s="358" t="e">
        <f>IF(Tabla1[[#This Row],[Código_Actividad]]="","",'[3]Formulario PPGR1'!#REF!)</f>
        <v>#REF!</v>
      </c>
      <c r="F56" s="358" t="e">
        <f>IF(Tabla1[[#This Row],[Código_Actividad]]="","",'[3]Formulario PPGR1'!#REF!)</f>
        <v>#REF!</v>
      </c>
      <c r="G56" s="381" t="s">
        <v>1205</v>
      </c>
      <c r="H56" s="372" t="s">
        <v>1272</v>
      </c>
      <c r="I56" s="362"/>
      <c r="J56" s="354"/>
      <c r="K56" s="354"/>
      <c r="L56" s="353"/>
      <c r="M56" s="355"/>
      <c r="N56" s="356">
        <f>+Tabla1[[#This Row],[Precio Unitario]]*Tabla1[[#This Row],[Cantidad de Insumos]]</f>
        <v>0</v>
      </c>
      <c r="O56" s="357"/>
      <c r="P56" s="354"/>
      <c r="Q56" s="345"/>
      <c r="R56" s="345"/>
    </row>
    <row r="57" spans="2:18" ht="30" x14ac:dyDescent="0.2">
      <c r="B57" s="358" t="e">
        <f>IF(Tabla1[[#This Row],[Código_Actividad]]="","",CONCATENATE(Tabla1[[#This Row],[POA]],".",Tabla1[[#This Row],[SRS]],".",Tabla1[[#This Row],[AREA]],".",Tabla1[[#This Row],[TIPO]]))</f>
        <v>#REF!</v>
      </c>
      <c r="C57" s="358" t="e">
        <f>IF(Tabla1[[#This Row],[Código_Actividad]]="","",'[3]Formulario PPGR1'!#REF!)</f>
        <v>#REF!</v>
      </c>
      <c r="D57" s="358" t="e">
        <f>IF(Tabla1[[#This Row],[Código_Actividad]]="","",'[3]Formulario PPGR1'!#REF!)</f>
        <v>#REF!</v>
      </c>
      <c r="E57" s="358" t="e">
        <f>IF(Tabla1[[#This Row],[Código_Actividad]]="","",'[3]Formulario PPGR1'!#REF!)</f>
        <v>#REF!</v>
      </c>
      <c r="F57" s="358" t="e">
        <f>IF(Tabla1[[#This Row],[Código_Actividad]]="","",'[3]Formulario PPGR1'!#REF!)</f>
        <v>#REF!</v>
      </c>
      <c r="G57" s="381" t="s">
        <v>1345</v>
      </c>
      <c r="H57" s="372" t="s">
        <v>1273</v>
      </c>
      <c r="I57" s="362"/>
      <c r="J57" s="354"/>
      <c r="K57" s="354"/>
      <c r="L57" s="353"/>
      <c r="M57" s="355"/>
      <c r="N57" s="356">
        <f>+Tabla1[[#This Row],[Precio Unitario]]*Tabla1[[#This Row],[Cantidad de Insumos]]</f>
        <v>0</v>
      </c>
      <c r="O57" s="357"/>
      <c r="P57" s="354"/>
      <c r="Q57" s="345"/>
      <c r="R57" s="345"/>
    </row>
    <row r="58" spans="2:18" ht="45" x14ac:dyDescent="0.2">
      <c r="B58" s="358" t="e">
        <f>IF(Tabla1[[#This Row],[Código_Actividad]]="","",CONCATENATE(Tabla1[[#This Row],[POA]],".",Tabla1[[#This Row],[SRS]],".",Tabla1[[#This Row],[AREA]],".",Tabla1[[#This Row],[TIPO]]))</f>
        <v>#REF!</v>
      </c>
      <c r="C58" s="358" t="e">
        <f>IF(Tabla1[[#This Row],[Código_Actividad]]="","",'[3]Formulario PPGR1'!#REF!)</f>
        <v>#REF!</v>
      </c>
      <c r="D58" s="358" t="e">
        <f>IF(Tabla1[[#This Row],[Código_Actividad]]="","",'[3]Formulario PPGR1'!#REF!)</f>
        <v>#REF!</v>
      </c>
      <c r="E58" s="358" t="e">
        <f>IF(Tabla1[[#This Row],[Código_Actividad]]="","",'[3]Formulario PPGR1'!#REF!)</f>
        <v>#REF!</v>
      </c>
      <c r="F58" s="358" t="e">
        <f>IF(Tabla1[[#This Row],[Código_Actividad]]="","",'[3]Formulario PPGR1'!#REF!)</f>
        <v>#REF!</v>
      </c>
      <c r="G58" s="381" t="s">
        <v>1346</v>
      </c>
      <c r="H58" s="372" t="s">
        <v>1274</v>
      </c>
      <c r="I58" s="362"/>
      <c r="J58" s="354"/>
      <c r="K58" s="354"/>
      <c r="L58" s="353"/>
      <c r="M58" s="355"/>
      <c r="N58" s="356">
        <f>+Tabla1[[#This Row],[Precio Unitario]]*Tabla1[[#This Row],[Cantidad de Insumos]]</f>
        <v>0</v>
      </c>
      <c r="O58" s="357"/>
      <c r="P58" s="354"/>
      <c r="Q58" s="345"/>
      <c r="R58" s="345"/>
    </row>
    <row r="59" spans="2:18" ht="45" x14ac:dyDescent="0.2">
      <c r="B59" s="358" t="e">
        <f>IF(Tabla1[[#This Row],[Código_Actividad]]="","",CONCATENATE(Tabla1[[#This Row],[POA]],".",Tabla1[[#This Row],[SRS]],".",Tabla1[[#This Row],[AREA]],".",Tabla1[[#This Row],[TIPO]]))</f>
        <v>#REF!</v>
      </c>
      <c r="C59" s="358" t="e">
        <f>IF(Tabla1[[#This Row],[Código_Actividad]]="","",'[3]Formulario PPGR1'!#REF!)</f>
        <v>#REF!</v>
      </c>
      <c r="D59" s="358" t="e">
        <f>IF(Tabla1[[#This Row],[Código_Actividad]]="","",'[3]Formulario PPGR1'!#REF!)</f>
        <v>#REF!</v>
      </c>
      <c r="E59" s="358" t="e">
        <f>IF(Tabla1[[#This Row],[Código_Actividad]]="","",'[3]Formulario PPGR1'!#REF!)</f>
        <v>#REF!</v>
      </c>
      <c r="F59" s="358" t="e">
        <f>IF(Tabla1[[#This Row],[Código_Actividad]]="","",'[3]Formulario PPGR1'!#REF!)</f>
        <v>#REF!</v>
      </c>
      <c r="G59" s="381" t="s">
        <v>1347</v>
      </c>
      <c r="H59" s="372" t="s">
        <v>1275</v>
      </c>
      <c r="I59" s="362"/>
      <c r="J59" s="354"/>
      <c r="K59" s="354"/>
      <c r="L59" s="353"/>
      <c r="M59" s="355"/>
      <c r="N59" s="356">
        <f>+Tabla1[[#This Row],[Precio Unitario]]*Tabla1[[#This Row],[Cantidad de Insumos]]</f>
        <v>0</v>
      </c>
      <c r="O59" s="357"/>
      <c r="P59" s="354"/>
      <c r="Q59" s="345"/>
      <c r="R59" s="345"/>
    </row>
    <row r="60" spans="2:18" ht="60" x14ac:dyDescent="0.2">
      <c r="B60" s="358" t="e">
        <f>IF(Tabla1[[#This Row],[Código_Actividad]]="","",CONCATENATE(Tabla1[[#This Row],[POA]],".",Tabla1[[#This Row],[SRS]],".",Tabla1[[#This Row],[AREA]],".",Tabla1[[#This Row],[TIPO]]))</f>
        <v>#REF!</v>
      </c>
      <c r="C60" s="358" t="e">
        <f>IF(Tabla1[[#This Row],[Código_Actividad]]="","",'[3]Formulario PPGR1'!#REF!)</f>
        <v>#REF!</v>
      </c>
      <c r="D60" s="358" t="e">
        <f>IF(Tabla1[[#This Row],[Código_Actividad]]="","",'[3]Formulario PPGR1'!#REF!)</f>
        <v>#REF!</v>
      </c>
      <c r="E60" s="358" t="e">
        <f>IF(Tabla1[[#This Row],[Código_Actividad]]="","",'[3]Formulario PPGR1'!#REF!)</f>
        <v>#REF!</v>
      </c>
      <c r="F60" s="358" t="e">
        <f>IF(Tabla1[[#This Row],[Código_Actividad]]="","",'[3]Formulario PPGR1'!#REF!)</f>
        <v>#REF!</v>
      </c>
      <c r="G60" s="381" t="s">
        <v>1177</v>
      </c>
      <c r="H60" s="377" t="s">
        <v>1276</v>
      </c>
      <c r="I60" s="362"/>
      <c r="J60" s="354"/>
      <c r="K60" s="354"/>
      <c r="L60" s="353"/>
      <c r="M60" s="355"/>
      <c r="N60" s="356">
        <f>+Tabla1[[#This Row],[Precio Unitario]]*Tabla1[[#This Row],[Cantidad de Insumos]]</f>
        <v>0</v>
      </c>
      <c r="O60" s="357"/>
      <c r="P60" s="354"/>
      <c r="Q60" s="345"/>
      <c r="R60" s="345"/>
    </row>
    <row r="61" spans="2:18" ht="60" x14ac:dyDescent="0.2">
      <c r="B61" s="358" t="e">
        <f>IF(Tabla1[[#This Row],[Código_Actividad]]="","",CONCATENATE(Tabla1[[#This Row],[POA]],".",Tabla1[[#This Row],[SRS]],".",Tabla1[[#This Row],[AREA]],".",Tabla1[[#This Row],[TIPO]]))</f>
        <v>#REF!</v>
      </c>
      <c r="C61" s="358" t="e">
        <f>IF(Tabla1[[#This Row],[Código_Actividad]]="","",'[3]Formulario PPGR1'!#REF!)</f>
        <v>#REF!</v>
      </c>
      <c r="D61" s="358" t="e">
        <f>IF(Tabla1[[#This Row],[Código_Actividad]]="","",'[3]Formulario PPGR1'!#REF!)</f>
        <v>#REF!</v>
      </c>
      <c r="E61" s="358" t="e">
        <f>IF(Tabla1[[#This Row],[Código_Actividad]]="","",'[3]Formulario PPGR1'!#REF!)</f>
        <v>#REF!</v>
      </c>
      <c r="F61" s="358" t="e">
        <f>IF(Tabla1[[#This Row],[Código_Actividad]]="","",'[3]Formulario PPGR1'!#REF!)</f>
        <v>#REF!</v>
      </c>
      <c r="G61" s="381" t="s">
        <v>1348</v>
      </c>
      <c r="H61" s="372" t="s">
        <v>1277</v>
      </c>
      <c r="I61" s="362"/>
      <c r="J61" s="354"/>
      <c r="K61" s="354"/>
      <c r="L61" s="353"/>
      <c r="M61" s="355"/>
      <c r="N61" s="356">
        <f>+Tabla1[[#This Row],[Precio Unitario]]*Tabla1[[#This Row],[Cantidad de Insumos]]</f>
        <v>0</v>
      </c>
      <c r="O61" s="357"/>
      <c r="P61" s="354"/>
      <c r="Q61" s="345"/>
      <c r="R61" s="345"/>
    </row>
    <row r="62" spans="2:18" ht="30" x14ac:dyDescent="0.2">
      <c r="B62" s="358" t="e">
        <f>IF(Tabla1[[#This Row],[Código_Actividad]]="","",CONCATENATE(Tabla1[[#This Row],[POA]],".",Tabla1[[#This Row],[SRS]],".",Tabla1[[#This Row],[AREA]],".",Tabla1[[#This Row],[TIPO]]))</f>
        <v>#REF!</v>
      </c>
      <c r="C62" s="358" t="e">
        <f>IF(Tabla1[[#This Row],[Código_Actividad]]="","",'[3]Formulario PPGR1'!#REF!)</f>
        <v>#REF!</v>
      </c>
      <c r="D62" s="358" t="e">
        <f>IF(Tabla1[[#This Row],[Código_Actividad]]="","",'[3]Formulario PPGR1'!#REF!)</f>
        <v>#REF!</v>
      </c>
      <c r="E62" s="358" t="e">
        <f>IF(Tabla1[[#This Row],[Código_Actividad]]="","",'[3]Formulario PPGR1'!#REF!)</f>
        <v>#REF!</v>
      </c>
      <c r="F62" s="358" t="e">
        <f>IF(Tabla1[[#This Row],[Código_Actividad]]="","",'[3]Formulario PPGR1'!#REF!)</f>
        <v>#REF!</v>
      </c>
      <c r="G62" s="382" t="s">
        <v>1178</v>
      </c>
      <c r="H62" s="370" t="s">
        <v>1306</v>
      </c>
      <c r="I62" s="362"/>
      <c r="J62" s="354"/>
      <c r="K62" s="354"/>
      <c r="L62" s="353"/>
      <c r="M62" s="355"/>
      <c r="N62" s="356">
        <f>+Tabla1[[#This Row],[Precio Unitario]]*Tabla1[[#This Row],[Cantidad de Insumos]]</f>
        <v>0</v>
      </c>
      <c r="O62" s="357"/>
      <c r="P62" s="354"/>
      <c r="Q62" s="345"/>
      <c r="R62" s="345"/>
    </row>
    <row r="63" spans="2:18" ht="45" x14ac:dyDescent="0.2">
      <c r="B63" s="358" t="e">
        <f>IF(Tabla1[[#This Row],[Código_Actividad]]="","",CONCATENATE(Tabla1[[#This Row],[POA]],".",Tabla1[[#This Row],[SRS]],".",Tabla1[[#This Row],[AREA]],".",Tabla1[[#This Row],[TIPO]]))</f>
        <v>#REF!</v>
      </c>
      <c r="C63" s="358" t="e">
        <f>IF(Tabla1[[#This Row],[Código_Actividad]]="","",'[3]Formulario PPGR1'!#REF!)</f>
        <v>#REF!</v>
      </c>
      <c r="D63" s="358" t="e">
        <f>IF(Tabla1[[#This Row],[Código_Actividad]]="","",'[3]Formulario PPGR1'!#REF!)</f>
        <v>#REF!</v>
      </c>
      <c r="E63" s="358" t="e">
        <f>IF(Tabla1[[#This Row],[Código_Actividad]]="","",'[3]Formulario PPGR1'!#REF!)</f>
        <v>#REF!</v>
      </c>
      <c r="F63" s="358" t="e">
        <f>IF(Tabla1[[#This Row],[Código_Actividad]]="","",'[3]Formulario PPGR1'!#REF!)</f>
        <v>#REF!</v>
      </c>
      <c r="G63" s="382" t="s">
        <v>1179</v>
      </c>
      <c r="H63" s="369" t="s">
        <v>1278</v>
      </c>
      <c r="I63" s="362"/>
      <c r="J63" s="354"/>
      <c r="K63" s="354"/>
      <c r="L63" s="353"/>
      <c r="M63" s="355"/>
      <c r="N63" s="356">
        <f>+Tabla1[[#This Row],[Precio Unitario]]*Tabla1[[#This Row],[Cantidad de Insumos]]</f>
        <v>0</v>
      </c>
      <c r="O63" s="357"/>
      <c r="P63" s="354"/>
      <c r="Q63" s="345"/>
      <c r="R63" s="345"/>
    </row>
    <row r="64" spans="2:18" ht="60" x14ac:dyDescent="0.2">
      <c r="B64" s="358" t="e">
        <f>IF(Tabla1[[#This Row],[Código_Actividad]]="","",CONCATENATE(Tabla1[[#This Row],[POA]],".",Tabla1[[#This Row],[SRS]],".",Tabla1[[#This Row],[AREA]],".",Tabla1[[#This Row],[TIPO]]))</f>
        <v>#REF!</v>
      </c>
      <c r="C64" s="358" t="e">
        <f>IF(Tabla1[[#This Row],[Código_Actividad]]="","",'[3]Formulario PPGR1'!#REF!)</f>
        <v>#REF!</v>
      </c>
      <c r="D64" s="358" t="e">
        <f>IF(Tabla1[[#This Row],[Código_Actividad]]="","",'[3]Formulario PPGR1'!#REF!)</f>
        <v>#REF!</v>
      </c>
      <c r="E64" s="358" t="e">
        <f>IF(Tabla1[[#This Row],[Código_Actividad]]="","",'[3]Formulario PPGR1'!#REF!)</f>
        <v>#REF!</v>
      </c>
      <c r="F64" s="358" t="e">
        <f>IF(Tabla1[[#This Row],[Código_Actividad]]="","",'[3]Formulario PPGR1'!#REF!)</f>
        <v>#REF!</v>
      </c>
      <c r="G64" s="382" t="s">
        <v>1180</v>
      </c>
      <c r="H64" s="372" t="s">
        <v>1307</v>
      </c>
      <c r="I64" s="362"/>
      <c r="J64" s="354"/>
      <c r="K64" s="354"/>
      <c r="L64" s="353"/>
      <c r="M64" s="355"/>
      <c r="N64" s="356">
        <f>+Tabla1[[#This Row],[Precio Unitario]]*Tabla1[[#This Row],[Cantidad de Insumos]]</f>
        <v>0</v>
      </c>
      <c r="O64" s="357"/>
      <c r="P64" s="354"/>
      <c r="Q64" s="345"/>
      <c r="R64" s="345"/>
    </row>
    <row r="65" spans="2:18" ht="45" x14ac:dyDescent="0.2">
      <c r="B65" s="358" t="e">
        <f>IF(Tabla1[[#This Row],[Código_Actividad]]="","",CONCATENATE(Tabla1[[#This Row],[POA]],".",Tabla1[[#This Row],[SRS]],".",Tabla1[[#This Row],[AREA]],".",Tabla1[[#This Row],[TIPO]]))</f>
        <v>#REF!</v>
      </c>
      <c r="C65" s="358" t="e">
        <f>IF(Tabla1[[#This Row],[Código_Actividad]]="","",'[3]Formulario PPGR1'!#REF!)</f>
        <v>#REF!</v>
      </c>
      <c r="D65" s="358" t="e">
        <f>IF(Tabla1[[#This Row],[Código_Actividad]]="","",'[3]Formulario PPGR1'!#REF!)</f>
        <v>#REF!</v>
      </c>
      <c r="E65" s="358" t="e">
        <f>IF(Tabla1[[#This Row],[Código_Actividad]]="","",'[3]Formulario PPGR1'!#REF!)</f>
        <v>#REF!</v>
      </c>
      <c r="F65" s="358" t="e">
        <f>IF(Tabla1[[#This Row],[Código_Actividad]]="","",'[3]Formulario PPGR1'!#REF!)</f>
        <v>#REF!</v>
      </c>
      <c r="G65" s="382" t="s">
        <v>1207</v>
      </c>
      <c r="H65" s="369" t="s">
        <v>1308</v>
      </c>
      <c r="I65" s="362"/>
      <c r="J65" s="354"/>
      <c r="K65" s="354"/>
      <c r="L65" s="353"/>
      <c r="M65" s="355"/>
      <c r="N65" s="356">
        <f>+Tabla1[[#This Row],[Precio Unitario]]*Tabla1[[#This Row],[Cantidad de Insumos]]</f>
        <v>0</v>
      </c>
      <c r="O65" s="357"/>
      <c r="P65" s="354"/>
      <c r="Q65" s="345"/>
      <c r="R65" s="345"/>
    </row>
    <row r="66" spans="2:18" ht="30" x14ac:dyDescent="0.2">
      <c r="B66" s="358" t="e">
        <f>IF(Tabla1[[#This Row],[Código_Actividad]]="","",CONCATENATE(Tabla1[[#This Row],[POA]],".",Tabla1[[#This Row],[SRS]],".",Tabla1[[#This Row],[AREA]],".",Tabla1[[#This Row],[TIPO]]))</f>
        <v>#REF!</v>
      </c>
      <c r="C66" s="358" t="e">
        <f>IF(Tabla1[[#This Row],[Código_Actividad]]="","",'[3]Formulario PPGR1'!#REF!)</f>
        <v>#REF!</v>
      </c>
      <c r="D66" s="358" t="e">
        <f>IF(Tabla1[[#This Row],[Código_Actividad]]="","",'[3]Formulario PPGR1'!#REF!)</f>
        <v>#REF!</v>
      </c>
      <c r="E66" s="358" t="e">
        <f>IF(Tabla1[[#This Row],[Código_Actividad]]="","",'[3]Formulario PPGR1'!#REF!)</f>
        <v>#REF!</v>
      </c>
      <c r="F66" s="358" t="e">
        <f>IF(Tabla1[[#This Row],[Código_Actividad]]="","",'[3]Formulario PPGR1'!#REF!)</f>
        <v>#REF!</v>
      </c>
      <c r="G66" s="381" t="s">
        <v>1349</v>
      </c>
      <c r="H66" s="374" t="s">
        <v>1279</v>
      </c>
      <c r="I66" s="362"/>
      <c r="J66" s="354"/>
      <c r="K66" s="354"/>
      <c r="L66" s="353"/>
      <c r="M66" s="355"/>
      <c r="N66" s="356">
        <f>+Tabla1[[#This Row],[Precio Unitario]]*Tabla1[[#This Row],[Cantidad de Insumos]]</f>
        <v>0</v>
      </c>
      <c r="O66" s="357"/>
      <c r="P66" s="354"/>
      <c r="Q66" s="345"/>
      <c r="R66" s="345"/>
    </row>
    <row r="67" spans="2:18" ht="45" x14ac:dyDescent="0.2">
      <c r="B67" s="358" t="e">
        <f>IF(Tabla1[[#This Row],[Código_Actividad]]="","",CONCATENATE(Tabla1[[#This Row],[POA]],".",Tabla1[[#This Row],[SRS]],".",Tabla1[[#This Row],[AREA]],".",Tabla1[[#This Row],[TIPO]]))</f>
        <v>#REF!</v>
      </c>
      <c r="C67" s="358" t="e">
        <f>IF(Tabla1[[#This Row],[Código_Actividad]]="","",'[3]Formulario PPGR1'!#REF!)</f>
        <v>#REF!</v>
      </c>
      <c r="D67" s="358" t="e">
        <f>IF(Tabla1[[#This Row],[Código_Actividad]]="","",'[3]Formulario PPGR1'!#REF!)</f>
        <v>#REF!</v>
      </c>
      <c r="E67" s="358" t="e">
        <f>IF(Tabla1[[#This Row],[Código_Actividad]]="","",'[3]Formulario PPGR1'!#REF!)</f>
        <v>#REF!</v>
      </c>
      <c r="F67" s="358" t="e">
        <f>IF(Tabla1[[#This Row],[Código_Actividad]]="","",'[3]Formulario PPGR1'!#REF!)</f>
        <v>#REF!</v>
      </c>
      <c r="G67" s="381" t="s">
        <v>1350</v>
      </c>
      <c r="H67" s="372" t="s">
        <v>1280</v>
      </c>
      <c r="I67" s="362"/>
      <c r="J67" s="354"/>
      <c r="K67" s="354"/>
      <c r="L67" s="353"/>
      <c r="M67" s="355"/>
      <c r="N67" s="356">
        <f>+Tabla1[[#This Row],[Precio Unitario]]*Tabla1[[#This Row],[Cantidad de Insumos]]</f>
        <v>0</v>
      </c>
      <c r="O67" s="357"/>
      <c r="P67" s="354"/>
      <c r="Q67" s="345"/>
      <c r="R67" s="345"/>
    </row>
    <row r="68" spans="2:18" ht="45" x14ac:dyDescent="0.2">
      <c r="B68" s="358" t="e">
        <f>IF(Tabla1[[#This Row],[Código_Actividad]]="","",CONCATENATE(Tabla1[[#This Row],[POA]],".",Tabla1[[#This Row],[SRS]],".",Tabla1[[#This Row],[AREA]],".",Tabla1[[#This Row],[TIPO]]))</f>
        <v>#REF!</v>
      </c>
      <c r="C68" s="358" t="e">
        <f>IF(Tabla1[[#This Row],[Código_Actividad]]="","",'[3]Formulario PPGR1'!#REF!)</f>
        <v>#REF!</v>
      </c>
      <c r="D68" s="358" t="e">
        <f>IF(Tabla1[[#This Row],[Código_Actividad]]="","",'[3]Formulario PPGR1'!#REF!)</f>
        <v>#REF!</v>
      </c>
      <c r="E68" s="358" t="e">
        <f>IF(Tabla1[[#This Row],[Código_Actividad]]="","",'[3]Formulario PPGR1'!#REF!)</f>
        <v>#REF!</v>
      </c>
      <c r="F68" s="358" t="e">
        <f>IF(Tabla1[[#This Row],[Código_Actividad]]="","",'[3]Formulario PPGR1'!#REF!)</f>
        <v>#REF!</v>
      </c>
      <c r="G68" s="381" t="s">
        <v>1351</v>
      </c>
      <c r="H68" s="377" t="s">
        <v>1281</v>
      </c>
      <c r="I68" s="362"/>
      <c r="J68" s="354"/>
      <c r="K68" s="354"/>
      <c r="L68" s="353"/>
      <c r="M68" s="355"/>
      <c r="N68" s="356">
        <f>+Tabla1[[#This Row],[Precio Unitario]]*Tabla1[[#This Row],[Cantidad de Insumos]]</f>
        <v>0</v>
      </c>
      <c r="O68" s="357"/>
      <c r="P68" s="354"/>
      <c r="Q68" s="345"/>
      <c r="R68" s="345"/>
    </row>
    <row r="69" spans="2:18" ht="30" x14ac:dyDescent="0.2">
      <c r="B69" s="358" t="e">
        <f>IF(Tabla1[[#This Row],[Código_Actividad]]="","",CONCATENATE(Tabla1[[#This Row],[POA]],".",Tabla1[[#This Row],[SRS]],".",Tabla1[[#This Row],[AREA]],".",Tabla1[[#This Row],[TIPO]]))</f>
        <v>#REF!</v>
      </c>
      <c r="C69" s="358" t="e">
        <f>IF(Tabla1[[#This Row],[Código_Actividad]]="","",'[3]Formulario PPGR1'!#REF!)</f>
        <v>#REF!</v>
      </c>
      <c r="D69" s="358" t="e">
        <f>IF(Tabla1[[#This Row],[Código_Actividad]]="","",'[3]Formulario PPGR1'!#REF!)</f>
        <v>#REF!</v>
      </c>
      <c r="E69" s="358" t="e">
        <f>IF(Tabla1[[#This Row],[Código_Actividad]]="","",'[3]Formulario PPGR1'!#REF!)</f>
        <v>#REF!</v>
      </c>
      <c r="F69" s="358" t="e">
        <f>IF(Tabla1[[#This Row],[Código_Actividad]]="","",'[3]Formulario PPGR1'!#REF!)</f>
        <v>#REF!</v>
      </c>
      <c r="G69" s="382" t="s">
        <v>1209</v>
      </c>
      <c r="H69" s="372" t="s">
        <v>1309</v>
      </c>
      <c r="I69" s="362"/>
      <c r="J69" s="354"/>
      <c r="K69" s="354"/>
      <c r="L69" s="353"/>
      <c r="M69" s="355"/>
      <c r="N69" s="356">
        <f>+Tabla1[[#This Row],[Precio Unitario]]*Tabla1[[#This Row],[Cantidad de Insumos]]</f>
        <v>0</v>
      </c>
      <c r="O69" s="357"/>
      <c r="P69" s="354"/>
      <c r="Q69" s="345"/>
      <c r="R69" s="345"/>
    </row>
    <row r="70" spans="2:18" ht="45" x14ac:dyDescent="0.2">
      <c r="B70" s="358" t="e">
        <f>IF(Tabla1[[#This Row],[Código_Actividad]]="","",CONCATENATE(Tabla1[[#This Row],[POA]],".",Tabla1[[#This Row],[SRS]],".",Tabla1[[#This Row],[AREA]],".",Tabla1[[#This Row],[TIPO]]))</f>
        <v>#REF!</v>
      </c>
      <c r="C70" s="358" t="e">
        <f>IF(Tabla1[[#This Row],[Código_Actividad]]="","",'[3]Formulario PPGR1'!#REF!)</f>
        <v>#REF!</v>
      </c>
      <c r="D70" s="358" t="e">
        <f>IF(Tabla1[[#This Row],[Código_Actividad]]="","",'[3]Formulario PPGR1'!#REF!)</f>
        <v>#REF!</v>
      </c>
      <c r="E70" s="358" t="e">
        <f>IF(Tabla1[[#This Row],[Código_Actividad]]="","",'[3]Formulario PPGR1'!#REF!)</f>
        <v>#REF!</v>
      </c>
      <c r="F70" s="358" t="e">
        <f>IF(Tabla1[[#This Row],[Código_Actividad]]="","",'[3]Formulario PPGR1'!#REF!)</f>
        <v>#REF!</v>
      </c>
      <c r="G70" s="382" t="s">
        <v>1210</v>
      </c>
      <c r="H70" s="372" t="s">
        <v>1310</v>
      </c>
      <c r="I70" s="362"/>
      <c r="J70" s="354"/>
      <c r="K70" s="354"/>
      <c r="L70" s="353"/>
      <c r="M70" s="355"/>
      <c r="N70" s="356">
        <f>+Tabla1[[#This Row],[Precio Unitario]]*Tabla1[[#This Row],[Cantidad de Insumos]]</f>
        <v>0</v>
      </c>
      <c r="O70" s="357"/>
      <c r="P70" s="354"/>
      <c r="Q70" s="345"/>
      <c r="R70" s="345"/>
    </row>
    <row r="71" spans="2:18" x14ac:dyDescent="0.2">
      <c r="B71" s="358" t="e">
        <f>IF(Tabla1[[#This Row],[Código_Actividad]]="","",CONCATENATE(Tabla1[[#This Row],[POA]],".",Tabla1[[#This Row],[SRS]],".",Tabla1[[#This Row],[AREA]],".",Tabla1[[#This Row],[TIPO]]))</f>
        <v>#REF!</v>
      </c>
      <c r="C71" s="358" t="e">
        <f>IF(Tabla1[[#This Row],[Código_Actividad]]="","",'[3]Formulario PPGR1'!#REF!)</f>
        <v>#REF!</v>
      </c>
      <c r="D71" s="358" t="e">
        <f>IF(Tabla1[[#This Row],[Código_Actividad]]="","",'[3]Formulario PPGR1'!#REF!)</f>
        <v>#REF!</v>
      </c>
      <c r="E71" s="358" t="e">
        <f>IF(Tabla1[[#This Row],[Código_Actividad]]="","",'[3]Formulario PPGR1'!#REF!)</f>
        <v>#REF!</v>
      </c>
      <c r="F71" s="358" t="e">
        <f>IF(Tabla1[[#This Row],[Código_Actividad]]="","",'[3]Formulario PPGR1'!#REF!)</f>
        <v>#REF!</v>
      </c>
      <c r="G71" s="382" t="s">
        <v>1352</v>
      </c>
      <c r="H71" s="372" t="s">
        <v>1355</v>
      </c>
      <c r="I71" s="362"/>
      <c r="J71" s="354"/>
      <c r="K71" s="354"/>
      <c r="L71" s="353"/>
      <c r="M71" s="355"/>
      <c r="N71" s="356">
        <f>+Tabla1[[#This Row],[Precio Unitario]]*Tabla1[[#This Row],[Cantidad de Insumos]]</f>
        <v>0</v>
      </c>
      <c r="O71" s="357"/>
      <c r="P71" s="354"/>
      <c r="Q71" s="345"/>
      <c r="R71" s="345"/>
    </row>
    <row r="72" spans="2:18" ht="30" x14ac:dyDescent="0.2">
      <c r="B72" s="358" t="e">
        <f>IF(Tabla1[[#This Row],[Código_Actividad]]="","",CONCATENATE(Tabla1[[#This Row],[POA]],".",Tabla1[[#This Row],[SRS]],".",Tabla1[[#This Row],[AREA]],".",Tabla1[[#This Row],[TIPO]]))</f>
        <v>#REF!</v>
      </c>
      <c r="C72" s="358" t="e">
        <f>IF(Tabla1[[#This Row],[Código_Actividad]]="","",'[3]Formulario PPGR1'!#REF!)</f>
        <v>#REF!</v>
      </c>
      <c r="D72" s="358" t="e">
        <f>IF(Tabla1[[#This Row],[Código_Actividad]]="","",'[3]Formulario PPGR1'!#REF!)</f>
        <v>#REF!</v>
      </c>
      <c r="E72" s="358" t="e">
        <f>IF(Tabla1[[#This Row],[Código_Actividad]]="","",'[3]Formulario PPGR1'!#REF!)</f>
        <v>#REF!</v>
      </c>
      <c r="F72" s="358" t="e">
        <f>IF(Tabla1[[#This Row],[Código_Actividad]]="","",'[3]Formulario PPGR1'!#REF!)</f>
        <v>#REF!</v>
      </c>
      <c r="G72" s="382" t="s">
        <v>1353</v>
      </c>
      <c r="H72" s="377" t="s">
        <v>1282</v>
      </c>
      <c r="I72" s="362"/>
      <c r="J72" s="354"/>
      <c r="K72" s="354"/>
      <c r="L72" s="353"/>
      <c r="M72" s="355"/>
      <c r="N72" s="356">
        <f>+Tabla1[[#This Row],[Precio Unitario]]*Tabla1[[#This Row],[Cantidad de Insumos]]</f>
        <v>0</v>
      </c>
      <c r="O72" s="357"/>
      <c r="P72" s="354"/>
      <c r="Q72" s="345"/>
      <c r="R72" s="345"/>
    </row>
    <row r="73" spans="2:18" ht="45" x14ac:dyDescent="0.2">
      <c r="B73" s="358" t="e">
        <f>IF(Tabla1[[#This Row],[Código_Actividad]]="","",CONCATENATE(Tabla1[[#This Row],[POA]],".",Tabla1[[#This Row],[SRS]],".",Tabla1[[#This Row],[AREA]],".",Tabla1[[#This Row],[TIPO]]))</f>
        <v>#REF!</v>
      </c>
      <c r="C73" s="358" t="e">
        <f>IF(Tabla1[[#This Row],[Código_Actividad]]="","",'[3]Formulario PPGR1'!#REF!)</f>
        <v>#REF!</v>
      </c>
      <c r="D73" s="358" t="e">
        <f>IF(Tabla1[[#This Row],[Código_Actividad]]="","",'[3]Formulario PPGR1'!#REF!)</f>
        <v>#REF!</v>
      </c>
      <c r="E73" s="358" t="e">
        <f>IF(Tabla1[[#This Row],[Código_Actividad]]="","",'[3]Formulario PPGR1'!#REF!)</f>
        <v>#REF!</v>
      </c>
      <c r="F73" s="358" t="e">
        <f>IF(Tabla1[[#This Row],[Código_Actividad]]="","",'[3]Formulario PPGR1'!#REF!)</f>
        <v>#REF!</v>
      </c>
      <c r="G73" s="382" t="s">
        <v>1354</v>
      </c>
      <c r="H73" s="372" t="s">
        <v>1311</v>
      </c>
      <c r="I73" s="362"/>
      <c r="J73" s="354"/>
      <c r="K73" s="354"/>
      <c r="L73" s="353"/>
      <c r="M73" s="355"/>
      <c r="N73" s="356">
        <f>+Tabla1[[#This Row],[Precio Unitario]]*Tabla1[[#This Row],[Cantidad de Insumos]]</f>
        <v>0</v>
      </c>
      <c r="O73" s="357"/>
      <c r="P73" s="354"/>
      <c r="Q73" s="345"/>
      <c r="R73" s="345"/>
    </row>
    <row r="74" spans="2:18" ht="30" x14ac:dyDescent="0.2">
      <c r="B74" s="358" t="e">
        <f>IF(Tabla1[[#This Row],[Código_Actividad]]="","",CONCATENATE(Tabla1[[#This Row],[POA]],".",Tabla1[[#This Row],[SRS]],".",Tabla1[[#This Row],[AREA]],".",Tabla1[[#This Row],[TIPO]]))</f>
        <v>#REF!</v>
      </c>
      <c r="C74" s="358" t="e">
        <f>IF(Tabla1[[#This Row],[Código_Actividad]]="","",'[3]Formulario PPGR1'!#REF!)</f>
        <v>#REF!</v>
      </c>
      <c r="D74" s="358" t="e">
        <f>IF(Tabla1[[#This Row],[Código_Actividad]]="","",'[3]Formulario PPGR1'!#REF!)</f>
        <v>#REF!</v>
      </c>
      <c r="E74" s="358" t="e">
        <f>IF(Tabla1[[#This Row],[Código_Actividad]]="","",'[3]Formulario PPGR1'!#REF!)</f>
        <v>#REF!</v>
      </c>
      <c r="F74" s="358" t="e">
        <f>IF(Tabla1[[#This Row],[Código_Actividad]]="","",'[3]Formulario PPGR1'!#REF!)</f>
        <v>#REF!</v>
      </c>
      <c r="G74" s="381" t="s">
        <v>1356</v>
      </c>
      <c r="H74" s="375" t="s">
        <v>1312</v>
      </c>
      <c r="I74" s="394"/>
      <c r="J74" s="354"/>
      <c r="K74" s="354"/>
      <c r="L74" s="353"/>
      <c r="M74" s="355"/>
      <c r="N74" s="356">
        <f>+Tabla1[[#This Row],[Precio Unitario]]*Tabla1[[#This Row],[Cantidad de Insumos]]</f>
        <v>0</v>
      </c>
      <c r="O74" s="357"/>
      <c r="P74" s="354"/>
      <c r="Q74" s="345"/>
      <c r="R74" s="345"/>
    </row>
    <row r="75" spans="2:18" ht="30" x14ac:dyDescent="0.2">
      <c r="B75" s="358" t="e">
        <f>IF(Tabla1[[#This Row],[Código_Actividad]]="","",CONCATENATE(Tabla1[[#This Row],[POA]],".",Tabla1[[#This Row],[SRS]],".",Tabla1[[#This Row],[AREA]],".",Tabla1[[#This Row],[TIPO]]))</f>
        <v>#REF!</v>
      </c>
      <c r="C75" s="358" t="e">
        <f>IF(Tabla1[[#This Row],[Código_Actividad]]="","",'[3]Formulario PPGR1'!#REF!)</f>
        <v>#REF!</v>
      </c>
      <c r="D75" s="358" t="e">
        <f>IF(Tabla1[[#This Row],[Código_Actividad]]="","",'[3]Formulario PPGR1'!#REF!)</f>
        <v>#REF!</v>
      </c>
      <c r="E75" s="358" t="e">
        <f>IF(Tabla1[[#This Row],[Código_Actividad]]="","",'[3]Formulario PPGR1'!#REF!)</f>
        <v>#REF!</v>
      </c>
      <c r="F75" s="358" t="e">
        <f>IF(Tabla1[[#This Row],[Código_Actividad]]="","",'[3]Formulario PPGR1'!#REF!)</f>
        <v>#REF!</v>
      </c>
      <c r="G75" s="381" t="s">
        <v>1357</v>
      </c>
      <c r="H75" s="375" t="s">
        <v>1313</v>
      </c>
      <c r="I75" s="362"/>
      <c r="J75" s="354"/>
      <c r="K75" s="354"/>
      <c r="L75" s="353"/>
      <c r="M75" s="355"/>
      <c r="N75" s="356">
        <f>+Tabla1[[#This Row],[Precio Unitario]]*Tabla1[[#This Row],[Cantidad de Insumos]]</f>
        <v>0</v>
      </c>
      <c r="O75" s="357"/>
      <c r="P75" s="354"/>
      <c r="Q75" s="345"/>
      <c r="R75" s="345"/>
    </row>
    <row r="76" spans="2:18" ht="30" x14ac:dyDescent="0.2">
      <c r="B76" s="358" t="e">
        <f>IF(Tabla1[[#This Row],[Código_Actividad]]="","",CONCATENATE(Tabla1[[#This Row],[POA]],".",Tabla1[[#This Row],[SRS]],".",Tabla1[[#This Row],[AREA]],".",Tabla1[[#This Row],[TIPO]]))</f>
        <v>#REF!</v>
      </c>
      <c r="C76" s="358" t="e">
        <f>IF(Tabla1[[#This Row],[Código_Actividad]]="","",'[3]Formulario PPGR1'!#REF!)</f>
        <v>#REF!</v>
      </c>
      <c r="D76" s="358" t="e">
        <f>IF(Tabla1[[#This Row],[Código_Actividad]]="","",'[3]Formulario PPGR1'!#REF!)</f>
        <v>#REF!</v>
      </c>
      <c r="E76" s="358" t="e">
        <f>IF(Tabla1[[#This Row],[Código_Actividad]]="","",'[3]Formulario PPGR1'!#REF!)</f>
        <v>#REF!</v>
      </c>
      <c r="F76" s="358" t="e">
        <f>IF(Tabla1[[#This Row],[Código_Actividad]]="","",'[3]Formulario PPGR1'!#REF!)</f>
        <v>#REF!</v>
      </c>
      <c r="G76" s="382" t="s">
        <v>1211</v>
      </c>
      <c r="H76" s="375" t="s">
        <v>1314</v>
      </c>
      <c r="I76" s="362"/>
      <c r="J76" s="354"/>
      <c r="K76" s="354"/>
      <c r="L76" s="353"/>
      <c r="M76" s="355"/>
      <c r="N76" s="356">
        <f>+Tabla1[[#This Row],[Precio Unitario]]*Tabla1[[#This Row],[Cantidad de Insumos]]</f>
        <v>0</v>
      </c>
      <c r="O76" s="357"/>
      <c r="P76" s="354"/>
      <c r="Q76" s="345"/>
      <c r="R76" s="345"/>
    </row>
    <row r="77" spans="2:18" ht="30" x14ac:dyDescent="0.2">
      <c r="B77" s="358" t="e">
        <f>IF(Tabla1[[#This Row],[Código_Actividad]]="","",CONCATENATE(Tabla1[[#This Row],[POA]],".",Tabla1[[#This Row],[SRS]],".",Tabla1[[#This Row],[AREA]],".",Tabla1[[#This Row],[TIPO]]))</f>
        <v>#REF!</v>
      </c>
      <c r="C77" s="358" t="e">
        <f>IF(Tabla1[[#This Row],[Código_Actividad]]="","",'[3]Formulario PPGR1'!#REF!)</f>
        <v>#REF!</v>
      </c>
      <c r="D77" s="358" t="e">
        <f>IF(Tabla1[[#This Row],[Código_Actividad]]="","",'[3]Formulario PPGR1'!#REF!)</f>
        <v>#REF!</v>
      </c>
      <c r="E77" s="358" t="e">
        <f>IF(Tabla1[[#This Row],[Código_Actividad]]="","",'[3]Formulario PPGR1'!#REF!)</f>
        <v>#REF!</v>
      </c>
      <c r="F77" s="358" t="e">
        <f>IF(Tabla1[[#This Row],[Código_Actividad]]="","",'[3]Formulario PPGR1'!#REF!)</f>
        <v>#REF!</v>
      </c>
      <c r="G77" s="382" t="s">
        <v>1212</v>
      </c>
      <c r="H77" s="375" t="s">
        <v>1315</v>
      </c>
      <c r="I77" s="362"/>
      <c r="J77" s="354"/>
      <c r="K77" s="354"/>
      <c r="L77" s="353"/>
      <c r="M77" s="355"/>
      <c r="N77" s="356">
        <f>+Tabla1[[#This Row],[Precio Unitario]]*Tabla1[[#This Row],[Cantidad de Insumos]]</f>
        <v>0</v>
      </c>
      <c r="O77" s="357"/>
      <c r="P77" s="354"/>
      <c r="Q77" s="345"/>
      <c r="R77" s="345"/>
    </row>
    <row r="78" spans="2:18" ht="30" x14ac:dyDescent="0.2">
      <c r="B78" s="358" t="e">
        <f>IF(Tabla1[[#This Row],[Código_Actividad]]="","",CONCATENATE(Tabla1[[#This Row],[POA]],".",Tabla1[[#This Row],[SRS]],".",Tabla1[[#This Row],[AREA]],".",Tabla1[[#This Row],[TIPO]]))</f>
        <v>#REF!</v>
      </c>
      <c r="C78" s="358" t="e">
        <f>IF(Tabla1[[#This Row],[Código_Actividad]]="","",'[3]Formulario PPGR1'!#REF!)</f>
        <v>#REF!</v>
      </c>
      <c r="D78" s="358" t="e">
        <f>IF(Tabla1[[#This Row],[Código_Actividad]]="","",'[3]Formulario PPGR1'!#REF!)</f>
        <v>#REF!</v>
      </c>
      <c r="E78" s="358" t="e">
        <f>IF(Tabla1[[#This Row],[Código_Actividad]]="","",'[3]Formulario PPGR1'!#REF!)</f>
        <v>#REF!</v>
      </c>
      <c r="F78" s="358" t="e">
        <f>IF(Tabla1[[#This Row],[Código_Actividad]]="","",'[3]Formulario PPGR1'!#REF!)</f>
        <v>#REF!</v>
      </c>
      <c r="G78" s="382" t="s">
        <v>1358</v>
      </c>
      <c r="H78" s="395" t="s">
        <v>1316</v>
      </c>
      <c r="I78" s="362"/>
      <c r="J78" s="354"/>
      <c r="K78" s="354"/>
      <c r="L78" s="353"/>
      <c r="M78" s="355"/>
      <c r="N78" s="356">
        <f>+Tabla1[[#This Row],[Precio Unitario]]*Tabla1[[#This Row],[Cantidad de Insumos]]</f>
        <v>0</v>
      </c>
      <c r="O78" s="357"/>
      <c r="P78" s="354"/>
      <c r="Q78" s="345"/>
      <c r="R78" s="345"/>
    </row>
    <row r="79" spans="2:18" ht="30" x14ac:dyDescent="0.2">
      <c r="B79" s="358" t="e">
        <f>IF(Tabla1[[#This Row],[Código_Actividad]]="","",CONCATENATE(Tabla1[[#This Row],[POA]],".",Tabla1[[#This Row],[SRS]],".",Tabla1[[#This Row],[AREA]],".",Tabla1[[#This Row],[TIPO]]))</f>
        <v>#REF!</v>
      </c>
      <c r="C79" s="358" t="e">
        <f>IF(Tabla1[[#This Row],[Código_Actividad]]="","",'[3]Formulario PPGR1'!#REF!)</f>
        <v>#REF!</v>
      </c>
      <c r="D79" s="358" t="e">
        <f>IF(Tabla1[[#This Row],[Código_Actividad]]="","",'[3]Formulario PPGR1'!#REF!)</f>
        <v>#REF!</v>
      </c>
      <c r="E79" s="358" t="e">
        <f>IF(Tabla1[[#This Row],[Código_Actividad]]="","",'[3]Formulario PPGR1'!#REF!)</f>
        <v>#REF!</v>
      </c>
      <c r="F79" s="358" t="e">
        <f>IF(Tabla1[[#This Row],[Código_Actividad]]="","",'[3]Formulario PPGR1'!#REF!)</f>
        <v>#REF!</v>
      </c>
      <c r="G79" s="382" t="s">
        <v>1359</v>
      </c>
      <c r="H79" s="375" t="s">
        <v>1317</v>
      </c>
      <c r="I79" s="362"/>
      <c r="J79" s="354"/>
      <c r="K79" s="354"/>
      <c r="L79" s="353"/>
      <c r="M79" s="355"/>
      <c r="N79" s="356">
        <f>+Tabla1[[#This Row],[Precio Unitario]]*Tabla1[[#This Row],[Cantidad de Insumos]]</f>
        <v>0</v>
      </c>
      <c r="O79" s="357"/>
      <c r="P79" s="354"/>
      <c r="Q79" s="345"/>
      <c r="R79" s="345"/>
    </row>
    <row r="80" spans="2:18" ht="45" x14ac:dyDescent="0.2">
      <c r="B80" s="358" t="e">
        <f>IF(Tabla1[[#This Row],[Código_Actividad]]="","",CONCATENATE(Tabla1[[#This Row],[POA]],".",Tabla1[[#This Row],[SRS]],".",Tabla1[[#This Row],[AREA]],".",Tabla1[[#This Row],[TIPO]]))</f>
        <v>#REF!</v>
      </c>
      <c r="C80" s="358" t="e">
        <f>IF(Tabla1[[#This Row],[Código_Actividad]]="","",'[3]Formulario PPGR1'!#REF!)</f>
        <v>#REF!</v>
      </c>
      <c r="D80" s="358" t="e">
        <f>IF(Tabla1[[#This Row],[Código_Actividad]]="","",'[3]Formulario PPGR1'!#REF!)</f>
        <v>#REF!</v>
      </c>
      <c r="E80" s="358" t="e">
        <f>IF(Tabla1[[#This Row],[Código_Actividad]]="","",'[3]Formulario PPGR1'!#REF!)</f>
        <v>#REF!</v>
      </c>
      <c r="F80" s="358" t="e">
        <f>IF(Tabla1[[#This Row],[Código_Actividad]]="","",'[3]Formulario PPGR1'!#REF!)</f>
        <v>#REF!</v>
      </c>
      <c r="G80" s="382" t="s">
        <v>1360</v>
      </c>
      <c r="H80" s="374" t="s">
        <v>1318</v>
      </c>
      <c r="I80" s="362"/>
      <c r="J80" s="354"/>
      <c r="K80" s="354"/>
      <c r="L80" s="353"/>
      <c r="M80" s="355"/>
      <c r="N80" s="356">
        <f>+Tabla1[[#This Row],[Precio Unitario]]*Tabla1[[#This Row],[Cantidad de Insumos]]</f>
        <v>0</v>
      </c>
      <c r="O80" s="357"/>
      <c r="P80" s="354"/>
      <c r="Q80" s="345"/>
      <c r="R80" s="345"/>
    </row>
    <row r="81" spans="2:18" ht="45" x14ac:dyDescent="0.2">
      <c r="B81" s="358" t="e">
        <f>IF(Tabla1[[#This Row],[Código_Actividad]]="","",CONCATENATE(Tabla1[[#This Row],[POA]],".",Tabla1[[#This Row],[SRS]],".",Tabla1[[#This Row],[AREA]],".",Tabla1[[#This Row],[TIPO]]))</f>
        <v>#REF!</v>
      </c>
      <c r="C81" s="358" t="e">
        <f>IF(Tabla1[[#This Row],[Código_Actividad]]="","",'[3]Formulario PPGR1'!#REF!)</f>
        <v>#REF!</v>
      </c>
      <c r="D81" s="358" t="e">
        <f>IF(Tabla1[[#This Row],[Código_Actividad]]="","",'[3]Formulario PPGR1'!#REF!)</f>
        <v>#REF!</v>
      </c>
      <c r="E81" s="358" t="e">
        <f>IF(Tabla1[[#This Row],[Código_Actividad]]="","",'[3]Formulario PPGR1'!#REF!)</f>
        <v>#REF!</v>
      </c>
      <c r="F81" s="358" t="e">
        <f>IF(Tabla1[[#This Row],[Código_Actividad]]="","",'[3]Formulario PPGR1'!#REF!)</f>
        <v>#REF!</v>
      </c>
      <c r="G81" s="382" t="s">
        <v>1361</v>
      </c>
      <c r="H81" s="375" t="s">
        <v>1319</v>
      </c>
      <c r="I81" s="362"/>
      <c r="J81" s="354"/>
      <c r="K81" s="354"/>
      <c r="L81" s="353"/>
      <c r="M81" s="355"/>
      <c r="N81" s="356">
        <f>+Tabla1[[#This Row],[Precio Unitario]]*Tabla1[[#This Row],[Cantidad de Insumos]]</f>
        <v>0</v>
      </c>
      <c r="O81" s="357"/>
      <c r="P81" s="354"/>
      <c r="Q81" s="345"/>
      <c r="R81" s="345"/>
    </row>
    <row r="82" spans="2:18" ht="90" x14ac:dyDescent="0.2">
      <c r="B82" s="358" t="e">
        <f>IF(Tabla1[[#This Row],[Código_Actividad]]="","",CONCATENATE(Tabla1[[#This Row],[POA]],".",Tabla1[[#This Row],[SRS]],".",Tabla1[[#This Row],[AREA]],".",Tabla1[[#This Row],[TIPO]]))</f>
        <v>#REF!</v>
      </c>
      <c r="C82" s="358" t="e">
        <f>IF(Tabla1[[#This Row],[Código_Actividad]]="","",'[3]Formulario PPGR1'!#REF!)</f>
        <v>#REF!</v>
      </c>
      <c r="D82" s="358" t="e">
        <f>IF(Tabla1[[#This Row],[Código_Actividad]]="","",'[3]Formulario PPGR1'!#REF!)</f>
        <v>#REF!</v>
      </c>
      <c r="E82" s="358" t="e">
        <f>IF(Tabla1[[#This Row],[Código_Actividad]]="","",'[3]Formulario PPGR1'!#REF!)</f>
        <v>#REF!</v>
      </c>
      <c r="F82" s="358" t="e">
        <f>IF(Tabla1[[#This Row],[Código_Actividad]]="","",'[3]Formulario PPGR1'!#REF!)</f>
        <v>#REF!</v>
      </c>
      <c r="G82" s="382" t="s">
        <v>1362</v>
      </c>
      <c r="H82" s="372" t="s">
        <v>1374</v>
      </c>
      <c r="I82" s="362"/>
      <c r="J82" s="354"/>
      <c r="K82" s="354"/>
      <c r="L82" s="353"/>
      <c r="M82" s="355"/>
      <c r="N82" s="356">
        <f>+Tabla1[[#This Row],[Precio Unitario]]*Tabla1[[#This Row],[Cantidad de Insumos]]</f>
        <v>0</v>
      </c>
      <c r="O82" s="357"/>
      <c r="P82" s="354"/>
      <c r="Q82" s="345"/>
      <c r="R82" s="345"/>
    </row>
    <row r="83" spans="2:18" ht="30" x14ac:dyDescent="0.2">
      <c r="B83" s="358" t="e">
        <f>IF(Tabla1[[#This Row],[Código_Actividad]]="","",CONCATENATE(Tabla1[[#This Row],[POA]],".",Tabla1[[#This Row],[SRS]],".",Tabla1[[#This Row],[AREA]],".",Tabla1[[#This Row],[TIPO]]))</f>
        <v>#REF!</v>
      </c>
      <c r="C83" s="358" t="e">
        <f>IF(Tabla1[[#This Row],[Código_Actividad]]="","",'[3]Formulario PPGR1'!#REF!)</f>
        <v>#REF!</v>
      </c>
      <c r="D83" s="358" t="e">
        <f>IF(Tabla1[[#This Row],[Código_Actividad]]="","",'[3]Formulario PPGR1'!#REF!)</f>
        <v>#REF!</v>
      </c>
      <c r="E83" s="358" t="e">
        <f>IF(Tabla1[[#This Row],[Código_Actividad]]="","",'[3]Formulario PPGR1'!#REF!)</f>
        <v>#REF!</v>
      </c>
      <c r="F83" s="358" t="e">
        <f>IF(Tabla1[[#This Row],[Código_Actividad]]="","",'[3]Formulario PPGR1'!#REF!)</f>
        <v>#REF!</v>
      </c>
      <c r="G83" s="368" t="s">
        <v>1363</v>
      </c>
      <c r="H83" s="375" t="s">
        <v>1312</v>
      </c>
      <c r="I83" s="362"/>
      <c r="J83" s="354"/>
      <c r="K83" s="354"/>
      <c r="L83" s="353"/>
      <c r="M83" s="355"/>
      <c r="N83" s="356">
        <f>+Tabla1[[#This Row],[Precio Unitario]]*Tabla1[[#This Row],[Cantidad de Insumos]]</f>
        <v>0</v>
      </c>
      <c r="O83" s="357"/>
      <c r="P83" s="354"/>
      <c r="Q83" s="345"/>
      <c r="R83" s="345"/>
    </row>
    <row r="84" spans="2:18" ht="30" x14ac:dyDescent="0.2">
      <c r="B84" s="358" t="e">
        <f>IF(Tabla1[[#This Row],[Código_Actividad]]="","",CONCATENATE(Tabla1[[#This Row],[POA]],".",Tabla1[[#This Row],[SRS]],".",Tabla1[[#This Row],[AREA]],".",Tabla1[[#This Row],[TIPO]]))</f>
        <v>#REF!</v>
      </c>
      <c r="C84" s="358" t="e">
        <f>IF(Tabla1[[#This Row],[Código_Actividad]]="","",'[3]Formulario PPGR1'!#REF!)</f>
        <v>#REF!</v>
      </c>
      <c r="D84" s="358" t="e">
        <f>IF(Tabla1[[#This Row],[Código_Actividad]]="","",'[3]Formulario PPGR1'!#REF!)</f>
        <v>#REF!</v>
      </c>
      <c r="E84" s="358" t="e">
        <f>IF(Tabla1[[#This Row],[Código_Actividad]]="","",'[3]Formulario PPGR1'!#REF!)</f>
        <v>#REF!</v>
      </c>
      <c r="F84" s="358" t="e">
        <f>IF(Tabla1[[#This Row],[Código_Actividad]]="","",'[3]Formulario PPGR1'!#REF!)</f>
        <v>#REF!</v>
      </c>
      <c r="G84" s="368" t="s">
        <v>1364</v>
      </c>
      <c r="H84" s="375" t="s">
        <v>1313</v>
      </c>
      <c r="I84" s="362"/>
      <c r="J84" s="354"/>
      <c r="K84" s="354"/>
      <c r="L84" s="353"/>
      <c r="M84" s="355"/>
      <c r="N84" s="356">
        <f>+Tabla1[[#This Row],[Precio Unitario]]*Tabla1[[#This Row],[Cantidad de Insumos]]</f>
        <v>0</v>
      </c>
      <c r="O84" s="357"/>
      <c r="P84" s="354"/>
      <c r="Q84" s="345"/>
      <c r="R84" s="345"/>
    </row>
    <row r="85" spans="2:18" ht="30" x14ac:dyDescent="0.2">
      <c r="B85" s="358" t="e">
        <f>IF(Tabla1[[#This Row],[Código_Actividad]]="","",CONCATENATE(Tabla1[[#This Row],[POA]],".",Tabla1[[#This Row],[SRS]],".",Tabla1[[#This Row],[AREA]],".",Tabla1[[#This Row],[TIPO]]))</f>
        <v>#REF!</v>
      </c>
      <c r="C85" s="358" t="e">
        <f>IF(Tabla1[[#This Row],[Código_Actividad]]="","",'[3]Formulario PPGR1'!#REF!)</f>
        <v>#REF!</v>
      </c>
      <c r="D85" s="358" t="e">
        <f>IF(Tabla1[[#This Row],[Código_Actividad]]="","",'[3]Formulario PPGR1'!#REF!)</f>
        <v>#REF!</v>
      </c>
      <c r="E85" s="358" t="e">
        <f>IF(Tabla1[[#This Row],[Código_Actividad]]="","",'[3]Formulario PPGR1'!#REF!)</f>
        <v>#REF!</v>
      </c>
      <c r="F85" s="358" t="e">
        <f>IF(Tabla1[[#This Row],[Código_Actividad]]="","",'[3]Formulario PPGR1'!#REF!)</f>
        <v>#REF!</v>
      </c>
      <c r="G85" s="368" t="s">
        <v>1400</v>
      </c>
      <c r="H85" s="370" t="s">
        <v>1398</v>
      </c>
      <c r="I85" s="362"/>
      <c r="J85" s="414" t="s">
        <v>1598</v>
      </c>
      <c r="K85" s="354"/>
      <c r="L85" s="353"/>
      <c r="M85" s="355"/>
      <c r="N85" s="356">
        <f>+Tabla1[[#This Row],[Precio Unitario]]*Tabla1[[#This Row],[Cantidad de Insumos]]</f>
        <v>0</v>
      </c>
      <c r="O85" s="357"/>
      <c r="P85" s="354"/>
      <c r="Q85" s="345"/>
      <c r="R85" s="345"/>
    </row>
    <row r="86" spans="2:18" ht="45" x14ac:dyDescent="0.2">
      <c r="B86" s="358" t="e">
        <f>IF(Tabla1[[#This Row],[Código_Actividad]]="","",CONCATENATE(Tabla1[[#This Row],[POA]],".",Tabla1[[#This Row],[SRS]],".",Tabla1[[#This Row],[AREA]],".",Tabla1[[#This Row],[TIPO]]))</f>
        <v>#REF!</v>
      </c>
      <c r="C86" s="358" t="e">
        <f>IF(Tabla1[[#This Row],[Código_Actividad]]="","",'[3]Formulario PPGR1'!#REF!)</f>
        <v>#REF!</v>
      </c>
      <c r="D86" s="358" t="e">
        <f>IF(Tabla1[[#This Row],[Código_Actividad]]="","",'[3]Formulario PPGR1'!#REF!)</f>
        <v>#REF!</v>
      </c>
      <c r="E86" s="358" t="e">
        <f>IF(Tabla1[[#This Row],[Código_Actividad]]="","",'[3]Formulario PPGR1'!#REF!)</f>
        <v>#REF!</v>
      </c>
      <c r="F86" s="358" t="e">
        <f>IF(Tabla1[[#This Row],[Código_Actividad]]="","",'[3]Formulario PPGR1'!#REF!)</f>
        <v>#REF!</v>
      </c>
      <c r="G86" s="368" t="s">
        <v>1401</v>
      </c>
      <c r="H86" s="370" t="s">
        <v>1399</v>
      </c>
      <c r="I86" s="362"/>
      <c r="J86" s="414" t="s">
        <v>1599</v>
      </c>
      <c r="K86" s="354"/>
      <c r="L86" s="353"/>
      <c r="M86" s="355"/>
      <c r="N86" s="356">
        <f>+Tabla1[[#This Row],[Precio Unitario]]*Tabla1[[#This Row],[Cantidad de Insumos]]</f>
        <v>0</v>
      </c>
      <c r="O86" s="357"/>
      <c r="P86" s="354"/>
      <c r="Q86" s="345"/>
      <c r="R86" s="345"/>
    </row>
    <row r="87" spans="2:18" ht="25.5" x14ac:dyDescent="0.2">
      <c r="B87" s="358" t="e">
        <f>IF(Tabla1[[#This Row],[Código_Actividad]]="","",CONCATENATE(Tabla1[[#This Row],[POA]],".",Tabla1[[#This Row],[SRS]],".",Tabla1[[#This Row],[AREA]],".",Tabla1[[#This Row],[TIPO]]))</f>
        <v>#REF!</v>
      </c>
      <c r="C87" s="358" t="e">
        <f>IF(Tabla1[[#This Row],[Código_Actividad]]="","",'[3]Formulario PPGR1'!#REF!)</f>
        <v>#REF!</v>
      </c>
      <c r="D87" s="358" t="e">
        <f>IF(Tabla1[[#This Row],[Código_Actividad]]="","",'[3]Formulario PPGR1'!#REF!)</f>
        <v>#REF!</v>
      </c>
      <c r="E87" s="358" t="e">
        <f>IF(Tabla1[[#This Row],[Código_Actividad]]="","",'[3]Formulario PPGR1'!#REF!)</f>
        <v>#REF!</v>
      </c>
      <c r="F87" s="358" t="e">
        <f>IF(Tabla1[[#This Row],[Código_Actividad]]="","",'[3]Formulario PPGR1'!#REF!)</f>
        <v>#REF!</v>
      </c>
      <c r="G87" s="368" t="s">
        <v>1412</v>
      </c>
      <c r="H87" s="370" t="s">
        <v>1402</v>
      </c>
      <c r="I87" s="417" t="s">
        <v>1402</v>
      </c>
      <c r="J87" s="414" t="s">
        <v>1600</v>
      </c>
      <c r="K87" s="354"/>
      <c r="L87" s="353"/>
      <c r="M87" s="355"/>
      <c r="N87" s="356">
        <f>+Tabla1[[#This Row],[Precio Unitario]]*Tabla1[[#This Row],[Cantidad de Insumos]]</f>
        <v>0</v>
      </c>
      <c r="O87" s="357"/>
      <c r="P87" s="354"/>
      <c r="Q87" s="345"/>
      <c r="R87" s="345"/>
    </row>
    <row r="88" spans="2:18" ht="25.5" x14ac:dyDescent="0.2">
      <c r="B88" s="358" t="e">
        <f>IF(Tabla1[[#This Row],[Código_Actividad]]="","",CONCATENATE(Tabla1[[#This Row],[POA]],".",Tabla1[[#This Row],[SRS]],".",Tabla1[[#This Row],[AREA]],".",Tabla1[[#This Row],[TIPO]]))</f>
        <v>#REF!</v>
      </c>
      <c r="C88" s="358" t="e">
        <f>IF(Tabla1[[#This Row],[Código_Actividad]]="","",'[3]Formulario PPGR1'!#REF!)</f>
        <v>#REF!</v>
      </c>
      <c r="D88" s="358" t="e">
        <f>IF(Tabla1[[#This Row],[Código_Actividad]]="","",'[3]Formulario PPGR1'!#REF!)</f>
        <v>#REF!</v>
      </c>
      <c r="E88" s="358" t="e">
        <f>IF(Tabla1[[#This Row],[Código_Actividad]]="","",'[3]Formulario PPGR1'!#REF!)</f>
        <v>#REF!</v>
      </c>
      <c r="F88" s="358" t="e">
        <f>IF(Tabla1[[#This Row],[Código_Actividad]]="","",'[3]Formulario PPGR1'!#REF!)</f>
        <v>#REF!</v>
      </c>
      <c r="G88" s="368" t="s">
        <v>1413</v>
      </c>
      <c r="H88" s="370" t="s">
        <v>1403</v>
      </c>
      <c r="I88" s="417" t="s">
        <v>1403</v>
      </c>
      <c r="J88" s="414" t="s">
        <v>1601</v>
      </c>
      <c r="K88" s="354"/>
      <c r="L88" s="353">
        <v>5</v>
      </c>
      <c r="M88" s="355"/>
      <c r="N88" s="356">
        <f>+Tabla1[[#This Row],[Precio Unitario]]*Tabla1[[#This Row],[Cantidad de Insumos]]</f>
        <v>0</v>
      </c>
      <c r="O88" s="357"/>
      <c r="P88" s="354"/>
      <c r="Q88" s="345"/>
      <c r="R88" s="345"/>
    </row>
    <row r="89" spans="2:18" x14ac:dyDescent="0.2">
      <c r="B89" s="358" t="e">
        <f>IF(Tabla1[[#This Row],[Código_Actividad]]="","",CONCATENATE(Tabla1[[#This Row],[POA]],".",Tabla1[[#This Row],[SRS]],".",Tabla1[[#This Row],[AREA]],".",Tabla1[[#This Row],[TIPO]]))</f>
        <v>#REF!</v>
      </c>
      <c r="C89" s="358" t="e">
        <f>IF(Tabla1[[#This Row],[Código_Actividad]]="","",'[3]Formulario PPGR1'!#REF!)</f>
        <v>#REF!</v>
      </c>
      <c r="D89" s="358" t="e">
        <f>IF(Tabla1[[#This Row],[Código_Actividad]]="","",'[3]Formulario PPGR1'!#REF!)</f>
        <v>#REF!</v>
      </c>
      <c r="E89" s="358" t="e">
        <f>IF(Tabla1[[#This Row],[Código_Actividad]]="","",'[3]Formulario PPGR1'!#REF!)</f>
        <v>#REF!</v>
      </c>
      <c r="F89" s="358" t="e">
        <f>IF(Tabla1[[#This Row],[Código_Actividad]]="","",'[3]Formulario PPGR1'!#REF!)</f>
        <v>#REF!</v>
      </c>
      <c r="G89" s="368" t="s">
        <v>1414</v>
      </c>
      <c r="H89" s="370" t="s">
        <v>1404</v>
      </c>
      <c r="I89" s="417" t="s">
        <v>1404</v>
      </c>
      <c r="J89" s="414"/>
      <c r="K89" s="354"/>
      <c r="L89" s="353"/>
      <c r="M89" s="355"/>
      <c r="N89" s="356">
        <f>+Tabla1[[#This Row],[Precio Unitario]]*Tabla1[[#This Row],[Cantidad de Insumos]]</f>
        <v>0</v>
      </c>
      <c r="O89" s="357"/>
      <c r="P89" s="354"/>
      <c r="Q89" s="345"/>
      <c r="R89" s="345"/>
    </row>
    <row r="90" spans="2:18" ht="38.25" x14ac:dyDescent="0.2">
      <c r="B90" s="358" t="e">
        <f>IF(Tabla1[[#This Row],[Código_Actividad]]="","",CONCATENATE(Tabla1[[#This Row],[POA]],".",Tabla1[[#This Row],[SRS]],".",Tabla1[[#This Row],[AREA]],".",Tabla1[[#This Row],[TIPO]]))</f>
        <v>#REF!</v>
      </c>
      <c r="C90" s="358" t="e">
        <f>IF(Tabla1[[#This Row],[Código_Actividad]]="","",'[3]Formulario PPGR1'!#REF!)</f>
        <v>#REF!</v>
      </c>
      <c r="D90" s="358" t="e">
        <f>IF(Tabla1[[#This Row],[Código_Actividad]]="","",'[3]Formulario PPGR1'!#REF!)</f>
        <v>#REF!</v>
      </c>
      <c r="E90" s="358" t="e">
        <f>IF(Tabla1[[#This Row],[Código_Actividad]]="","",'[3]Formulario PPGR1'!#REF!)</f>
        <v>#REF!</v>
      </c>
      <c r="F90" s="358" t="e">
        <f>IF(Tabla1[[#This Row],[Código_Actividad]]="","",'[3]Formulario PPGR1'!#REF!)</f>
        <v>#REF!</v>
      </c>
      <c r="G90" s="368" t="s">
        <v>1415</v>
      </c>
      <c r="H90" s="370" t="s">
        <v>1405</v>
      </c>
      <c r="I90" s="417" t="s">
        <v>1405</v>
      </c>
      <c r="J90" s="414" t="s">
        <v>1602</v>
      </c>
      <c r="K90" s="354"/>
      <c r="L90" s="353"/>
      <c r="M90" s="355"/>
      <c r="N90" s="356">
        <f>+Tabla1[[#This Row],[Precio Unitario]]*Tabla1[[#This Row],[Cantidad de Insumos]]</f>
        <v>0</v>
      </c>
      <c r="O90" s="357"/>
      <c r="P90" s="354"/>
      <c r="Q90" s="345"/>
      <c r="R90" s="345"/>
    </row>
    <row r="91" spans="2:18" ht="38.25" x14ac:dyDescent="0.2">
      <c r="B91" s="358" t="e">
        <f>IF(Tabla1[[#This Row],[Código_Actividad]]="","",CONCATENATE(Tabla1[[#This Row],[POA]],".",Tabla1[[#This Row],[SRS]],".",Tabla1[[#This Row],[AREA]],".",Tabla1[[#This Row],[TIPO]]))</f>
        <v>#REF!</v>
      </c>
      <c r="C91" s="358" t="e">
        <f>IF(Tabla1[[#This Row],[Código_Actividad]]="","",'[3]Formulario PPGR1'!#REF!)</f>
        <v>#REF!</v>
      </c>
      <c r="D91" s="358" t="e">
        <f>IF(Tabla1[[#This Row],[Código_Actividad]]="","",'[3]Formulario PPGR1'!#REF!)</f>
        <v>#REF!</v>
      </c>
      <c r="E91" s="358" t="e">
        <f>IF(Tabla1[[#This Row],[Código_Actividad]]="","",'[3]Formulario PPGR1'!#REF!)</f>
        <v>#REF!</v>
      </c>
      <c r="F91" s="358" t="e">
        <f>IF(Tabla1[[#This Row],[Código_Actividad]]="","",'[3]Formulario PPGR1'!#REF!)</f>
        <v>#REF!</v>
      </c>
      <c r="G91" s="368" t="s">
        <v>1416</v>
      </c>
      <c r="H91" s="370" t="s">
        <v>1406</v>
      </c>
      <c r="I91" s="417" t="s">
        <v>1406</v>
      </c>
      <c r="J91" s="414" t="s">
        <v>1603</v>
      </c>
      <c r="K91" s="354"/>
      <c r="L91" s="353"/>
      <c r="M91" s="355"/>
      <c r="N91" s="356">
        <f>+Tabla1[[#This Row],[Precio Unitario]]*Tabla1[[#This Row],[Cantidad de Insumos]]</f>
        <v>0</v>
      </c>
      <c r="O91" s="357"/>
      <c r="P91" s="354"/>
      <c r="Q91" s="345"/>
      <c r="R91" s="345"/>
    </row>
    <row r="92" spans="2:18" x14ac:dyDescent="0.2">
      <c r="B92" s="358" t="e">
        <f>IF(Tabla1[[#This Row],[Código_Actividad]]="","",CONCATENATE(Tabla1[[#This Row],[POA]],".",Tabla1[[#This Row],[SRS]],".",Tabla1[[#This Row],[AREA]],".",Tabla1[[#This Row],[TIPO]]))</f>
        <v>#REF!</v>
      </c>
      <c r="C92" s="358" t="e">
        <f>IF(Tabla1[[#This Row],[Código_Actividad]]="","",'[3]Formulario PPGR1'!#REF!)</f>
        <v>#REF!</v>
      </c>
      <c r="D92" s="358" t="e">
        <f>IF(Tabla1[[#This Row],[Código_Actividad]]="","",'[3]Formulario PPGR1'!#REF!)</f>
        <v>#REF!</v>
      </c>
      <c r="E92" s="358" t="e">
        <f>IF(Tabla1[[#This Row],[Código_Actividad]]="","",'[3]Formulario PPGR1'!#REF!)</f>
        <v>#REF!</v>
      </c>
      <c r="F92" s="358" t="e">
        <f>IF(Tabla1[[#This Row],[Código_Actividad]]="","",'[3]Formulario PPGR1'!#REF!)</f>
        <v>#REF!</v>
      </c>
      <c r="G92" s="368" t="s">
        <v>1417</v>
      </c>
      <c r="H92" s="370" t="s">
        <v>1407</v>
      </c>
      <c r="I92" s="417" t="s">
        <v>1407</v>
      </c>
      <c r="J92" s="414"/>
      <c r="K92" s="354"/>
      <c r="L92" s="353"/>
      <c r="M92" s="355"/>
      <c r="N92" s="356">
        <f>+Tabla1[[#This Row],[Precio Unitario]]*Tabla1[[#This Row],[Cantidad de Insumos]]</f>
        <v>0</v>
      </c>
      <c r="O92" s="357"/>
      <c r="P92" s="354"/>
      <c r="Q92" s="345"/>
      <c r="R92" s="345"/>
    </row>
    <row r="93" spans="2:18" ht="38.25" x14ac:dyDescent="0.2">
      <c r="B93" s="358" t="e">
        <f>IF(Tabla1[[#This Row],[Código_Actividad]]="","",CONCATENATE(Tabla1[[#This Row],[POA]],".",Tabla1[[#This Row],[SRS]],".",Tabla1[[#This Row],[AREA]],".",Tabla1[[#This Row],[TIPO]]))</f>
        <v>#REF!</v>
      </c>
      <c r="C93" s="358" t="e">
        <f>IF(Tabla1[[#This Row],[Código_Actividad]]="","",'[3]Formulario PPGR1'!#REF!)</f>
        <v>#REF!</v>
      </c>
      <c r="D93" s="358" t="e">
        <f>IF(Tabla1[[#This Row],[Código_Actividad]]="","",'[3]Formulario PPGR1'!#REF!)</f>
        <v>#REF!</v>
      </c>
      <c r="E93" s="358" t="e">
        <f>IF(Tabla1[[#This Row],[Código_Actividad]]="","",'[3]Formulario PPGR1'!#REF!)</f>
        <v>#REF!</v>
      </c>
      <c r="F93" s="358" t="e">
        <f>IF(Tabla1[[#This Row],[Código_Actividad]]="","",'[3]Formulario PPGR1'!#REF!)</f>
        <v>#REF!</v>
      </c>
      <c r="G93" s="368" t="s">
        <v>1418</v>
      </c>
      <c r="H93" s="370" t="s">
        <v>1408</v>
      </c>
      <c r="I93" s="417" t="s">
        <v>1408</v>
      </c>
      <c r="J93" s="414" t="s">
        <v>1604</v>
      </c>
      <c r="K93" s="354"/>
      <c r="L93" s="353"/>
      <c r="M93" s="355"/>
      <c r="N93" s="356">
        <f>+Tabla1[[#This Row],[Precio Unitario]]*Tabla1[[#This Row],[Cantidad de Insumos]]</f>
        <v>0</v>
      </c>
      <c r="O93" s="357"/>
      <c r="P93" s="354"/>
      <c r="Q93" s="345"/>
      <c r="R93" s="345"/>
    </row>
    <row r="94" spans="2:18" ht="38.25" x14ac:dyDescent="0.2">
      <c r="B94" s="358" t="e">
        <f>IF(Tabla1[[#This Row],[Código_Actividad]]="","",CONCATENATE(Tabla1[[#This Row],[POA]],".",Tabla1[[#This Row],[SRS]],".",Tabla1[[#This Row],[AREA]],".",Tabla1[[#This Row],[TIPO]]))</f>
        <v>#REF!</v>
      </c>
      <c r="C94" s="358" t="e">
        <f>IF(Tabla1[[#This Row],[Código_Actividad]]="","",'[3]Formulario PPGR1'!#REF!)</f>
        <v>#REF!</v>
      </c>
      <c r="D94" s="358" t="e">
        <f>IF(Tabla1[[#This Row],[Código_Actividad]]="","",'[3]Formulario PPGR1'!#REF!)</f>
        <v>#REF!</v>
      </c>
      <c r="E94" s="358" t="e">
        <f>IF(Tabla1[[#This Row],[Código_Actividad]]="","",'[3]Formulario PPGR1'!#REF!)</f>
        <v>#REF!</v>
      </c>
      <c r="F94" s="358" t="e">
        <f>IF(Tabla1[[#This Row],[Código_Actividad]]="","",'[3]Formulario PPGR1'!#REF!)</f>
        <v>#REF!</v>
      </c>
      <c r="G94" s="368" t="s">
        <v>1419</v>
      </c>
      <c r="H94" s="370" t="s">
        <v>1409</v>
      </c>
      <c r="I94" s="417" t="s">
        <v>1409</v>
      </c>
      <c r="J94" s="414" t="s">
        <v>1605</v>
      </c>
      <c r="K94" s="354"/>
      <c r="L94" s="353"/>
      <c r="M94" s="355"/>
      <c r="N94" s="356">
        <f>+Tabla1[[#This Row],[Precio Unitario]]*Tabla1[[#This Row],[Cantidad de Insumos]]</f>
        <v>0</v>
      </c>
      <c r="O94" s="357"/>
      <c r="P94" s="354"/>
      <c r="Q94" s="345"/>
      <c r="R94" s="345"/>
    </row>
    <row r="95" spans="2:18" x14ac:dyDescent="0.2">
      <c r="B95" s="358" t="e">
        <f>IF(Tabla1[[#This Row],[Código_Actividad]]="","",CONCATENATE(Tabla1[[#This Row],[POA]],".",Tabla1[[#This Row],[SRS]],".",Tabla1[[#This Row],[AREA]],".",Tabla1[[#This Row],[TIPO]]))</f>
        <v>#REF!</v>
      </c>
      <c r="C95" s="358" t="e">
        <f>IF(Tabla1[[#This Row],[Código_Actividad]]="","",'[3]Formulario PPGR1'!#REF!)</f>
        <v>#REF!</v>
      </c>
      <c r="D95" s="358" t="e">
        <f>IF(Tabla1[[#This Row],[Código_Actividad]]="","",'[3]Formulario PPGR1'!#REF!)</f>
        <v>#REF!</v>
      </c>
      <c r="E95" s="358" t="e">
        <f>IF(Tabla1[[#This Row],[Código_Actividad]]="","",'[3]Formulario PPGR1'!#REF!)</f>
        <v>#REF!</v>
      </c>
      <c r="F95" s="358" t="e">
        <f>IF(Tabla1[[#This Row],[Código_Actividad]]="","",'[3]Formulario PPGR1'!#REF!)</f>
        <v>#REF!</v>
      </c>
      <c r="G95" s="368" t="s">
        <v>1420</v>
      </c>
      <c r="H95" s="370" t="s">
        <v>1410</v>
      </c>
      <c r="I95" s="417" t="s">
        <v>1410</v>
      </c>
      <c r="J95" s="414"/>
      <c r="K95" s="354"/>
      <c r="L95" s="353"/>
      <c r="M95" s="355"/>
      <c r="N95" s="356">
        <f>+Tabla1[[#This Row],[Precio Unitario]]*Tabla1[[#This Row],[Cantidad de Insumos]]</f>
        <v>0</v>
      </c>
      <c r="O95" s="357"/>
      <c r="P95" s="354"/>
      <c r="Q95" s="345"/>
      <c r="R95" s="345"/>
    </row>
    <row r="96" spans="2:18" x14ac:dyDescent="0.2">
      <c r="B96" s="358" t="e">
        <f>IF(Tabla1[[#This Row],[Código_Actividad]]="","",CONCATENATE(Tabla1[[#This Row],[POA]],".",Tabla1[[#This Row],[SRS]],".",Tabla1[[#This Row],[AREA]],".",Tabla1[[#This Row],[TIPO]]))</f>
        <v>#REF!</v>
      </c>
      <c r="C96" s="358" t="e">
        <f>IF(Tabla1[[#This Row],[Código_Actividad]]="","",'[3]Formulario PPGR1'!#REF!)</f>
        <v>#REF!</v>
      </c>
      <c r="D96" s="358" t="e">
        <f>IF(Tabla1[[#This Row],[Código_Actividad]]="","",'[3]Formulario PPGR1'!#REF!)</f>
        <v>#REF!</v>
      </c>
      <c r="E96" s="358" t="e">
        <f>IF(Tabla1[[#This Row],[Código_Actividad]]="","",'[3]Formulario PPGR1'!#REF!)</f>
        <v>#REF!</v>
      </c>
      <c r="F96" s="358" t="e">
        <f>IF(Tabla1[[#This Row],[Código_Actividad]]="","",'[3]Formulario PPGR1'!#REF!)</f>
        <v>#REF!</v>
      </c>
      <c r="G96" s="368" t="s">
        <v>1421</v>
      </c>
      <c r="H96" s="370" t="s">
        <v>1411</v>
      </c>
      <c r="I96" s="417" t="s">
        <v>1411</v>
      </c>
      <c r="J96" s="414"/>
      <c r="K96" s="354"/>
      <c r="L96" s="353"/>
      <c r="M96" s="355"/>
      <c r="N96" s="356">
        <f>+Tabla1[[#This Row],[Precio Unitario]]*Tabla1[[#This Row],[Cantidad de Insumos]]</f>
        <v>0</v>
      </c>
      <c r="O96" s="357"/>
      <c r="P96" s="354"/>
      <c r="Q96" s="345"/>
      <c r="R96" s="345"/>
    </row>
    <row r="97" spans="2:18" x14ac:dyDescent="0.2">
      <c r="B97" s="358" t="e">
        <f>IF(Tabla1[[#This Row],[Código_Actividad]]="","",CONCATENATE(Tabla1[[#This Row],[POA]],".",Tabla1[[#This Row],[SRS]],".",Tabla1[[#This Row],[AREA]],".",Tabla1[[#This Row],[TIPO]]))</f>
        <v>#REF!</v>
      </c>
      <c r="C97" s="358" t="e">
        <f>IF(Tabla1[[#This Row],[Código_Actividad]]="","",'[3]Formulario PPGR1'!#REF!)</f>
        <v>#REF!</v>
      </c>
      <c r="D97" s="358" t="e">
        <f>IF(Tabla1[[#This Row],[Código_Actividad]]="","",'[3]Formulario PPGR1'!#REF!)</f>
        <v>#REF!</v>
      </c>
      <c r="E97" s="358" t="e">
        <f>IF(Tabla1[[#This Row],[Código_Actividad]]="","",'[3]Formulario PPGR1'!#REF!)</f>
        <v>#REF!</v>
      </c>
      <c r="F97" s="358" t="e">
        <f>IF(Tabla1[[#This Row],[Código_Actividad]]="","",'[3]Formulario PPGR1'!#REF!)</f>
        <v>#REF!</v>
      </c>
      <c r="G97" s="368" t="s">
        <v>1424</v>
      </c>
      <c r="H97" s="370" t="s">
        <v>1423</v>
      </c>
      <c r="I97" s="362"/>
      <c r="J97" s="414" t="s">
        <v>1606</v>
      </c>
      <c r="K97" s="354"/>
      <c r="L97" s="353"/>
      <c r="M97" s="355"/>
      <c r="N97" s="356">
        <f>+Tabla1[[#This Row],[Precio Unitario]]*Tabla1[[#This Row],[Cantidad de Insumos]]</f>
        <v>0</v>
      </c>
      <c r="O97" s="357"/>
      <c r="P97" s="354"/>
      <c r="Q97" s="345"/>
      <c r="R97" s="345"/>
    </row>
    <row r="98" spans="2:18" x14ac:dyDescent="0.2">
      <c r="B98" s="358" t="e">
        <f>IF(Tabla1[[#This Row],[Código_Actividad]]="","",CONCATENATE(Tabla1[[#This Row],[POA]],".",Tabla1[[#This Row],[SRS]],".",Tabla1[[#This Row],[AREA]],".",Tabla1[[#This Row],[TIPO]]))</f>
        <v>#REF!</v>
      </c>
      <c r="C98" s="358" t="e">
        <f>IF(Tabla1[[#This Row],[Código_Actividad]]="","",'[3]Formulario PPGR1'!#REF!)</f>
        <v>#REF!</v>
      </c>
      <c r="D98" s="358" t="e">
        <f>IF(Tabla1[[#This Row],[Código_Actividad]]="","",'[3]Formulario PPGR1'!#REF!)</f>
        <v>#REF!</v>
      </c>
      <c r="E98" s="358" t="e">
        <f>IF(Tabla1[[#This Row],[Código_Actividad]]="","",'[3]Formulario PPGR1'!#REF!)</f>
        <v>#REF!</v>
      </c>
      <c r="F98" s="358" t="e">
        <f>IF(Tabla1[[#This Row],[Código_Actividad]]="","",'[3]Formulario PPGR1'!#REF!)</f>
        <v>#REF!</v>
      </c>
      <c r="G98" s="368" t="s">
        <v>1425</v>
      </c>
      <c r="H98" s="370" t="s">
        <v>1422</v>
      </c>
      <c r="I98" s="417" t="s">
        <v>1422</v>
      </c>
      <c r="J98" s="414"/>
      <c r="K98" s="354"/>
      <c r="L98" s="353"/>
      <c r="M98" s="355"/>
      <c r="N98" s="356">
        <f>+Tabla1[[#This Row],[Precio Unitario]]*Tabla1[[#This Row],[Cantidad de Insumos]]</f>
        <v>0</v>
      </c>
      <c r="O98" s="357"/>
      <c r="P98" s="354"/>
      <c r="Q98" s="345"/>
      <c r="R98" s="345"/>
    </row>
    <row r="99" spans="2:18" ht="25.5" x14ac:dyDescent="0.2">
      <c r="B99" s="358" t="e">
        <f>IF(Tabla1[[#This Row],[Código_Actividad]]="","",CONCATENATE(Tabla1[[#This Row],[POA]],".",Tabla1[[#This Row],[SRS]],".",Tabla1[[#This Row],[AREA]],".",Tabla1[[#This Row],[TIPO]]))</f>
        <v>#REF!</v>
      </c>
      <c r="C99" s="358" t="e">
        <f>IF(Tabla1[[#This Row],[Código_Actividad]]="","",'[3]Formulario PPGR1'!#REF!)</f>
        <v>#REF!</v>
      </c>
      <c r="D99" s="358" t="e">
        <f>IF(Tabla1[[#This Row],[Código_Actividad]]="","",'[3]Formulario PPGR1'!#REF!)</f>
        <v>#REF!</v>
      </c>
      <c r="E99" s="358" t="e">
        <f>IF(Tabla1[[#This Row],[Código_Actividad]]="","",'[3]Formulario PPGR1'!#REF!)</f>
        <v>#REF!</v>
      </c>
      <c r="F99" s="358" t="e">
        <f>IF(Tabla1[[#This Row],[Código_Actividad]]="","",'[3]Formulario PPGR1'!#REF!)</f>
        <v>#REF!</v>
      </c>
      <c r="G99" s="368" t="s">
        <v>1494</v>
      </c>
      <c r="H99" s="370" t="s">
        <v>1495</v>
      </c>
      <c r="I99" s="417" t="s">
        <v>1495</v>
      </c>
      <c r="J99" s="414" t="s">
        <v>1607</v>
      </c>
      <c r="K99" s="354"/>
      <c r="L99" s="353"/>
      <c r="M99" s="355"/>
      <c r="N99" s="356">
        <f>+Tabla1[[#This Row],[Precio Unitario]]*Tabla1[[#This Row],[Cantidad de Insumos]]</f>
        <v>0</v>
      </c>
      <c r="O99" s="357"/>
      <c r="P99" s="354"/>
      <c r="Q99" s="345"/>
      <c r="R99" s="345"/>
    </row>
    <row r="100" spans="2:18" x14ac:dyDescent="0.2">
      <c r="B100" s="358" t="e">
        <f>IF(Tabla1[[#This Row],[Código_Actividad]]="","",CONCATENATE(Tabla1[[#This Row],[POA]],".",Tabla1[[#This Row],[SRS]],".",Tabla1[[#This Row],[AREA]],".",Tabla1[[#This Row],[TIPO]]))</f>
        <v>#REF!</v>
      </c>
      <c r="C100" s="358" t="e">
        <f>IF(Tabla1[[#This Row],[Código_Actividad]]="","",'[3]Formulario PPGR1'!#REF!)</f>
        <v>#REF!</v>
      </c>
      <c r="D100" s="358" t="e">
        <f>IF(Tabla1[[#This Row],[Código_Actividad]]="","",'[3]Formulario PPGR1'!#REF!)</f>
        <v>#REF!</v>
      </c>
      <c r="E100" s="358" t="e">
        <f>IF(Tabla1[[#This Row],[Código_Actividad]]="","",'[3]Formulario PPGR1'!#REF!)</f>
        <v>#REF!</v>
      </c>
      <c r="F100" s="358" t="e">
        <f>IF(Tabla1[[#This Row],[Código_Actividad]]="","",'[3]Formulario PPGR1'!#REF!)</f>
        <v>#REF!</v>
      </c>
      <c r="G100" s="368" t="s">
        <v>1496</v>
      </c>
      <c r="H100" s="370" t="s">
        <v>1426</v>
      </c>
      <c r="I100" s="417" t="s">
        <v>1426</v>
      </c>
      <c r="J100" s="414" t="s">
        <v>1608</v>
      </c>
      <c r="K100" s="354"/>
      <c r="L100" s="353"/>
      <c r="M100" s="355"/>
      <c r="N100" s="356">
        <f>+Tabla1[[#This Row],[Precio Unitario]]*Tabla1[[#This Row],[Cantidad de Insumos]]</f>
        <v>0</v>
      </c>
      <c r="O100" s="357"/>
      <c r="P100" s="354"/>
      <c r="Q100" s="345"/>
      <c r="R100" s="345"/>
    </row>
    <row r="101" spans="2:18" x14ac:dyDescent="0.2">
      <c r="B101" s="358" t="e">
        <f>IF(Tabla1[[#This Row],[Código_Actividad]]="","",CONCATENATE(Tabla1[[#This Row],[POA]],".",Tabla1[[#This Row],[SRS]],".",Tabla1[[#This Row],[AREA]],".",Tabla1[[#This Row],[TIPO]]))</f>
        <v>#REF!</v>
      </c>
      <c r="C101" s="358" t="e">
        <f>IF(Tabla1[[#This Row],[Código_Actividad]]="","",'[3]Formulario PPGR1'!#REF!)</f>
        <v>#REF!</v>
      </c>
      <c r="D101" s="358" t="e">
        <f>IF(Tabla1[[#This Row],[Código_Actividad]]="","",'[3]Formulario PPGR1'!#REF!)</f>
        <v>#REF!</v>
      </c>
      <c r="E101" s="358" t="e">
        <f>IF(Tabla1[[#This Row],[Código_Actividad]]="","",'[3]Formulario PPGR1'!#REF!)</f>
        <v>#REF!</v>
      </c>
      <c r="F101" s="358" t="e">
        <f>IF(Tabla1[[#This Row],[Código_Actividad]]="","",'[3]Formulario PPGR1'!#REF!)</f>
        <v>#REF!</v>
      </c>
      <c r="G101" s="368" t="s">
        <v>1497</v>
      </c>
      <c r="H101" s="370" t="s">
        <v>1427</v>
      </c>
      <c r="I101" s="417" t="s">
        <v>1427</v>
      </c>
      <c r="J101" s="414" t="s">
        <v>1609</v>
      </c>
      <c r="K101" s="354"/>
      <c r="L101" s="353"/>
      <c r="M101" s="355"/>
      <c r="N101" s="356">
        <f>+Tabla1[[#This Row],[Precio Unitario]]*Tabla1[[#This Row],[Cantidad de Insumos]]</f>
        <v>0</v>
      </c>
      <c r="O101" s="357"/>
      <c r="P101" s="354"/>
      <c r="Q101" s="345"/>
      <c r="R101" s="345"/>
    </row>
    <row r="102" spans="2:18" x14ac:dyDescent="0.2">
      <c r="B102" s="358" t="e">
        <f>IF(Tabla1[[#This Row],[Código_Actividad]]="","",CONCATENATE(Tabla1[[#This Row],[POA]],".",Tabla1[[#This Row],[SRS]],".",Tabla1[[#This Row],[AREA]],".",Tabla1[[#This Row],[TIPO]]))</f>
        <v>#REF!</v>
      </c>
      <c r="C102" s="358" t="e">
        <f>IF(Tabla1[[#This Row],[Código_Actividad]]="","",'[3]Formulario PPGR1'!#REF!)</f>
        <v>#REF!</v>
      </c>
      <c r="D102" s="358" t="e">
        <f>IF(Tabla1[[#This Row],[Código_Actividad]]="","",'[3]Formulario PPGR1'!#REF!)</f>
        <v>#REF!</v>
      </c>
      <c r="E102" s="358" t="e">
        <f>IF(Tabla1[[#This Row],[Código_Actividad]]="","",'[3]Formulario PPGR1'!#REF!)</f>
        <v>#REF!</v>
      </c>
      <c r="F102" s="358" t="e">
        <f>IF(Tabla1[[#This Row],[Código_Actividad]]="","",'[3]Formulario PPGR1'!#REF!)</f>
        <v>#REF!</v>
      </c>
      <c r="G102" s="368" t="s">
        <v>1498</v>
      </c>
      <c r="H102" s="370" t="s">
        <v>1428</v>
      </c>
      <c r="I102" s="417" t="s">
        <v>1428</v>
      </c>
      <c r="J102" s="414" t="s">
        <v>1610</v>
      </c>
      <c r="K102" s="354"/>
      <c r="L102" s="353"/>
      <c r="M102" s="355"/>
      <c r="N102" s="356">
        <f>+Tabla1[[#This Row],[Precio Unitario]]*Tabla1[[#This Row],[Cantidad de Insumos]]</f>
        <v>0</v>
      </c>
      <c r="O102" s="357"/>
      <c r="P102" s="354"/>
      <c r="Q102" s="345"/>
      <c r="R102" s="345"/>
    </row>
    <row r="103" spans="2:18" ht="25.5" x14ac:dyDescent="0.2">
      <c r="B103" s="358" t="e">
        <f>IF(Tabla1[[#This Row],[Código_Actividad]]="","",CONCATENATE(Tabla1[[#This Row],[POA]],".",Tabla1[[#This Row],[SRS]],".",Tabla1[[#This Row],[AREA]],".",Tabla1[[#This Row],[TIPO]]))</f>
        <v>#REF!</v>
      </c>
      <c r="C103" s="358" t="e">
        <f>IF(Tabla1[[#This Row],[Código_Actividad]]="","",'[3]Formulario PPGR1'!#REF!)</f>
        <v>#REF!</v>
      </c>
      <c r="D103" s="358" t="e">
        <f>IF(Tabla1[[#This Row],[Código_Actividad]]="","",'[3]Formulario PPGR1'!#REF!)</f>
        <v>#REF!</v>
      </c>
      <c r="E103" s="358" t="e">
        <f>IF(Tabla1[[#This Row],[Código_Actividad]]="","",'[3]Formulario PPGR1'!#REF!)</f>
        <v>#REF!</v>
      </c>
      <c r="F103" s="358" t="e">
        <f>IF(Tabla1[[#This Row],[Código_Actividad]]="","",'[3]Formulario PPGR1'!#REF!)</f>
        <v>#REF!</v>
      </c>
      <c r="G103" s="368" t="s">
        <v>1499</v>
      </c>
      <c r="H103" s="370" t="s">
        <v>1429</v>
      </c>
      <c r="I103" s="417" t="s">
        <v>1429</v>
      </c>
      <c r="J103" s="414" t="s">
        <v>1611</v>
      </c>
      <c r="K103" s="354"/>
      <c r="L103" s="353"/>
      <c r="M103" s="355"/>
      <c r="N103" s="356">
        <f>+Tabla1[[#This Row],[Precio Unitario]]*Tabla1[[#This Row],[Cantidad de Insumos]]</f>
        <v>0</v>
      </c>
      <c r="O103" s="357"/>
      <c r="P103" s="354"/>
      <c r="Q103" s="345"/>
      <c r="R103" s="345"/>
    </row>
    <row r="104" spans="2:18" ht="25.5" x14ac:dyDescent="0.2">
      <c r="B104" s="358" t="e">
        <f>IF(Tabla1[[#This Row],[Código_Actividad]]="","",CONCATENATE(Tabla1[[#This Row],[POA]],".",Tabla1[[#This Row],[SRS]],".",Tabla1[[#This Row],[AREA]],".",Tabla1[[#This Row],[TIPO]]))</f>
        <v>#REF!</v>
      </c>
      <c r="C104" s="358" t="e">
        <f>IF(Tabla1[[#This Row],[Código_Actividad]]="","",'[3]Formulario PPGR1'!#REF!)</f>
        <v>#REF!</v>
      </c>
      <c r="D104" s="358" t="e">
        <f>IF(Tabla1[[#This Row],[Código_Actividad]]="","",'[3]Formulario PPGR1'!#REF!)</f>
        <v>#REF!</v>
      </c>
      <c r="E104" s="358" t="e">
        <f>IF(Tabla1[[#This Row],[Código_Actividad]]="","",'[3]Formulario PPGR1'!#REF!)</f>
        <v>#REF!</v>
      </c>
      <c r="F104" s="358" t="e">
        <f>IF(Tabla1[[#This Row],[Código_Actividad]]="","",'[3]Formulario PPGR1'!#REF!)</f>
        <v>#REF!</v>
      </c>
      <c r="G104" s="368" t="s">
        <v>1500</v>
      </c>
      <c r="H104" s="370" t="s">
        <v>1430</v>
      </c>
      <c r="I104" s="417" t="s">
        <v>1430</v>
      </c>
      <c r="J104" s="414" t="s">
        <v>1612</v>
      </c>
      <c r="K104" s="354"/>
      <c r="L104" s="353"/>
      <c r="M104" s="355"/>
      <c r="N104" s="356">
        <f>+Tabla1[[#This Row],[Precio Unitario]]*Tabla1[[#This Row],[Cantidad de Insumos]]</f>
        <v>0</v>
      </c>
      <c r="O104" s="357"/>
      <c r="P104" s="354"/>
      <c r="Q104" s="345"/>
      <c r="R104" s="345"/>
    </row>
    <row r="105" spans="2:18" x14ac:dyDescent="0.2">
      <c r="B105" s="358" t="e">
        <f>IF(Tabla1[[#This Row],[Código_Actividad]]="","",CONCATENATE(Tabla1[[#This Row],[POA]],".",Tabla1[[#This Row],[SRS]],".",Tabla1[[#This Row],[AREA]],".",Tabla1[[#This Row],[TIPO]]))</f>
        <v>#REF!</v>
      </c>
      <c r="C105" s="358" t="e">
        <f>IF(Tabla1[[#This Row],[Código_Actividad]]="","",'[3]Formulario PPGR1'!#REF!)</f>
        <v>#REF!</v>
      </c>
      <c r="D105" s="358" t="e">
        <f>IF(Tabla1[[#This Row],[Código_Actividad]]="","",'[3]Formulario PPGR1'!#REF!)</f>
        <v>#REF!</v>
      </c>
      <c r="E105" s="358" t="e">
        <f>IF(Tabla1[[#This Row],[Código_Actividad]]="","",'[3]Formulario PPGR1'!#REF!)</f>
        <v>#REF!</v>
      </c>
      <c r="F105" s="358" t="e">
        <f>IF(Tabla1[[#This Row],[Código_Actividad]]="","",'[3]Formulario PPGR1'!#REF!)</f>
        <v>#REF!</v>
      </c>
      <c r="G105" s="368" t="s">
        <v>1501</v>
      </c>
      <c r="H105" s="370" t="s">
        <v>1431</v>
      </c>
      <c r="I105" s="417" t="s">
        <v>1431</v>
      </c>
      <c r="J105" s="414"/>
      <c r="K105" s="354"/>
      <c r="L105" s="353"/>
      <c r="M105" s="355"/>
      <c r="N105" s="356">
        <f>+Tabla1[[#This Row],[Precio Unitario]]*Tabla1[[#This Row],[Cantidad de Insumos]]</f>
        <v>0</v>
      </c>
      <c r="O105" s="357"/>
      <c r="P105" s="354"/>
      <c r="Q105" s="345"/>
      <c r="R105" s="345"/>
    </row>
    <row r="106" spans="2:18" x14ac:dyDescent="0.2">
      <c r="B106" s="358" t="e">
        <f>IF(Tabla1[[#This Row],[Código_Actividad]]="","",CONCATENATE(Tabla1[[#This Row],[POA]],".",Tabla1[[#This Row],[SRS]],".",Tabla1[[#This Row],[AREA]],".",Tabla1[[#This Row],[TIPO]]))</f>
        <v>#REF!</v>
      </c>
      <c r="C106" s="358" t="e">
        <f>IF(Tabla1[[#This Row],[Código_Actividad]]="","",'[3]Formulario PPGR1'!#REF!)</f>
        <v>#REF!</v>
      </c>
      <c r="D106" s="358" t="e">
        <f>IF(Tabla1[[#This Row],[Código_Actividad]]="","",'[3]Formulario PPGR1'!#REF!)</f>
        <v>#REF!</v>
      </c>
      <c r="E106" s="358" t="e">
        <f>IF(Tabla1[[#This Row],[Código_Actividad]]="","",'[3]Formulario PPGR1'!#REF!)</f>
        <v>#REF!</v>
      </c>
      <c r="F106" s="358" t="e">
        <f>IF(Tabla1[[#This Row],[Código_Actividad]]="","",'[3]Formulario PPGR1'!#REF!)</f>
        <v>#REF!</v>
      </c>
      <c r="G106" s="368" t="s">
        <v>1502</v>
      </c>
      <c r="H106" s="370" t="s">
        <v>1432</v>
      </c>
      <c r="I106" s="417" t="s">
        <v>1432</v>
      </c>
      <c r="J106" s="414" t="s">
        <v>1613</v>
      </c>
      <c r="K106" s="354"/>
      <c r="L106" s="353"/>
      <c r="M106" s="355"/>
      <c r="N106" s="356">
        <f>+Tabla1[[#This Row],[Precio Unitario]]*Tabla1[[#This Row],[Cantidad de Insumos]]</f>
        <v>0</v>
      </c>
      <c r="O106" s="357"/>
      <c r="P106" s="354"/>
      <c r="Q106" s="345"/>
      <c r="R106" s="345"/>
    </row>
    <row r="107" spans="2:18" x14ac:dyDescent="0.2">
      <c r="B107" s="358" t="e">
        <f>IF(Tabla1[[#This Row],[Código_Actividad]]="","",CONCATENATE(Tabla1[[#This Row],[POA]],".",Tabla1[[#This Row],[SRS]],".",Tabla1[[#This Row],[AREA]],".",Tabla1[[#This Row],[TIPO]]))</f>
        <v>#REF!</v>
      </c>
      <c r="C107" s="358" t="e">
        <f>IF(Tabla1[[#This Row],[Código_Actividad]]="","",'[3]Formulario PPGR1'!#REF!)</f>
        <v>#REF!</v>
      </c>
      <c r="D107" s="358" t="e">
        <f>IF(Tabla1[[#This Row],[Código_Actividad]]="","",'[3]Formulario PPGR1'!#REF!)</f>
        <v>#REF!</v>
      </c>
      <c r="E107" s="358" t="e">
        <f>IF(Tabla1[[#This Row],[Código_Actividad]]="","",'[3]Formulario PPGR1'!#REF!)</f>
        <v>#REF!</v>
      </c>
      <c r="F107" s="358" t="e">
        <f>IF(Tabla1[[#This Row],[Código_Actividad]]="","",'[3]Formulario PPGR1'!#REF!)</f>
        <v>#REF!</v>
      </c>
      <c r="G107" s="368" t="s">
        <v>1503</v>
      </c>
      <c r="H107" s="370" t="s">
        <v>1433</v>
      </c>
      <c r="I107" s="417" t="s">
        <v>1433</v>
      </c>
      <c r="J107" s="414" t="s">
        <v>1614</v>
      </c>
      <c r="K107" s="354"/>
      <c r="L107" s="353"/>
      <c r="M107" s="355"/>
      <c r="N107" s="356">
        <f>+Tabla1[[#This Row],[Precio Unitario]]*Tabla1[[#This Row],[Cantidad de Insumos]]</f>
        <v>0</v>
      </c>
      <c r="O107" s="357"/>
      <c r="P107" s="354"/>
      <c r="Q107" s="345"/>
      <c r="R107" s="345"/>
    </row>
    <row r="108" spans="2:18" x14ac:dyDescent="0.2">
      <c r="B108" s="358" t="e">
        <f>IF(Tabla1[[#This Row],[Código_Actividad]]="","",CONCATENATE(Tabla1[[#This Row],[POA]],".",Tabla1[[#This Row],[SRS]],".",Tabla1[[#This Row],[AREA]],".",Tabla1[[#This Row],[TIPO]]))</f>
        <v>#REF!</v>
      </c>
      <c r="C108" s="358" t="e">
        <f>IF(Tabla1[[#This Row],[Código_Actividad]]="","",'[3]Formulario PPGR1'!#REF!)</f>
        <v>#REF!</v>
      </c>
      <c r="D108" s="358" t="e">
        <f>IF(Tabla1[[#This Row],[Código_Actividad]]="","",'[3]Formulario PPGR1'!#REF!)</f>
        <v>#REF!</v>
      </c>
      <c r="E108" s="358" t="e">
        <f>IF(Tabla1[[#This Row],[Código_Actividad]]="","",'[3]Formulario PPGR1'!#REF!)</f>
        <v>#REF!</v>
      </c>
      <c r="F108" s="358" t="e">
        <f>IF(Tabla1[[#This Row],[Código_Actividad]]="","",'[3]Formulario PPGR1'!#REF!)</f>
        <v>#REF!</v>
      </c>
      <c r="G108" s="368" t="s">
        <v>1504</v>
      </c>
      <c r="H108" s="370" t="s">
        <v>1577</v>
      </c>
      <c r="I108" s="417" t="s">
        <v>1577</v>
      </c>
      <c r="J108" s="414" t="s">
        <v>1615</v>
      </c>
      <c r="K108" s="354"/>
      <c r="L108" s="353"/>
      <c r="M108" s="355"/>
      <c r="N108" s="356">
        <f>+Tabla1[[#This Row],[Precio Unitario]]*Tabla1[[#This Row],[Cantidad de Insumos]]</f>
        <v>0</v>
      </c>
      <c r="O108" s="357"/>
      <c r="P108" s="354"/>
      <c r="Q108" s="345"/>
      <c r="R108" s="345"/>
    </row>
    <row r="109" spans="2:18" ht="30" x14ac:dyDescent="0.2">
      <c r="B109" s="358" t="e">
        <f>IF(Tabla1[[#This Row],[Código_Actividad]]="","",CONCATENATE(Tabla1[[#This Row],[POA]],".",Tabla1[[#This Row],[SRS]],".",Tabla1[[#This Row],[AREA]],".",Tabla1[[#This Row],[TIPO]]))</f>
        <v>#REF!</v>
      </c>
      <c r="C109" s="358" t="e">
        <f>IF(Tabla1[[#This Row],[Código_Actividad]]="","",'[3]Formulario PPGR1'!#REF!)</f>
        <v>#REF!</v>
      </c>
      <c r="D109" s="358" t="e">
        <f>IF(Tabla1[[#This Row],[Código_Actividad]]="","",'[3]Formulario PPGR1'!#REF!)</f>
        <v>#REF!</v>
      </c>
      <c r="E109" s="358" t="e">
        <f>IF(Tabla1[[#This Row],[Código_Actividad]]="","",'[3]Formulario PPGR1'!#REF!)</f>
        <v>#REF!</v>
      </c>
      <c r="F109" s="358" t="e">
        <f>IF(Tabla1[[#This Row],[Código_Actividad]]="","",'[3]Formulario PPGR1'!#REF!)</f>
        <v>#REF!</v>
      </c>
      <c r="G109" s="368" t="s">
        <v>1505</v>
      </c>
      <c r="H109" s="370" t="s">
        <v>1434</v>
      </c>
      <c r="I109" s="354"/>
      <c r="J109" s="414" t="s">
        <v>1616</v>
      </c>
      <c r="K109" s="354"/>
      <c r="L109" s="353"/>
      <c r="M109" s="355"/>
      <c r="N109" s="356">
        <f>+Tabla1[[#This Row],[Precio Unitario]]*Tabla1[[#This Row],[Cantidad de Insumos]]</f>
        <v>0</v>
      </c>
      <c r="O109" s="357"/>
      <c r="P109" s="354"/>
      <c r="Q109" s="345"/>
      <c r="R109" s="345"/>
    </row>
    <row r="110" spans="2:18" ht="38.25" x14ac:dyDescent="0.2">
      <c r="B110" s="358" t="e">
        <f>IF(Tabla1[[#This Row],[Código_Actividad]]="","",CONCATENATE(Tabla1[[#This Row],[POA]],".",Tabla1[[#This Row],[SRS]],".",Tabla1[[#This Row],[AREA]],".",Tabla1[[#This Row],[TIPO]]))</f>
        <v>#REF!</v>
      </c>
      <c r="C110" s="358" t="e">
        <f>IF(Tabla1[[#This Row],[Código_Actividad]]="","",'[3]Formulario PPGR1'!#REF!)</f>
        <v>#REF!</v>
      </c>
      <c r="D110" s="358" t="e">
        <f>IF(Tabla1[[#This Row],[Código_Actividad]]="","",'[3]Formulario PPGR1'!#REF!)</f>
        <v>#REF!</v>
      </c>
      <c r="E110" s="358" t="e">
        <f>IF(Tabla1[[#This Row],[Código_Actividad]]="","",'[3]Formulario PPGR1'!#REF!)</f>
        <v>#REF!</v>
      </c>
      <c r="F110" s="358" t="e">
        <f>IF(Tabla1[[#This Row],[Código_Actividad]]="","",'[3]Formulario PPGR1'!#REF!)</f>
        <v>#REF!</v>
      </c>
      <c r="G110" s="368" t="s">
        <v>1506</v>
      </c>
      <c r="H110" s="370" t="s">
        <v>1435</v>
      </c>
      <c r="I110" s="354" t="s">
        <v>1435</v>
      </c>
      <c r="J110" s="414" t="s">
        <v>1617</v>
      </c>
      <c r="K110" s="354"/>
      <c r="L110" s="353"/>
      <c r="M110" s="355"/>
      <c r="N110" s="356">
        <f>+Tabla1[[#This Row],[Precio Unitario]]*Tabla1[[#This Row],[Cantidad de Insumos]]</f>
        <v>0</v>
      </c>
      <c r="O110" s="357"/>
      <c r="P110" s="354"/>
      <c r="Q110" s="345"/>
      <c r="R110" s="345"/>
    </row>
    <row r="111" spans="2:18" ht="38.25" x14ac:dyDescent="0.2">
      <c r="B111" s="358" t="e">
        <f>IF(Tabla1[[#This Row],[Código_Actividad]]="","",CONCATENATE(Tabla1[[#This Row],[POA]],".",Tabla1[[#This Row],[SRS]],".",Tabla1[[#This Row],[AREA]],".",Tabla1[[#This Row],[TIPO]]))</f>
        <v>#REF!</v>
      </c>
      <c r="C111" s="358" t="e">
        <f>IF(Tabla1[[#This Row],[Código_Actividad]]="","",'[3]Formulario PPGR1'!#REF!)</f>
        <v>#REF!</v>
      </c>
      <c r="D111" s="358" t="e">
        <f>IF(Tabla1[[#This Row],[Código_Actividad]]="","",'[3]Formulario PPGR1'!#REF!)</f>
        <v>#REF!</v>
      </c>
      <c r="E111" s="358" t="e">
        <f>IF(Tabla1[[#This Row],[Código_Actividad]]="","",'[3]Formulario PPGR1'!#REF!)</f>
        <v>#REF!</v>
      </c>
      <c r="F111" s="358" t="e">
        <f>IF(Tabla1[[#This Row],[Código_Actividad]]="","",'[3]Formulario PPGR1'!#REF!)</f>
        <v>#REF!</v>
      </c>
      <c r="G111" s="368" t="s">
        <v>1507</v>
      </c>
      <c r="H111" s="370" t="s">
        <v>1435</v>
      </c>
      <c r="I111" s="354" t="s">
        <v>1435</v>
      </c>
      <c r="J111" s="414" t="s">
        <v>1617</v>
      </c>
      <c r="K111" s="354"/>
      <c r="L111" s="353"/>
      <c r="M111" s="355"/>
      <c r="N111" s="356">
        <f>+Tabla1[[#This Row],[Precio Unitario]]*Tabla1[[#This Row],[Cantidad de Insumos]]</f>
        <v>0</v>
      </c>
      <c r="O111" s="357"/>
      <c r="P111" s="354"/>
      <c r="Q111" s="345"/>
      <c r="R111" s="345"/>
    </row>
    <row r="112" spans="2:18" ht="25.5" x14ac:dyDescent="0.2">
      <c r="B112" s="358" t="e">
        <f>IF(Tabla1[[#This Row],[Código_Actividad]]="","",CONCATENATE(Tabla1[[#This Row],[POA]],".",Tabla1[[#This Row],[SRS]],".",Tabla1[[#This Row],[AREA]],".",Tabla1[[#This Row],[TIPO]]))</f>
        <v>#REF!</v>
      </c>
      <c r="C112" s="358" t="e">
        <f>IF(Tabla1[[#This Row],[Código_Actividad]]="","",'[3]Formulario PPGR1'!#REF!)</f>
        <v>#REF!</v>
      </c>
      <c r="D112" s="358" t="e">
        <f>IF(Tabla1[[#This Row],[Código_Actividad]]="","",'[3]Formulario PPGR1'!#REF!)</f>
        <v>#REF!</v>
      </c>
      <c r="E112" s="358" t="e">
        <f>IF(Tabla1[[#This Row],[Código_Actividad]]="","",'[3]Formulario PPGR1'!#REF!)</f>
        <v>#REF!</v>
      </c>
      <c r="F112" s="358" t="e">
        <f>IF(Tabla1[[#This Row],[Código_Actividad]]="","",'[3]Formulario PPGR1'!#REF!)</f>
        <v>#REF!</v>
      </c>
      <c r="G112" s="368" t="s">
        <v>1508</v>
      </c>
      <c r="H112" s="370" t="s">
        <v>1436</v>
      </c>
      <c r="I112" s="354" t="s">
        <v>1436</v>
      </c>
      <c r="J112" s="414" t="s">
        <v>1618</v>
      </c>
      <c r="K112" s="354"/>
      <c r="L112" s="353"/>
      <c r="M112" s="355"/>
      <c r="N112" s="356">
        <f>+Tabla1[[#This Row],[Precio Unitario]]*Tabla1[[#This Row],[Cantidad de Insumos]]</f>
        <v>0</v>
      </c>
      <c r="O112" s="357"/>
      <c r="P112" s="354"/>
      <c r="Q112" s="345"/>
      <c r="R112" s="345"/>
    </row>
    <row r="113" spans="2:18" ht="25.5" x14ac:dyDescent="0.2">
      <c r="B113" s="358" t="e">
        <f>IF(Tabla1[[#This Row],[Código_Actividad]]="","",CONCATENATE(Tabla1[[#This Row],[POA]],".",Tabla1[[#This Row],[SRS]],".",Tabla1[[#This Row],[AREA]],".",Tabla1[[#This Row],[TIPO]]))</f>
        <v>#REF!</v>
      </c>
      <c r="C113" s="358" t="e">
        <f>IF(Tabla1[[#This Row],[Código_Actividad]]="","",'[3]Formulario PPGR1'!#REF!)</f>
        <v>#REF!</v>
      </c>
      <c r="D113" s="358" t="e">
        <f>IF(Tabla1[[#This Row],[Código_Actividad]]="","",'[3]Formulario PPGR1'!#REF!)</f>
        <v>#REF!</v>
      </c>
      <c r="E113" s="358" t="e">
        <f>IF(Tabla1[[#This Row],[Código_Actividad]]="","",'[3]Formulario PPGR1'!#REF!)</f>
        <v>#REF!</v>
      </c>
      <c r="F113" s="358" t="e">
        <f>IF(Tabla1[[#This Row],[Código_Actividad]]="","",'[3]Formulario PPGR1'!#REF!)</f>
        <v>#REF!</v>
      </c>
      <c r="G113" s="368" t="s">
        <v>1509</v>
      </c>
      <c r="H113" s="370" t="s">
        <v>1437</v>
      </c>
      <c r="I113" s="354" t="s">
        <v>1437</v>
      </c>
      <c r="J113" s="414" t="s">
        <v>1619</v>
      </c>
      <c r="K113" s="354"/>
      <c r="L113" s="353"/>
      <c r="M113" s="355"/>
      <c r="N113" s="356">
        <f>+Tabla1[[#This Row],[Precio Unitario]]*Tabla1[[#This Row],[Cantidad de Insumos]]</f>
        <v>0</v>
      </c>
      <c r="O113" s="357"/>
      <c r="P113" s="354"/>
      <c r="Q113" s="345"/>
      <c r="R113" s="345"/>
    </row>
    <row r="114" spans="2:18" ht="38.25" x14ac:dyDescent="0.2">
      <c r="B114" s="358" t="e">
        <f>IF(Tabla1[[#This Row],[Código_Actividad]]="","",CONCATENATE(Tabla1[[#This Row],[POA]],".",Tabla1[[#This Row],[SRS]],".",Tabla1[[#This Row],[AREA]],".",Tabla1[[#This Row],[TIPO]]))</f>
        <v>#REF!</v>
      </c>
      <c r="C114" s="358" t="e">
        <f>IF(Tabla1[[#This Row],[Código_Actividad]]="","",'[3]Formulario PPGR1'!#REF!)</f>
        <v>#REF!</v>
      </c>
      <c r="D114" s="358" t="e">
        <f>IF(Tabla1[[#This Row],[Código_Actividad]]="","",'[3]Formulario PPGR1'!#REF!)</f>
        <v>#REF!</v>
      </c>
      <c r="E114" s="358" t="e">
        <f>IF(Tabla1[[#This Row],[Código_Actividad]]="","",'[3]Formulario PPGR1'!#REF!)</f>
        <v>#REF!</v>
      </c>
      <c r="F114" s="358" t="e">
        <f>IF(Tabla1[[#This Row],[Código_Actividad]]="","",'[3]Formulario PPGR1'!#REF!)</f>
        <v>#REF!</v>
      </c>
      <c r="G114" s="368" t="s">
        <v>1510</v>
      </c>
      <c r="H114" s="370" t="s">
        <v>1438</v>
      </c>
      <c r="I114" s="354" t="s">
        <v>1438</v>
      </c>
      <c r="J114" s="414" t="s">
        <v>1620</v>
      </c>
      <c r="K114" s="354"/>
      <c r="L114" s="353"/>
      <c r="M114" s="355">
        <v>1500000</v>
      </c>
      <c r="N114" s="356">
        <f>+Tabla1[[#This Row],[Precio Unitario]]*Tabla1[[#This Row],[Cantidad de Insumos]]</f>
        <v>0</v>
      </c>
      <c r="O114" s="357"/>
      <c r="P114" s="354"/>
      <c r="Q114" s="345"/>
      <c r="R114" s="345"/>
    </row>
    <row r="115" spans="2:18" ht="30" x14ac:dyDescent="0.2">
      <c r="B115" s="358" t="e">
        <f>IF(Tabla1[[#This Row],[Código_Actividad]]="","",CONCATENATE(Tabla1[[#This Row],[POA]],".",Tabla1[[#This Row],[SRS]],".",Tabla1[[#This Row],[AREA]],".",Tabla1[[#This Row],[TIPO]]))</f>
        <v>#REF!</v>
      </c>
      <c r="C115" s="358" t="e">
        <f>IF(Tabla1[[#This Row],[Código_Actividad]]="","",'[3]Formulario PPGR1'!#REF!)</f>
        <v>#REF!</v>
      </c>
      <c r="D115" s="358" t="e">
        <f>IF(Tabla1[[#This Row],[Código_Actividad]]="","",'[3]Formulario PPGR1'!#REF!)</f>
        <v>#REF!</v>
      </c>
      <c r="E115" s="358" t="e">
        <f>IF(Tabla1[[#This Row],[Código_Actividad]]="","",'[3]Formulario PPGR1'!#REF!)</f>
        <v>#REF!</v>
      </c>
      <c r="F115" s="358" t="e">
        <f>IF(Tabla1[[#This Row],[Código_Actividad]]="","",'[3]Formulario PPGR1'!#REF!)</f>
        <v>#REF!</v>
      </c>
      <c r="G115" s="368" t="s">
        <v>1511</v>
      </c>
      <c r="H115" s="370" t="s">
        <v>1439</v>
      </c>
      <c r="I115" s="354" t="s">
        <v>1439</v>
      </c>
      <c r="J115" s="414" t="s">
        <v>1621</v>
      </c>
      <c r="K115" s="354"/>
      <c r="L115" s="353"/>
      <c r="M115" s="355">
        <v>200000</v>
      </c>
      <c r="N115" s="356">
        <f>+Tabla1[[#This Row],[Precio Unitario]]*Tabla1[[#This Row],[Cantidad de Insumos]]</f>
        <v>0</v>
      </c>
      <c r="O115" s="357"/>
      <c r="P115" s="354"/>
      <c r="Q115" s="345"/>
      <c r="R115" s="345"/>
    </row>
    <row r="116" spans="2:18" x14ac:dyDescent="0.2">
      <c r="B116" s="358" t="e">
        <f>IF(Tabla1[[#This Row],[Código_Actividad]]="","",CONCATENATE(Tabla1[[#This Row],[POA]],".",Tabla1[[#This Row],[SRS]],".",Tabla1[[#This Row],[AREA]],".",Tabla1[[#This Row],[TIPO]]))</f>
        <v>#REF!</v>
      </c>
      <c r="C116" s="358" t="e">
        <f>IF(Tabla1[[#This Row],[Código_Actividad]]="","",'[3]Formulario PPGR1'!#REF!)</f>
        <v>#REF!</v>
      </c>
      <c r="D116" s="358" t="e">
        <f>IF(Tabla1[[#This Row],[Código_Actividad]]="","",'[3]Formulario PPGR1'!#REF!)</f>
        <v>#REF!</v>
      </c>
      <c r="E116" s="358" t="e">
        <f>IF(Tabla1[[#This Row],[Código_Actividad]]="","",'[3]Formulario PPGR1'!#REF!)</f>
        <v>#REF!</v>
      </c>
      <c r="F116" s="358" t="e">
        <f>IF(Tabla1[[#This Row],[Código_Actividad]]="","",'[3]Formulario PPGR1'!#REF!)</f>
        <v>#REF!</v>
      </c>
      <c r="G116" s="368" t="s">
        <v>1512</v>
      </c>
      <c r="H116" s="370" t="s">
        <v>1440</v>
      </c>
      <c r="I116" s="354" t="s">
        <v>1440</v>
      </c>
      <c r="J116" s="414"/>
      <c r="K116" s="354"/>
      <c r="L116" s="353"/>
      <c r="M116" s="355">
        <v>15000</v>
      </c>
      <c r="N116" s="356">
        <f>+Tabla1[[#This Row],[Precio Unitario]]*Tabla1[[#This Row],[Cantidad de Insumos]]</f>
        <v>0</v>
      </c>
      <c r="O116" s="357"/>
      <c r="P116" s="354"/>
      <c r="Q116" s="345"/>
      <c r="R116" s="345"/>
    </row>
    <row r="117" spans="2:18" x14ac:dyDescent="0.2">
      <c r="B117" s="358" t="e">
        <f>IF(Tabla1[[#This Row],[Código_Actividad]]="","",CONCATENATE(Tabla1[[#This Row],[POA]],".",Tabla1[[#This Row],[SRS]],".",Tabla1[[#This Row],[AREA]],".",Tabla1[[#This Row],[TIPO]]))</f>
        <v>#REF!</v>
      </c>
      <c r="C117" s="358" t="e">
        <f>IF(Tabla1[[#This Row],[Código_Actividad]]="","",'[3]Formulario PPGR1'!#REF!)</f>
        <v>#REF!</v>
      </c>
      <c r="D117" s="358" t="e">
        <f>IF(Tabla1[[#This Row],[Código_Actividad]]="","",'[3]Formulario PPGR1'!#REF!)</f>
        <v>#REF!</v>
      </c>
      <c r="E117" s="358" t="e">
        <f>IF(Tabla1[[#This Row],[Código_Actividad]]="","",'[3]Formulario PPGR1'!#REF!)</f>
        <v>#REF!</v>
      </c>
      <c r="F117" s="358" t="e">
        <f>IF(Tabla1[[#This Row],[Código_Actividad]]="","",'[3]Formulario PPGR1'!#REF!)</f>
        <v>#REF!</v>
      </c>
      <c r="G117" s="368" t="s">
        <v>1513</v>
      </c>
      <c r="H117" s="370" t="s">
        <v>1441</v>
      </c>
      <c r="I117" s="354" t="s">
        <v>1441</v>
      </c>
      <c r="J117" s="414"/>
      <c r="K117" s="354"/>
      <c r="L117" s="353"/>
      <c r="M117" s="355"/>
      <c r="N117" s="356">
        <f>+Tabla1[[#This Row],[Precio Unitario]]*Tabla1[[#This Row],[Cantidad de Insumos]]</f>
        <v>0</v>
      </c>
      <c r="O117" s="357"/>
      <c r="P117" s="354"/>
      <c r="Q117" s="345"/>
      <c r="R117" s="345"/>
    </row>
    <row r="118" spans="2:18" x14ac:dyDescent="0.2">
      <c r="B118" s="358" t="e">
        <f>IF(Tabla1[[#This Row],[Código_Actividad]]="","",CONCATENATE(Tabla1[[#This Row],[POA]],".",Tabla1[[#This Row],[SRS]],".",Tabla1[[#This Row],[AREA]],".",Tabla1[[#This Row],[TIPO]]))</f>
        <v>#REF!</v>
      </c>
      <c r="C118" s="358" t="e">
        <f>IF(Tabla1[[#This Row],[Código_Actividad]]="","",'[3]Formulario PPGR1'!#REF!)</f>
        <v>#REF!</v>
      </c>
      <c r="D118" s="358" t="e">
        <f>IF(Tabla1[[#This Row],[Código_Actividad]]="","",'[3]Formulario PPGR1'!#REF!)</f>
        <v>#REF!</v>
      </c>
      <c r="E118" s="358" t="e">
        <f>IF(Tabla1[[#This Row],[Código_Actividad]]="","",'[3]Formulario PPGR1'!#REF!)</f>
        <v>#REF!</v>
      </c>
      <c r="F118" s="358" t="e">
        <f>IF(Tabla1[[#This Row],[Código_Actividad]]="","",'[3]Formulario PPGR1'!#REF!)</f>
        <v>#REF!</v>
      </c>
      <c r="G118" s="368" t="s">
        <v>1514</v>
      </c>
      <c r="H118" s="370" t="s">
        <v>1442</v>
      </c>
      <c r="I118" s="354" t="s">
        <v>1442</v>
      </c>
      <c r="J118" s="414"/>
      <c r="K118" s="354"/>
      <c r="L118" s="353"/>
      <c r="M118" s="355">
        <v>700000</v>
      </c>
      <c r="N118" s="356">
        <f>+Tabla1[[#This Row],[Precio Unitario]]*Tabla1[[#This Row],[Cantidad de Insumos]]</f>
        <v>0</v>
      </c>
      <c r="O118" s="357"/>
      <c r="P118" s="354"/>
      <c r="Q118" s="345"/>
      <c r="R118" s="345"/>
    </row>
    <row r="119" spans="2:18" x14ac:dyDescent="0.2">
      <c r="B119" s="358" t="e">
        <f>IF(Tabla1[[#This Row],[Código_Actividad]]="","",CONCATENATE(Tabla1[[#This Row],[POA]],".",Tabla1[[#This Row],[SRS]],".",Tabla1[[#This Row],[AREA]],".",Tabla1[[#This Row],[TIPO]]))</f>
        <v>#REF!</v>
      </c>
      <c r="C119" s="358" t="e">
        <f>IF(Tabla1[[#This Row],[Código_Actividad]]="","",'[3]Formulario PPGR1'!#REF!)</f>
        <v>#REF!</v>
      </c>
      <c r="D119" s="358" t="e">
        <f>IF(Tabla1[[#This Row],[Código_Actividad]]="","",'[3]Formulario PPGR1'!#REF!)</f>
        <v>#REF!</v>
      </c>
      <c r="E119" s="358" t="e">
        <f>IF(Tabla1[[#This Row],[Código_Actividad]]="","",'[3]Formulario PPGR1'!#REF!)</f>
        <v>#REF!</v>
      </c>
      <c r="F119" s="358" t="e">
        <f>IF(Tabla1[[#This Row],[Código_Actividad]]="","",'[3]Formulario PPGR1'!#REF!)</f>
        <v>#REF!</v>
      </c>
      <c r="G119" s="368" t="s">
        <v>1515</v>
      </c>
      <c r="H119" s="370" t="s">
        <v>1443</v>
      </c>
      <c r="I119" s="354" t="s">
        <v>1443</v>
      </c>
      <c r="J119" s="414"/>
      <c r="K119" s="354"/>
      <c r="L119" s="353"/>
      <c r="M119" s="355">
        <v>719492.56279999996</v>
      </c>
      <c r="N119" s="356">
        <f>+Tabla1[[#This Row],[Precio Unitario]]*Tabla1[[#This Row],[Cantidad de Insumos]]</f>
        <v>0</v>
      </c>
      <c r="O119" s="357"/>
      <c r="P119" s="354"/>
      <c r="Q119" s="345"/>
      <c r="R119" s="345"/>
    </row>
    <row r="120" spans="2:18" ht="30" x14ac:dyDescent="0.2">
      <c r="B120" s="358" t="e">
        <f>IF(Tabla1[[#This Row],[Código_Actividad]]="","",CONCATENATE(Tabla1[[#This Row],[POA]],".",Tabla1[[#This Row],[SRS]],".",Tabla1[[#This Row],[AREA]],".",Tabla1[[#This Row],[TIPO]]))</f>
        <v>#REF!</v>
      </c>
      <c r="C120" s="358" t="e">
        <f>IF(Tabla1[[#This Row],[Código_Actividad]]="","",'[3]Formulario PPGR1'!#REF!)</f>
        <v>#REF!</v>
      </c>
      <c r="D120" s="358" t="e">
        <f>IF(Tabla1[[#This Row],[Código_Actividad]]="","",'[3]Formulario PPGR1'!#REF!)</f>
        <v>#REF!</v>
      </c>
      <c r="E120" s="358" t="e">
        <f>IF(Tabla1[[#This Row],[Código_Actividad]]="","",'[3]Formulario PPGR1'!#REF!)</f>
        <v>#REF!</v>
      </c>
      <c r="F120" s="358" t="e">
        <f>IF(Tabla1[[#This Row],[Código_Actividad]]="","",'[3]Formulario PPGR1'!#REF!)</f>
        <v>#REF!</v>
      </c>
      <c r="G120" s="368" t="s">
        <v>1516</v>
      </c>
      <c r="H120" s="370" t="s">
        <v>1444</v>
      </c>
      <c r="I120" s="354" t="s">
        <v>1444</v>
      </c>
      <c r="J120" s="414"/>
      <c r="K120" s="354"/>
      <c r="L120" s="353"/>
      <c r="M120" s="355"/>
      <c r="N120" s="356">
        <f>+Tabla1[[#This Row],[Precio Unitario]]*Tabla1[[#This Row],[Cantidad de Insumos]]</f>
        <v>0</v>
      </c>
      <c r="O120" s="357"/>
      <c r="P120" s="354"/>
      <c r="Q120" s="345"/>
      <c r="R120" s="345"/>
    </row>
    <row r="121" spans="2:18" x14ac:dyDescent="0.2">
      <c r="B121" s="358" t="e">
        <f>IF(Tabla1[[#This Row],[Código_Actividad]]="","",CONCATENATE(Tabla1[[#This Row],[POA]],".",Tabla1[[#This Row],[SRS]],".",Tabla1[[#This Row],[AREA]],".",Tabla1[[#This Row],[TIPO]]))</f>
        <v>#REF!</v>
      </c>
      <c r="C121" s="358" t="e">
        <f>IF(Tabla1[[#This Row],[Código_Actividad]]="","",'[3]Formulario PPGR1'!#REF!)</f>
        <v>#REF!</v>
      </c>
      <c r="D121" s="358" t="e">
        <f>IF(Tabla1[[#This Row],[Código_Actividad]]="","",'[3]Formulario PPGR1'!#REF!)</f>
        <v>#REF!</v>
      </c>
      <c r="E121" s="358" t="e">
        <f>IF(Tabla1[[#This Row],[Código_Actividad]]="","",'[3]Formulario PPGR1'!#REF!)</f>
        <v>#REF!</v>
      </c>
      <c r="F121" s="358" t="e">
        <f>IF(Tabla1[[#This Row],[Código_Actividad]]="","",'[3]Formulario PPGR1'!#REF!)</f>
        <v>#REF!</v>
      </c>
      <c r="G121" s="368" t="s">
        <v>1517</v>
      </c>
      <c r="H121" s="370" t="s">
        <v>1647</v>
      </c>
      <c r="I121" s="354"/>
      <c r="J121" s="414" t="s">
        <v>1622</v>
      </c>
      <c r="K121" s="354"/>
      <c r="L121" s="353"/>
      <c r="M121" s="355"/>
      <c r="N121" s="356">
        <f>+Tabla1[[#This Row],[Precio Unitario]]*Tabla1[[#This Row],[Cantidad de Insumos]]</f>
        <v>0</v>
      </c>
      <c r="O121" s="357"/>
      <c r="P121" s="354"/>
      <c r="Q121" s="345"/>
      <c r="R121" s="345"/>
    </row>
    <row r="122" spans="2:18" ht="38.25" x14ac:dyDescent="0.2">
      <c r="B122" s="358" t="e">
        <f>IF(Tabla1[[#This Row],[Código_Actividad]]="","",CONCATENATE(Tabla1[[#This Row],[POA]],".",Tabla1[[#This Row],[SRS]],".",Tabla1[[#This Row],[AREA]],".",Tabla1[[#This Row],[TIPO]]))</f>
        <v>#REF!</v>
      </c>
      <c r="C122" s="358" t="e">
        <f>IF(Tabla1[[#This Row],[Código_Actividad]]="","",'[3]Formulario PPGR1'!#REF!)</f>
        <v>#REF!</v>
      </c>
      <c r="D122" s="358" t="e">
        <f>IF(Tabla1[[#This Row],[Código_Actividad]]="","",'[3]Formulario PPGR1'!#REF!)</f>
        <v>#REF!</v>
      </c>
      <c r="E122" s="358" t="e">
        <f>IF(Tabla1[[#This Row],[Código_Actividad]]="","",'[3]Formulario PPGR1'!#REF!)</f>
        <v>#REF!</v>
      </c>
      <c r="F122" s="358" t="e">
        <f>IF(Tabla1[[#This Row],[Código_Actividad]]="","",'[3]Formulario PPGR1'!#REF!)</f>
        <v>#REF!</v>
      </c>
      <c r="G122" s="368" t="s">
        <v>1518</v>
      </c>
      <c r="H122" s="370" t="s">
        <v>1648</v>
      </c>
      <c r="I122" s="370" t="s">
        <v>1648</v>
      </c>
      <c r="J122" s="414" t="s">
        <v>1623</v>
      </c>
      <c r="K122" s="354"/>
      <c r="L122" s="353">
        <v>2</v>
      </c>
      <c r="M122" s="355"/>
      <c r="N122" s="356">
        <f>+Tabla1[[#This Row],[Precio Unitario]]*Tabla1[[#This Row],[Cantidad de Insumos]]</f>
        <v>0</v>
      </c>
      <c r="O122" s="357"/>
      <c r="P122" s="354"/>
      <c r="Q122" s="345"/>
      <c r="R122" s="345"/>
    </row>
    <row r="123" spans="2:18" x14ac:dyDescent="0.2">
      <c r="B123" s="358" t="e">
        <f>IF(Tabla1[[#This Row],[Código_Actividad]]="","",CONCATENATE(Tabla1[[#This Row],[POA]],".",Tabla1[[#This Row],[SRS]],".",Tabla1[[#This Row],[AREA]],".",Tabla1[[#This Row],[TIPO]]))</f>
        <v>#REF!</v>
      </c>
      <c r="C123" s="358" t="e">
        <f>IF(Tabla1[[#This Row],[Código_Actividad]]="","",'[3]Formulario PPGR1'!#REF!)</f>
        <v>#REF!</v>
      </c>
      <c r="D123" s="358" t="e">
        <f>IF(Tabla1[[#This Row],[Código_Actividad]]="","",'[3]Formulario PPGR1'!#REF!)</f>
        <v>#REF!</v>
      </c>
      <c r="E123" s="358" t="e">
        <f>IF(Tabla1[[#This Row],[Código_Actividad]]="","",'[3]Formulario PPGR1'!#REF!)</f>
        <v>#REF!</v>
      </c>
      <c r="F123" s="358" t="e">
        <f>IF(Tabla1[[#This Row],[Código_Actividad]]="","",'[3]Formulario PPGR1'!#REF!)</f>
        <v>#REF!</v>
      </c>
      <c r="G123" s="368" t="s">
        <v>1519</v>
      </c>
      <c r="H123" s="370" t="s">
        <v>1649</v>
      </c>
      <c r="I123" s="370" t="s">
        <v>1649</v>
      </c>
      <c r="J123" s="414" t="s">
        <v>1624</v>
      </c>
      <c r="K123" s="354"/>
      <c r="L123" s="353">
        <v>2</v>
      </c>
      <c r="M123" s="355"/>
      <c r="N123" s="356">
        <f>+Tabla1[[#This Row],[Precio Unitario]]*Tabla1[[#This Row],[Cantidad de Insumos]]</f>
        <v>0</v>
      </c>
      <c r="O123" s="357"/>
      <c r="P123" s="354"/>
      <c r="Q123" s="345"/>
      <c r="R123" s="345"/>
    </row>
    <row r="124" spans="2:18" ht="25.5" x14ac:dyDescent="0.2">
      <c r="B124" s="358" t="e">
        <f>IF(Tabla1[[#This Row],[Código_Actividad]]="","",CONCATENATE(Tabla1[[#This Row],[POA]],".",Tabla1[[#This Row],[SRS]],".",Tabla1[[#This Row],[AREA]],".",Tabla1[[#This Row],[TIPO]]))</f>
        <v>#REF!</v>
      </c>
      <c r="C124" s="358" t="e">
        <f>IF(Tabla1[[#This Row],[Código_Actividad]]="","",'[3]Formulario PPGR1'!#REF!)</f>
        <v>#REF!</v>
      </c>
      <c r="D124" s="358" t="e">
        <f>IF(Tabla1[[#This Row],[Código_Actividad]]="","",'[3]Formulario PPGR1'!#REF!)</f>
        <v>#REF!</v>
      </c>
      <c r="E124" s="358" t="e">
        <f>IF(Tabla1[[#This Row],[Código_Actividad]]="","",'[3]Formulario PPGR1'!#REF!)</f>
        <v>#REF!</v>
      </c>
      <c r="F124" s="358" t="e">
        <f>IF(Tabla1[[#This Row],[Código_Actividad]]="","",'[3]Formulario PPGR1'!#REF!)</f>
        <v>#REF!</v>
      </c>
      <c r="G124" s="368" t="s">
        <v>1520</v>
      </c>
      <c r="H124" s="370" t="s">
        <v>1650</v>
      </c>
      <c r="I124" s="370" t="s">
        <v>1650</v>
      </c>
      <c r="J124" s="414" t="s">
        <v>1625</v>
      </c>
      <c r="K124" s="354"/>
      <c r="L124" s="353">
        <v>4</v>
      </c>
      <c r="M124" s="355"/>
      <c r="N124" s="356">
        <f>+Tabla1[[#This Row],[Precio Unitario]]*Tabla1[[#This Row],[Cantidad de Insumos]]</f>
        <v>0</v>
      </c>
      <c r="O124" s="357"/>
      <c r="P124" s="354"/>
      <c r="Q124" s="345"/>
      <c r="R124" s="345"/>
    </row>
    <row r="125" spans="2:18" ht="25.5" x14ac:dyDescent="0.2">
      <c r="B125" s="358" t="e">
        <f>IF(Tabla1[[#This Row],[Código_Actividad]]="","",CONCATENATE(Tabla1[[#This Row],[POA]],".",Tabla1[[#This Row],[SRS]],".",Tabla1[[#This Row],[AREA]],".",Tabla1[[#This Row],[TIPO]]))</f>
        <v>#REF!</v>
      </c>
      <c r="C125" s="358" t="e">
        <f>IF(Tabla1[[#This Row],[Código_Actividad]]="","",'[3]Formulario PPGR1'!#REF!)</f>
        <v>#REF!</v>
      </c>
      <c r="D125" s="358" t="e">
        <f>IF(Tabla1[[#This Row],[Código_Actividad]]="","",'[3]Formulario PPGR1'!#REF!)</f>
        <v>#REF!</v>
      </c>
      <c r="E125" s="358" t="e">
        <f>IF(Tabla1[[#This Row],[Código_Actividad]]="","",'[3]Formulario PPGR1'!#REF!)</f>
        <v>#REF!</v>
      </c>
      <c r="F125" s="358" t="e">
        <f>IF(Tabla1[[#This Row],[Código_Actividad]]="","",'[3]Formulario PPGR1'!#REF!)</f>
        <v>#REF!</v>
      </c>
      <c r="G125" s="368" t="s">
        <v>1521</v>
      </c>
      <c r="H125" s="370" t="s">
        <v>1445</v>
      </c>
      <c r="I125" s="370" t="s">
        <v>1445</v>
      </c>
      <c r="J125" s="414" t="s">
        <v>1626</v>
      </c>
      <c r="K125" s="354"/>
      <c r="L125" s="353"/>
      <c r="M125" s="355"/>
      <c r="N125" s="356">
        <f>+Tabla1[[#This Row],[Precio Unitario]]*Tabla1[[#This Row],[Cantidad de Insumos]]</f>
        <v>0</v>
      </c>
      <c r="O125" s="357"/>
      <c r="P125" s="354"/>
      <c r="Q125" s="345"/>
      <c r="R125" s="345"/>
    </row>
    <row r="126" spans="2:18" ht="25.5" x14ac:dyDescent="0.2">
      <c r="B126" s="358" t="e">
        <f>IF(Tabla1[[#This Row],[Código_Actividad]]="","",CONCATENATE(Tabla1[[#This Row],[POA]],".",Tabla1[[#This Row],[SRS]],".",Tabla1[[#This Row],[AREA]],".",Tabla1[[#This Row],[TIPO]]))</f>
        <v>#REF!</v>
      </c>
      <c r="C126" s="358" t="e">
        <f>IF(Tabla1[[#This Row],[Código_Actividad]]="","",'[3]Formulario PPGR1'!#REF!)</f>
        <v>#REF!</v>
      </c>
      <c r="D126" s="358" t="e">
        <f>IF(Tabla1[[#This Row],[Código_Actividad]]="","",'[3]Formulario PPGR1'!#REF!)</f>
        <v>#REF!</v>
      </c>
      <c r="E126" s="358" t="e">
        <f>IF(Tabla1[[#This Row],[Código_Actividad]]="","",'[3]Formulario PPGR1'!#REF!)</f>
        <v>#REF!</v>
      </c>
      <c r="F126" s="358" t="e">
        <f>IF(Tabla1[[#This Row],[Código_Actividad]]="","",'[3]Formulario PPGR1'!#REF!)</f>
        <v>#REF!</v>
      </c>
      <c r="G126" s="368" t="s">
        <v>1522</v>
      </c>
      <c r="H126" s="370" t="s">
        <v>1446</v>
      </c>
      <c r="I126" s="370" t="s">
        <v>1446</v>
      </c>
      <c r="J126" s="414" t="s">
        <v>1627</v>
      </c>
      <c r="K126" s="354"/>
      <c r="L126" s="353"/>
      <c r="M126" s="355"/>
      <c r="N126" s="356">
        <f>+Tabla1[[#This Row],[Precio Unitario]]*Tabla1[[#This Row],[Cantidad de Insumos]]</f>
        <v>0</v>
      </c>
      <c r="O126" s="357"/>
      <c r="P126" s="354"/>
      <c r="Q126" s="345"/>
      <c r="R126" s="345"/>
    </row>
    <row r="127" spans="2:18" ht="38.25" x14ac:dyDescent="0.2">
      <c r="B127" s="358" t="e">
        <f>IF(Tabla1[[#This Row],[Código_Actividad]]="","",CONCATENATE(Tabla1[[#This Row],[POA]],".",Tabla1[[#This Row],[SRS]],".",Tabla1[[#This Row],[AREA]],".",Tabla1[[#This Row],[TIPO]]))</f>
        <v>#REF!</v>
      </c>
      <c r="C127" s="358" t="e">
        <f>IF(Tabla1[[#This Row],[Código_Actividad]]="","",'[3]Formulario PPGR1'!#REF!)</f>
        <v>#REF!</v>
      </c>
      <c r="D127" s="358" t="e">
        <f>IF(Tabla1[[#This Row],[Código_Actividad]]="","",'[3]Formulario PPGR1'!#REF!)</f>
        <v>#REF!</v>
      </c>
      <c r="E127" s="358" t="e">
        <f>IF(Tabla1[[#This Row],[Código_Actividad]]="","",'[3]Formulario PPGR1'!#REF!)</f>
        <v>#REF!</v>
      </c>
      <c r="F127" s="358" t="e">
        <f>IF(Tabla1[[#This Row],[Código_Actividad]]="","",'[3]Formulario PPGR1'!#REF!)</f>
        <v>#REF!</v>
      </c>
      <c r="G127" s="368" t="s">
        <v>1523</v>
      </c>
      <c r="H127" s="370" t="s">
        <v>1447</v>
      </c>
      <c r="I127" s="370" t="s">
        <v>1447</v>
      </c>
      <c r="J127" s="414" t="s">
        <v>1628</v>
      </c>
      <c r="K127" s="354"/>
      <c r="L127" s="353"/>
      <c r="M127" s="355"/>
      <c r="N127" s="356">
        <f>+Tabla1[[#This Row],[Precio Unitario]]*Tabla1[[#This Row],[Cantidad de Insumos]]</f>
        <v>0</v>
      </c>
      <c r="O127" s="357"/>
      <c r="P127" s="354"/>
      <c r="Q127" s="345"/>
      <c r="R127" s="345"/>
    </row>
    <row r="128" spans="2:18" ht="30" x14ac:dyDescent="0.2">
      <c r="B128" s="358" t="e">
        <f>IF(Tabla1[[#This Row],[Código_Actividad]]="","",CONCATENATE(Tabla1[[#This Row],[POA]],".",Tabla1[[#This Row],[SRS]],".",Tabla1[[#This Row],[AREA]],".",Tabla1[[#This Row],[TIPO]]))</f>
        <v>#REF!</v>
      </c>
      <c r="C128" s="358" t="e">
        <f>IF(Tabla1[[#This Row],[Código_Actividad]]="","",'[3]Formulario PPGR1'!#REF!)</f>
        <v>#REF!</v>
      </c>
      <c r="D128" s="358" t="e">
        <f>IF(Tabla1[[#This Row],[Código_Actividad]]="","",'[3]Formulario PPGR1'!#REF!)</f>
        <v>#REF!</v>
      </c>
      <c r="E128" s="358" t="e">
        <f>IF(Tabla1[[#This Row],[Código_Actividad]]="","",'[3]Formulario PPGR1'!#REF!)</f>
        <v>#REF!</v>
      </c>
      <c r="F128" s="358" t="e">
        <f>IF(Tabla1[[#This Row],[Código_Actividad]]="","",'[3]Formulario PPGR1'!#REF!)</f>
        <v>#REF!</v>
      </c>
      <c r="G128" s="368" t="s">
        <v>1524</v>
      </c>
      <c r="H128" s="370" t="s">
        <v>1448</v>
      </c>
      <c r="I128" s="370" t="s">
        <v>1448</v>
      </c>
      <c r="J128" s="414" t="s">
        <v>1629</v>
      </c>
      <c r="K128" s="354"/>
      <c r="L128" s="353"/>
      <c r="M128" s="355"/>
      <c r="N128" s="356">
        <f>+Tabla1[[#This Row],[Precio Unitario]]*Tabla1[[#This Row],[Cantidad de Insumos]]</f>
        <v>0</v>
      </c>
      <c r="O128" s="357"/>
      <c r="P128" s="354"/>
      <c r="Q128" s="345"/>
      <c r="R128" s="345"/>
    </row>
    <row r="129" spans="2:18" ht="25.5" x14ac:dyDescent="0.2">
      <c r="B129" s="358" t="e">
        <f>IF(Tabla1[[#This Row],[Código_Actividad]]="","",CONCATENATE(Tabla1[[#This Row],[POA]],".",Tabla1[[#This Row],[SRS]],".",Tabla1[[#This Row],[AREA]],".",Tabla1[[#This Row],[TIPO]]))</f>
        <v>#REF!</v>
      </c>
      <c r="C129" s="358" t="e">
        <f>IF(Tabla1[[#This Row],[Código_Actividad]]="","",'[3]Formulario PPGR1'!#REF!)</f>
        <v>#REF!</v>
      </c>
      <c r="D129" s="358" t="e">
        <f>IF(Tabla1[[#This Row],[Código_Actividad]]="","",'[3]Formulario PPGR1'!#REF!)</f>
        <v>#REF!</v>
      </c>
      <c r="E129" s="358" t="e">
        <f>IF(Tabla1[[#This Row],[Código_Actividad]]="","",'[3]Formulario PPGR1'!#REF!)</f>
        <v>#REF!</v>
      </c>
      <c r="F129" s="358" t="e">
        <f>IF(Tabla1[[#This Row],[Código_Actividad]]="","",'[3]Formulario PPGR1'!#REF!)</f>
        <v>#REF!</v>
      </c>
      <c r="G129" s="368" t="s">
        <v>1525</v>
      </c>
      <c r="H129" s="370" t="s">
        <v>1533</v>
      </c>
      <c r="I129" s="354"/>
      <c r="J129" s="414" t="s">
        <v>1630</v>
      </c>
      <c r="K129" s="354"/>
      <c r="L129" s="353">
        <v>10</v>
      </c>
      <c r="M129" s="355"/>
      <c r="N129" s="356">
        <f>+Tabla1[[#This Row],[Precio Unitario]]*Tabla1[[#This Row],[Cantidad de Insumos]]</f>
        <v>0</v>
      </c>
      <c r="O129" s="357"/>
      <c r="P129" s="354"/>
      <c r="Q129" s="345"/>
      <c r="R129" s="345"/>
    </row>
    <row r="130" spans="2:18" x14ac:dyDescent="0.2">
      <c r="B130" s="358" t="e">
        <f>IF(Tabla1[[#This Row],[Código_Actividad]]="","",CONCATENATE(Tabla1[[#This Row],[POA]],".",Tabla1[[#This Row],[SRS]],".",Tabla1[[#This Row],[AREA]],".",Tabla1[[#This Row],[TIPO]]))</f>
        <v>#REF!</v>
      </c>
      <c r="C130" s="358" t="e">
        <f>IF(Tabla1[[#This Row],[Código_Actividad]]="","",'[3]Formulario PPGR1'!#REF!)</f>
        <v>#REF!</v>
      </c>
      <c r="D130" s="358" t="e">
        <f>IF(Tabla1[[#This Row],[Código_Actividad]]="","",'[3]Formulario PPGR1'!#REF!)</f>
        <v>#REF!</v>
      </c>
      <c r="E130" s="358" t="e">
        <f>IF(Tabla1[[#This Row],[Código_Actividad]]="","",'[3]Formulario PPGR1'!#REF!)</f>
        <v>#REF!</v>
      </c>
      <c r="F130" s="358" t="e">
        <f>IF(Tabla1[[#This Row],[Código_Actividad]]="","",'[3]Formulario PPGR1'!#REF!)</f>
        <v>#REF!</v>
      </c>
      <c r="G130" s="368" t="s">
        <v>1526</v>
      </c>
      <c r="H130" s="370" t="s">
        <v>1449</v>
      </c>
      <c r="I130" s="370" t="s">
        <v>1449</v>
      </c>
      <c r="J130" s="414" t="s">
        <v>1631</v>
      </c>
      <c r="K130" s="354"/>
      <c r="L130" s="353"/>
      <c r="M130" s="355"/>
      <c r="N130" s="356">
        <f>+Tabla1[[#This Row],[Precio Unitario]]*Tabla1[[#This Row],[Cantidad de Insumos]]</f>
        <v>0</v>
      </c>
      <c r="O130" s="357"/>
      <c r="P130" s="354"/>
      <c r="Q130" s="345"/>
      <c r="R130" s="345"/>
    </row>
    <row r="131" spans="2:18" ht="30" x14ac:dyDescent="0.2">
      <c r="B131" s="358" t="e">
        <f>IF(Tabla1[[#This Row],[Código_Actividad]]="","",CONCATENATE(Tabla1[[#This Row],[POA]],".",Tabla1[[#This Row],[SRS]],".",Tabla1[[#This Row],[AREA]],".",Tabla1[[#This Row],[TIPO]]))</f>
        <v>#REF!</v>
      </c>
      <c r="C131" s="358" t="e">
        <f>IF(Tabla1[[#This Row],[Código_Actividad]]="","",'[3]Formulario PPGR1'!#REF!)</f>
        <v>#REF!</v>
      </c>
      <c r="D131" s="358" t="e">
        <f>IF(Tabla1[[#This Row],[Código_Actividad]]="","",'[3]Formulario PPGR1'!#REF!)</f>
        <v>#REF!</v>
      </c>
      <c r="E131" s="358" t="e">
        <f>IF(Tabla1[[#This Row],[Código_Actividad]]="","",'[3]Formulario PPGR1'!#REF!)</f>
        <v>#REF!</v>
      </c>
      <c r="F131" s="358" t="e">
        <f>IF(Tabla1[[#This Row],[Código_Actividad]]="","",'[3]Formulario PPGR1'!#REF!)</f>
        <v>#REF!</v>
      </c>
      <c r="G131" s="368" t="s">
        <v>1527</v>
      </c>
      <c r="H131" s="370" t="s">
        <v>1450</v>
      </c>
      <c r="I131" s="370" t="s">
        <v>1450</v>
      </c>
      <c r="J131" s="414" t="s">
        <v>1632</v>
      </c>
      <c r="K131" s="354"/>
      <c r="L131" s="353"/>
      <c r="M131" s="355"/>
      <c r="N131" s="356">
        <f>+Tabla1[[#This Row],[Precio Unitario]]*Tabla1[[#This Row],[Cantidad de Insumos]]</f>
        <v>0</v>
      </c>
      <c r="O131" s="357"/>
      <c r="P131" s="354"/>
      <c r="Q131" s="345"/>
      <c r="R131" s="345"/>
    </row>
    <row r="132" spans="2:18" x14ac:dyDescent="0.2">
      <c r="B132" s="358" t="e">
        <f>IF(Tabla1[[#This Row],[Código_Actividad]]="","",CONCATENATE(Tabla1[[#This Row],[POA]],".",Tabla1[[#This Row],[SRS]],".",Tabla1[[#This Row],[AREA]],".",Tabla1[[#This Row],[TIPO]]))</f>
        <v>#REF!</v>
      </c>
      <c r="C132" s="358" t="e">
        <f>IF(Tabla1[[#This Row],[Código_Actividad]]="","",'[3]Formulario PPGR1'!#REF!)</f>
        <v>#REF!</v>
      </c>
      <c r="D132" s="358" t="e">
        <f>IF(Tabla1[[#This Row],[Código_Actividad]]="","",'[3]Formulario PPGR1'!#REF!)</f>
        <v>#REF!</v>
      </c>
      <c r="E132" s="358" t="e">
        <f>IF(Tabla1[[#This Row],[Código_Actividad]]="","",'[3]Formulario PPGR1'!#REF!)</f>
        <v>#REF!</v>
      </c>
      <c r="F132" s="358" t="e">
        <f>IF(Tabla1[[#This Row],[Código_Actividad]]="","",'[3]Formulario PPGR1'!#REF!)</f>
        <v>#REF!</v>
      </c>
      <c r="G132" s="368" t="s">
        <v>1528</v>
      </c>
      <c r="H132" s="370" t="s">
        <v>1451</v>
      </c>
      <c r="I132" s="370" t="s">
        <v>1451</v>
      </c>
      <c r="J132" s="414"/>
      <c r="K132" s="354"/>
      <c r="L132" s="353"/>
      <c r="M132" s="355"/>
      <c r="N132" s="356">
        <f>+Tabla1[[#This Row],[Precio Unitario]]*Tabla1[[#This Row],[Cantidad de Insumos]]</f>
        <v>0</v>
      </c>
      <c r="O132" s="357"/>
      <c r="P132" s="354"/>
      <c r="Q132" s="345"/>
      <c r="R132" s="345"/>
    </row>
    <row r="133" spans="2:18" x14ac:dyDescent="0.2">
      <c r="B133" s="358" t="e">
        <f>IF(Tabla1[[#This Row],[Código_Actividad]]="","",CONCATENATE(Tabla1[[#This Row],[POA]],".",Tabla1[[#This Row],[SRS]],".",Tabla1[[#This Row],[AREA]],".",Tabla1[[#This Row],[TIPO]]))</f>
        <v>#REF!</v>
      </c>
      <c r="C133" s="358" t="e">
        <f>IF(Tabla1[[#This Row],[Código_Actividad]]="","",'[3]Formulario PPGR1'!#REF!)</f>
        <v>#REF!</v>
      </c>
      <c r="D133" s="358" t="e">
        <f>IF(Tabla1[[#This Row],[Código_Actividad]]="","",'[3]Formulario PPGR1'!#REF!)</f>
        <v>#REF!</v>
      </c>
      <c r="E133" s="358" t="e">
        <f>IF(Tabla1[[#This Row],[Código_Actividad]]="","",'[3]Formulario PPGR1'!#REF!)</f>
        <v>#REF!</v>
      </c>
      <c r="F133" s="358" t="e">
        <f>IF(Tabla1[[#This Row],[Código_Actividad]]="","",'[3]Formulario PPGR1'!#REF!)</f>
        <v>#REF!</v>
      </c>
      <c r="G133" s="368" t="s">
        <v>1529</v>
      </c>
      <c r="H133" s="370" t="s">
        <v>1452</v>
      </c>
      <c r="I133" s="370" t="s">
        <v>1452</v>
      </c>
      <c r="J133" s="415"/>
      <c r="K133" s="354"/>
      <c r="L133" s="353"/>
      <c r="M133" s="355"/>
      <c r="N133" s="356">
        <f>+Tabla1[[#This Row],[Precio Unitario]]*Tabla1[[#This Row],[Cantidad de Insumos]]</f>
        <v>0</v>
      </c>
      <c r="O133" s="357"/>
      <c r="P133" s="354"/>
      <c r="Q133" s="345"/>
      <c r="R133" s="345"/>
    </row>
    <row r="134" spans="2:18" x14ac:dyDescent="0.2">
      <c r="B134" s="358" t="e">
        <f>IF(Tabla1[[#This Row],[Código_Actividad]]="","",CONCATENATE(Tabla1[[#This Row],[POA]],".",Tabla1[[#This Row],[SRS]],".",Tabla1[[#This Row],[AREA]],".",Tabla1[[#This Row],[TIPO]]))</f>
        <v>#REF!</v>
      </c>
      <c r="C134" s="358" t="e">
        <f>IF(Tabla1[[#This Row],[Código_Actividad]]="","",'[3]Formulario PPGR1'!#REF!)</f>
        <v>#REF!</v>
      </c>
      <c r="D134" s="358" t="e">
        <f>IF(Tabla1[[#This Row],[Código_Actividad]]="","",'[3]Formulario PPGR1'!#REF!)</f>
        <v>#REF!</v>
      </c>
      <c r="E134" s="358" t="e">
        <f>IF(Tabla1[[#This Row],[Código_Actividad]]="","",'[3]Formulario PPGR1'!#REF!)</f>
        <v>#REF!</v>
      </c>
      <c r="F134" s="358" t="e">
        <f>IF(Tabla1[[#This Row],[Código_Actividad]]="","",'[3]Formulario PPGR1'!#REF!)</f>
        <v>#REF!</v>
      </c>
      <c r="G134" s="368" t="s">
        <v>1530</v>
      </c>
      <c r="H134" s="370" t="s">
        <v>1440</v>
      </c>
      <c r="I134" s="370" t="s">
        <v>1440</v>
      </c>
      <c r="J134" s="414"/>
      <c r="K134" s="354"/>
      <c r="L134" s="353"/>
      <c r="M134" s="355"/>
      <c r="N134" s="356">
        <f>+Tabla1[[#This Row],[Precio Unitario]]*Tabla1[[#This Row],[Cantidad de Insumos]]</f>
        <v>0</v>
      </c>
      <c r="O134" s="357"/>
      <c r="P134" s="354"/>
      <c r="Q134" s="345"/>
      <c r="R134" s="345"/>
    </row>
    <row r="135" spans="2:18" x14ac:dyDescent="0.2">
      <c r="B135" s="358" t="e">
        <f>IF(Tabla1[[#This Row],[Código_Actividad]]="","",CONCATENATE(Tabla1[[#This Row],[POA]],".",Tabla1[[#This Row],[SRS]],".",Tabla1[[#This Row],[AREA]],".",Tabla1[[#This Row],[TIPO]]))</f>
        <v>#REF!</v>
      </c>
      <c r="C135" s="358" t="e">
        <f>IF(Tabla1[[#This Row],[Código_Actividad]]="","",'[3]Formulario PPGR1'!#REF!)</f>
        <v>#REF!</v>
      </c>
      <c r="D135" s="358" t="e">
        <f>IF(Tabla1[[#This Row],[Código_Actividad]]="","",'[3]Formulario PPGR1'!#REF!)</f>
        <v>#REF!</v>
      </c>
      <c r="E135" s="358" t="e">
        <f>IF(Tabla1[[#This Row],[Código_Actividad]]="","",'[3]Formulario PPGR1'!#REF!)</f>
        <v>#REF!</v>
      </c>
      <c r="F135" s="358" t="e">
        <f>IF(Tabla1[[#This Row],[Código_Actividad]]="","",'[3]Formulario PPGR1'!#REF!)</f>
        <v>#REF!</v>
      </c>
      <c r="G135" s="368" t="s">
        <v>1531</v>
      </c>
      <c r="H135" s="370" t="s">
        <v>1453</v>
      </c>
      <c r="I135" s="370" t="s">
        <v>1453</v>
      </c>
      <c r="J135" s="414"/>
      <c r="K135" s="354"/>
      <c r="L135" s="353"/>
      <c r="M135" s="355"/>
      <c r="N135" s="356">
        <f>+Tabla1[[#This Row],[Precio Unitario]]*Tabla1[[#This Row],[Cantidad de Insumos]]</f>
        <v>0</v>
      </c>
      <c r="O135" s="357"/>
      <c r="P135" s="354"/>
      <c r="Q135" s="345"/>
      <c r="R135" s="345"/>
    </row>
    <row r="136" spans="2:18" x14ac:dyDescent="0.2">
      <c r="B136" s="358" t="e">
        <f>IF(Tabla1[[#This Row],[Código_Actividad]]="","",CONCATENATE(Tabla1[[#This Row],[POA]],".",Tabla1[[#This Row],[SRS]],".",Tabla1[[#This Row],[AREA]],".",Tabla1[[#This Row],[TIPO]]))</f>
        <v>#REF!</v>
      </c>
      <c r="C136" s="358" t="e">
        <f>IF(Tabla1[[#This Row],[Código_Actividad]]="","",'[3]Formulario PPGR1'!#REF!)</f>
        <v>#REF!</v>
      </c>
      <c r="D136" s="358" t="e">
        <f>IF(Tabla1[[#This Row],[Código_Actividad]]="","",'[3]Formulario PPGR1'!#REF!)</f>
        <v>#REF!</v>
      </c>
      <c r="E136" s="358" t="e">
        <f>IF(Tabla1[[#This Row],[Código_Actividad]]="","",'[3]Formulario PPGR1'!#REF!)</f>
        <v>#REF!</v>
      </c>
      <c r="F136" s="358" t="e">
        <f>IF(Tabla1[[#This Row],[Código_Actividad]]="","",'[3]Formulario PPGR1'!#REF!)</f>
        <v>#REF!</v>
      </c>
      <c r="G136" s="368" t="s">
        <v>1532</v>
      </c>
      <c r="H136" s="370" t="s">
        <v>1651</v>
      </c>
      <c r="I136" s="370" t="s">
        <v>1651</v>
      </c>
      <c r="J136" s="414"/>
      <c r="K136" s="354"/>
      <c r="L136" s="353">
        <v>25</v>
      </c>
      <c r="M136" s="355"/>
      <c r="N136" s="356">
        <f>+Tabla1[[#This Row],[Precio Unitario]]*Tabla1[[#This Row],[Cantidad de Insumos]]</f>
        <v>0</v>
      </c>
      <c r="O136" s="357"/>
      <c r="P136" s="354"/>
      <c r="Q136" s="345"/>
      <c r="R136" s="345"/>
    </row>
    <row r="137" spans="2:18" ht="38.25" x14ac:dyDescent="0.2">
      <c r="B137" s="358" t="e">
        <f>IF(Tabla1[[#This Row],[Código_Actividad]]="","",CONCATENATE(Tabla1[[#This Row],[POA]],".",Tabla1[[#This Row],[SRS]],".",Tabla1[[#This Row],[AREA]],".",Tabla1[[#This Row],[TIPO]]))</f>
        <v>#REF!</v>
      </c>
      <c r="C137" s="358" t="e">
        <f>IF(Tabla1[[#This Row],[Código_Actividad]]="","",'[3]Formulario PPGR1'!#REF!)</f>
        <v>#REF!</v>
      </c>
      <c r="D137" s="358" t="e">
        <f>IF(Tabla1[[#This Row],[Código_Actividad]]="","",'[3]Formulario PPGR1'!#REF!)</f>
        <v>#REF!</v>
      </c>
      <c r="E137" s="358" t="e">
        <f>IF(Tabla1[[#This Row],[Código_Actividad]]="","",'[3]Formulario PPGR1'!#REF!)</f>
        <v>#REF!</v>
      </c>
      <c r="F137" s="358" t="e">
        <f>IF(Tabla1[[#This Row],[Código_Actividad]]="","",'[3]Formulario PPGR1'!#REF!)</f>
        <v>#REF!</v>
      </c>
      <c r="G137" s="368" t="s">
        <v>1534</v>
      </c>
      <c r="H137" s="370" t="s">
        <v>1454</v>
      </c>
      <c r="I137" s="370" t="s">
        <v>1454</v>
      </c>
      <c r="J137" s="414" t="s">
        <v>1633</v>
      </c>
      <c r="K137" s="354"/>
      <c r="L137" s="353"/>
      <c r="M137" s="355"/>
      <c r="N137" s="356">
        <f>+Tabla1[[#This Row],[Precio Unitario]]*Tabla1[[#This Row],[Cantidad de Insumos]]</f>
        <v>0</v>
      </c>
      <c r="O137" s="357"/>
      <c r="P137" s="354"/>
      <c r="Q137" s="345"/>
      <c r="R137" s="345"/>
    </row>
    <row r="138" spans="2:18" ht="25.5" x14ac:dyDescent="0.2">
      <c r="B138" s="358" t="e">
        <f>IF(Tabla1[[#This Row],[Código_Actividad]]="","",CONCATENATE(Tabla1[[#This Row],[POA]],".",Tabla1[[#This Row],[SRS]],".",Tabla1[[#This Row],[AREA]],".",Tabla1[[#This Row],[TIPO]]))</f>
        <v>#REF!</v>
      </c>
      <c r="C138" s="358" t="e">
        <f>IF(Tabla1[[#This Row],[Código_Actividad]]="","",'[3]Formulario PPGR1'!#REF!)</f>
        <v>#REF!</v>
      </c>
      <c r="D138" s="358" t="e">
        <f>IF(Tabla1[[#This Row],[Código_Actividad]]="","",'[3]Formulario PPGR1'!#REF!)</f>
        <v>#REF!</v>
      </c>
      <c r="E138" s="358" t="e">
        <f>IF(Tabla1[[#This Row],[Código_Actividad]]="","",'[3]Formulario PPGR1'!#REF!)</f>
        <v>#REF!</v>
      </c>
      <c r="F138" s="358" t="e">
        <f>IF(Tabla1[[#This Row],[Código_Actividad]]="","",'[3]Formulario PPGR1'!#REF!)</f>
        <v>#REF!</v>
      </c>
      <c r="G138" s="368" t="s">
        <v>1535</v>
      </c>
      <c r="H138" s="370" t="s">
        <v>1455</v>
      </c>
      <c r="I138" s="370" t="s">
        <v>1455</v>
      </c>
      <c r="J138" s="414" t="s">
        <v>1634</v>
      </c>
      <c r="K138" s="354"/>
      <c r="L138" s="353"/>
      <c r="M138" s="355"/>
      <c r="N138" s="356">
        <f>+Tabla1[[#This Row],[Precio Unitario]]*Tabla1[[#This Row],[Cantidad de Insumos]]</f>
        <v>0</v>
      </c>
      <c r="O138" s="357"/>
      <c r="P138" s="354"/>
      <c r="Q138" s="345"/>
      <c r="R138" s="345"/>
    </row>
    <row r="139" spans="2:18" x14ac:dyDescent="0.2">
      <c r="B139" s="358" t="e">
        <f>IF(Tabla1[[#This Row],[Código_Actividad]]="","",CONCATENATE(Tabla1[[#This Row],[POA]],".",Tabla1[[#This Row],[SRS]],".",Tabla1[[#This Row],[AREA]],".",Tabla1[[#This Row],[TIPO]]))</f>
        <v>#REF!</v>
      </c>
      <c r="C139" s="358" t="e">
        <f>IF(Tabla1[[#This Row],[Código_Actividad]]="","",'[3]Formulario PPGR1'!#REF!)</f>
        <v>#REF!</v>
      </c>
      <c r="D139" s="358" t="e">
        <f>IF(Tabla1[[#This Row],[Código_Actividad]]="","",'[3]Formulario PPGR1'!#REF!)</f>
        <v>#REF!</v>
      </c>
      <c r="E139" s="358" t="e">
        <f>IF(Tabla1[[#This Row],[Código_Actividad]]="","",'[3]Formulario PPGR1'!#REF!)</f>
        <v>#REF!</v>
      </c>
      <c r="F139" s="358" t="e">
        <f>IF(Tabla1[[#This Row],[Código_Actividad]]="","",'[3]Formulario PPGR1'!#REF!)</f>
        <v>#REF!</v>
      </c>
      <c r="G139" s="368" t="s">
        <v>1536</v>
      </c>
      <c r="H139" s="370" t="s">
        <v>1456</v>
      </c>
      <c r="I139" s="354"/>
      <c r="J139" s="414" t="s">
        <v>1635</v>
      </c>
      <c r="K139" s="354"/>
      <c r="L139" s="353"/>
      <c r="M139" s="355"/>
      <c r="N139" s="356">
        <f>+Tabla1[[#This Row],[Precio Unitario]]*Tabla1[[#This Row],[Cantidad de Insumos]]</f>
        <v>0</v>
      </c>
      <c r="O139" s="357"/>
      <c r="P139" s="354"/>
      <c r="Q139" s="345"/>
      <c r="R139" s="345"/>
    </row>
    <row r="140" spans="2:18" ht="25.5" x14ac:dyDescent="0.2">
      <c r="B140" s="358" t="e">
        <f>IF(Tabla1[[#This Row],[Código_Actividad]]="","",CONCATENATE(Tabla1[[#This Row],[POA]],".",Tabla1[[#This Row],[SRS]],".",Tabla1[[#This Row],[AREA]],".",Tabla1[[#This Row],[TIPO]]))</f>
        <v>#REF!</v>
      </c>
      <c r="C140" s="358" t="e">
        <f>IF(Tabla1[[#This Row],[Código_Actividad]]="","",'[3]Formulario PPGR1'!#REF!)</f>
        <v>#REF!</v>
      </c>
      <c r="D140" s="358" t="e">
        <f>IF(Tabla1[[#This Row],[Código_Actividad]]="","",'[3]Formulario PPGR1'!#REF!)</f>
        <v>#REF!</v>
      </c>
      <c r="E140" s="358" t="e">
        <f>IF(Tabla1[[#This Row],[Código_Actividad]]="","",'[3]Formulario PPGR1'!#REF!)</f>
        <v>#REF!</v>
      </c>
      <c r="F140" s="358" t="e">
        <f>IF(Tabla1[[#This Row],[Código_Actividad]]="","",'[3]Formulario PPGR1'!#REF!)</f>
        <v>#REF!</v>
      </c>
      <c r="G140" s="368" t="s">
        <v>1537</v>
      </c>
      <c r="H140" s="370" t="s">
        <v>1457</v>
      </c>
      <c r="I140" s="370" t="s">
        <v>1457</v>
      </c>
      <c r="J140" s="414" t="s">
        <v>1636</v>
      </c>
      <c r="K140" s="354"/>
      <c r="L140" s="353"/>
      <c r="M140" s="355"/>
      <c r="N140" s="356">
        <f>+Tabla1[[#This Row],[Precio Unitario]]*Tabla1[[#This Row],[Cantidad de Insumos]]</f>
        <v>0</v>
      </c>
      <c r="O140" s="357"/>
      <c r="P140" s="354"/>
      <c r="Q140" s="345"/>
      <c r="R140" s="345"/>
    </row>
    <row r="141" spans="2:18" x14ac:dyDescent="0.2">
      <c r="B141" s="358" t="e">
        <f>IF(Tabla1[[#This Row],[Código_Actividad]]="","",CONCATENATE(Tabla1[[#This Row],[POA]],".",Tabla1[[#This Row],[SRS]],".",Tabla1[[#This Row],[AREA]],".",Tabla1[[#This Row],[TIPO]]))</f>
        <v>#REF!</v>
      </c>
      <c r="C141" s="358" t="e">
        <f>IF(Tabla1[[#This Row],[Código_Actividad]]="","",'[3]Formulario PPGR1'!#REF!)</f>
        <v>#REF!</v>
      </c>
      <c r="D141" s="358" t="e">
        <f>IF(Tabla1[[#This Row],[Código_Actividad]]="","",'[3]Formulario PPGR1'!#REF!)</f>
        <v>#REF!</v>
      </c>
      <c r="E141" s="358" t="e">
        <f>IF(Tabla1[[#This Row],[Código_Actividad]]="","",'[3]Formulario PPGR1'!#REF!)</f>
        <v>#REF!</v>
      </c>
      <c r="F141" s="358" t="e">
        <f>IF(Tabla1[[#This Row],[Código_Actividad]]="","",'[3]Formulario PPGR1'!#REF!)</f>
        <v>#REF!</v>
      </c>
      <c r="G141" s="368" t="s">
        <v>1538</v>
      </c>
      <c r="H141" s="370" t="s">
        <v>1458</v>
      </c>
      <c r="I141" s="370" t="s">
        <v>1458</v>
      </c>
      <c r="J141" s="414"/>
      <c r="K141" s="354"/>
      <c r="L141" s="353"/>
      <c r="M141" s="355"/>
      <c r="N141" s="356">
        <f>+Tabla1[[#This Row],[Precio Unitario]]*Tabla1[[#This Row],[Cantidad de Insumos]]</f>
        <v>0</v>
      </c>
      <c r="O141" s="357"/>
      <c r="P141" s="354"/>
      <c r="Q141" s="345"/>
      <c r="R141" s="345"/>
    </row>
    <row r="142" spans="2:18" x14ac:dyDescent="0.2">
      <c r="B142" s="358" t="e">
        <f>IF(Tabla1[[#This Row],[Código_Actividad]]="","",CONCATENATE(Tabla1[[#This Row],[POA]],".",Tabla1[[#This Row],[SRS]],".",Tabla1[[#This Row],[AREA]],".",Tabla1[[#This Row],[TIPO]]))</f>
        <v>#REF!</v>
      </c>
      <c r="C142" s="358" t="e">
        <f>IF(Tabla1[[#This Row],[Código_Actividad]]="","",'[3]Formulario PPGR1'!#REF!)</f>
        <v>#REF!</v>
      </c>
      <c r="D142" s="358" t="e">
        <f>IF(Tabla1[[#This Row],[Código_Actividad]]="","",'[3]Formulario PPGR1'!#REF!)</f>
        <v>#REF!</v>
      </c>
      <c r="E142" s="358" t="e">
        <f>IF(Tabla1[[#This Row],[Código_Actividad]]="","",'[3]Formulario PPGR1'!#REF!)</f>
        <v>#REF!</v>
      </c>
      <c r="F142" s="358" t="e">
        <f>IF(Tabla1[[#This Row],[Código_Actividad]]="","",'[3]Formulario PPGR1'!#REF!)</f>
        <v>#REF!</v>
      </c>
      <c r="G142" s="368" t="s">
        <v>1539</v>
      </c>
      <c r="H142" s="370" t="s">
        <v>1459</v>
      </c>
      <c r="I142" s="370" t="s">
        <v>1459</v>
      </c>
      <c r="J142" s="414"/>
      <c r="K142" s="354"/>
      <c r="L142" s="353"/>
      <c r="M142" s="355"/>
      <c r="N142" s="356">
        <f>+Tabla1[[#This Row],[Precio Unitario]]*Tabla1[[#This Row],[Cantidad de Insumos]]</f>
        <v>0</v>
      </c>
      <c r="O142" s="357"/>
      <c r="P142" s="354"/>
      <c r="Q142" s="345"/>
      <c r="R142" s="345"/>
    </row>
    <row r="143" spans="2:18" ht="38.25" x14ac:dyDescent="0.2">
      <c r="B143" s="358" t="e">
        <f>IF(Tabla1[[#This Row],[Código_Actividad]]="","",CONCATENATE(Tabla1[[#This Row],[POA]],".",Tabla1[[#This Row],[SRS]],".",Tabla1[[#This Row],[AREA]],".",Tabla1[[#This Row],[TIPO]]))</f>
        <v>#REF!</v>
      </c>
      <c r="C143" s="358" t="e">
        <f>IF(Tabla1[[#This Row],[Código_Actividad]]="","",'[3]Formulario PPGR1'!#REF!)</f>
        <v>#REF!</v>
      </c>
      <c r="D143" s="358" t="e">
        <f>IF(Tabla1[[#This Row],[Código_Actividad]]="","",'[3]Formulario PPGR1'!#REF!)</f>
        <v>#REF!</v>
      </c>
      <c r="E143" s="358" t="e">
        <f>IF(Tabla1[[#This Row],[Código_Actividad]]="","",'[3]Formulario PPGR1'!#REF!)</f>
        <v>#REF!</v>
      </c>
      <c r="F143" s="358" t="e">
        <f>IF(Tabla1[[#This Row],[Código_Actividad]]="","",'[3]Formulario PPGR1'!#REF!)</f>
        <v>#REF!</v>
      </c>
      <c r="G143" s="368" t="s">
        <v>1540</v>
      </c>
      <c r="H143" s="370" t="s">
        <v>1460</v>
      </c>
      <c r="I143" s="370" t="s">
        <v>1460</v>
      </c>
      <c r="J143" s="414" t="s">
        <v>1637</v>
      </c>
      <c r="K143" s="354"/>
      <c r="L143" s="353"/>
      <c r="M143" s="355"/>
      <c r="N143" s="356">
        <f>+Tabla1[[#This Row],[Precio Unitario]]*Tabla1[[#This Row],[Cantidad de Insumos]]</f>
        <v>0</v>
      </c>
      <c r="O143" s="357"/>
      <c r="P143" s="354"/>
      <c r="Q143" s="345"/>
      <c r="R143" s="345"/>
    </row>
    <row r="144" spans="2:18" x14ac:dyDescent="0.2">
      <c r="B144" s="358" t="e">
        <f>IF(Tabla1[[#This Row],[Código_Actividad]]="","",CONCATENATE(Tabla1[[#This Row],[POA]],".",Tabla1[[#This Row],[SRS]],".",Tabla1[[#This Row],[AREA]],".",Tabla1[[#This Row],[TIPO]]))</f>
        <v>#REF!</v>
      </c>
      <c r="C144" s="358" t="e">
        <f>IF(Tabla1[[#This Row],[Código_Actividad]]="","",'[3]Formulario PPGR1'!#REF!)</f>
        <v>#REF!</v>
      </c>
      <c r="D144" s="358" t="e">
        <f>IF(Tabla1[[#This Row],[Código_Actividad]]="","",'[3]Formulario PPGR1'!#REF!)</f>
        <v>#REF!</v>
      </c>
      <c r="E144" s="358" t="e">
        <f>IF(Tabla1[[#This Row],[Código_Actividad]]="","",'[3]Formulario PPGR1'!#REF!)</f>
        <v>#REF!</v>
      </c>
      <c r="F144" s="358" t="e">
        <f>IF(Tabla1[[#This Row],[Código_Actividad]]="","",'[3]Formulario PPGR1'!#REF!)</f>
        <v>#REF!</v>
      </c>
      <c r="G144" s="368" t="s">
        <v>1541</v>
      </c>
      <c r="H144" s="370" t="s">
        <v>1461</v>
      </c>
      <c r="I144" s="370" t="s">
        <v>1461</v>
      </c>
      <c r="J144" s="414"/>
      <c r="K144" s="354"/>
      <c r="L144" s="353"/>
      <c r="M144" s="355"/>
      <c r="N144" s="356">
        <f>+Tabla1[[#This Row],[Precio Unitario]]*Tabla1[[#This Row],[Cantidad de Insumos]]</f>
        <v>0</v>
      </c>
      <c r="O144" s="357"/>
      <c r="P144" s="354"/>
      <c r="Q144" s="345"/>
      <c r="R144" s="345"/>
    </row>
    <row r="145" spans="2:18" x14ac:dyDescent="0.2">
      <c r="B145" s="358" t="e">
        <f>IF(Tabla1[[#This Row],[Código_Actividad]]="","",CONCATENATE(Tabla1[[#This Row],[POA]],".",Tabla1[[#This Row],[SRS]],".",Tabla1[[#This Row],[AREA]],".",Tabla1[[#This Row],[TIPO]]))</f>
        <v>#REF!</v>
      </c>
      <c r="C145" s="358" t="e">
        <f>IF(Tabla1[[#This Row],[Código_Actividad]]="","",'[3]Formulario PPGR1'!#REF!)</f>
        <v>#REF!</v>
      </c>
      <c r="D145" s="358" t="e">
        <f>IF(Tabla1[[#This Row],[Código_Actividad]]="","",'[3]Formulario PPGR1'!#REF!)</f>
        <v>#REF!</v>
      </c>
      <c r="E145" s="358" t="e">
        <f>IF(Tabla1[[#This Row],[Código_Actividad]]="","",'[3]Formulario PPGR1'!#REF!)</f>
        <v>#REF!</v>
      </c>
      <c r="F145" s="358" t="e">
        <f>IF(Tabla1[[#This Row],[Código_Actividad]]="","",'[3]Formulario PPGR1'!#REF!)</f>
        <v>#REF!</v>
      </c>
      <c r="G145" s="368" t="s">
        <v>1542</v>
      </c>
      <c r="H145" s="370" t="s">
        <v>1462</v>
      </c>
      <c r="I145" s="370" t="s">
        <v>1462</v>
      </c>
      <c r="J145" s="414" t="s">
        <v>1608</v>
      </c>
      <c r="K145" s="354"/>
      <c r="L145" s="353"/>
      <c r="M145" s="355"/>
      <c r="N145" s="356">
        <f>+Tabla1[[#This Row],[Precio Unitario]]*Tabla1[[#This Row],[Cantidad de Insumos]]</f>
        <v>0</v>
      </c>
      <c r="O145" s="357"/>
      <c r="P145" s="354"/>
      <c r="Q145" s="345"/>
      <c r="R145" s="345"/>
    </row>
    <row r="146" spans="2:18" ht="30" x14ac:dyDescent="0.2">
      <c r="B146" s="358" t="e">
        <f>IF(Tabla1[[#This Row],[Código_Actividad]]="","",CONCATENATE(Tabla1[[#This Row],[POA]],".",Tabla1[[#This Row],[SRS]],".",Tabla1[[#This Row],[AREA]],".",Tabla1[[#This Row],[TIPO]]))</f>
        <v>#REF!</v>
      </c>
      <c r="C146" s="358" t="e">
        <f>IF(Tabla1[[#This Row],[Código_Actividad]]="","",'[3]Formulario PPGR1'!#REF!)</f>
        <v>#REF!</v>
      </c>
      <c r="D146" s="358" t="e">
        <f>IF(Tabla1[[#This Row],[Código_Actividad]]="","",'[3]Formulario PPGR1'!#REF!)</f>
        <v>#REF!</v>
      </c>
      <c r="E146" s="358" t="e">
        <f>IF(Tabla1[[#This Row],[Código_Actividad]]="","",'[3]Formulario PPGR1'!#REF!)</f>
        <v>#REF!</v>
      </c>
      <c r="F146" s="358" t="e">
        <f>IF(Tabla1[[#This Row],[Código_Actividad]]="","",'[3]Formulario PPGR1'!#REF!)</f>
        <v>#REF!</v>
      </c>
      <c r="G146" s="368" t="s">
        <v>1543</v>
      </c>
      <c r="H146" s="370" t="s">
        <v>1463</v>
      </c>
      <c r="I146" s="370" t="s">
        <v>1463</v>
      </c>
      <c r="J146" s="414"/>
      <c r="K146" s="354"/>
      <c r="L146" s="353"/>
      <c r="M146" s="355"/>
      <c r="N146" s="356">
        <f>+Tabla1[[#This Row],[Precio Unitario]]*Tabla1[[#This Row],[Cantidad de Insumos]]</f>
        <v>0</v>
      </c>
      <c r="O146" s="357"/>
      <c r="P146" s="354"/>
      <c r="Q146" s="345"/>
      <c r="R146" s="345"/>
    </row>
    <row r="147" spans="2:18" ht="38.25" x14ac:dyDescent="0.2">
      <c r="B147" s="358" t="e">
        <f>IF(Tabla1[[#This Row],[Código_Actividad]]="","",CONCATENATE(Tabla1[[#This Row],[POA]],".",Tabla1[[#This Row],[SRS]],".",Tabla1[[#This Row],[AREA]],".",Tabla1[[#This Row],[TIPO]]))</f>
        <v>#REF!</v>
      </c>
      <c r="C147" s="358" t="e">
        <f>IF(Tabla1[[#This Row],[Código_Actividad]]="","",'[3]Formulario PPGR1'!#REF!)</f>
        <v>#REF!</v>
      </c>
      <c r="D147" s="358" t="e">
        <f>IF(Tabla1[[#This Row],[Código_Actividad]]="","",'[3]Formulario PPGR1'!#REF!)</f>
        <v>#REF!</v>
      </c>
      <c r="E147" s="358" t="e">
        <f>IF(Tabla1[[#This Row],[Código_Actividad]]="","",'[3]Formulario PPGR1'!#REF!)</f>
        <v>#REF!</v>
      </c>
      <c r="F147" s="358" t="e">
        <f>IF(Tabla1[[#This Row],[Código_Actividad]]="","",'[3]Formulario PPGR1'!#REF!)</f>
        <v>#REF!</v>
      </c>
      <c r="G147" s="368" t="s">
        <v>1544</v>
      </c>
      <c r="H147" s="370" t="s">
        <v>1464</v>
      </c>
      <c r="I147" s="370" t="s">
        <v>1464</v>
      </c>
      <c r="J147" s="414" t="s">
        <v>1638</v>
      </c>
      <c r="K147" s="354"/>
      <c r="L147" s="353"/>
      <c r="M147" s="355"/>
      <c r="N147" s="356">
        <f>+Tabla1[[#This Row],[Precio Unitario]]*Tabla1[[#This Row],[Cantidad de Insumos]]</f>
        <v>0</v>
      </c>
      <c r="O147" s="357"/>
      <c r="P147" s="354"/>
      <c r="Q147" s="345"/>
      <c r="R147" s="345"/>
    </row>
    <row r="148" spans="2:18" ht="25.5" x14ac:dyDescent="0.2">
      <c r="B148" s="358" t="e">
        <f>IF(Tabla1[[#This Row],[Código_Actividad]]="","",CONCATENATE(Tabla1[[#This Row],[POA]],".",Tabla1[[#This Row],[SRS]],".",Tabla1[[#This Row],[AREA]],".",Tabla1[[#This Row],[TIPO]]))</f>
        <v>#REF!</v>
      </c>
      <c r="C148" s="358" t="e">
        <f>IF(Tabla1[[#This Row],[Código_Actividad]]="","",'[3]Formulario PPGR1'!#REF!)</f>
        <v>#REF!</v>
      </c>
      <c r="D148" s="358" t="e">
        <f>IF(Tabla1[[#This Row],[Código_Actividad]]="","",'[3]Formulario PPGR1'!#REF!)</f>
        <v>#REF!</v>
      </c>
      <c r="E148" s="358" t="e">
        <f>IF(Tabla1[[#This Row],[Código_Actividad]]="","",'[3]Formulario PPGR1'!#REF!)</f>
        <v>#REF!</v>
      </c>
      <c r="F148" s="358" t="e">
        <f>IF(Tabla1[[#This Row],[Código_Actividad]]="","",'[3]Formulario PPGR1'!#REF!)</f>
        <v>#REF!</v>
      </c>
      <c r="G148" s="368" t="s">
        <v>1545</v>
      </c>
      <c r="H148" s="370" t="s">
        <v>1465</v>
      </c>
      <c r="I148" s="370" t="s">
        <v>1465</v>
      </c>
      <c r="J148" s="414" t="s">
        <v>1639</v>
      </c>
      <c r="K148" s="354"/>
      <c r="L148" s="353"/>
      <c r="M148" s="355">
        <v>1300000</v>
      </c>
      <c r="N148" s="356">
        <f>+Tabla1[[#This Row],[Precio Unitario]]*Tabla1[[#This Row],[Cantidad de Insumos]]</f>
        <v>0</v>
      </c>
      <c r="O148" s="357"/>
      <c r="P148" s="354"/>
      <c r="Q148" s="345"/>
      <c r="R148" s="345"/>
    </row>
    <row r="149" spans="2:18" x14ac:dyDescent="0.2">
      <c r="B149" s="358" t="e">
        <f>IF(Tabla1[[#This Row],[Código_Actividad]]="","",CONCATENATE(Tabla1[[#This Row],[POA]],".",Tabla1[[#This Row],[SRS]],".",Tabla1[[#This Row],[AREA]],".",Tabla1[[#This Row],[TIPO]]))</f>
        <v>#REF!</v>
      </c>
      <c r="C149" s="358" t="e">
        <f>IF(Tabla1[[#This Row],[Código_Actividad]]="","",'[3]Formulario PPGR1'!#REF!)</f>
        <v>#REF!</v>
      </c>
      <c r="D149" s="358" t="e">
        <f>IF(Tabla1[[#This Row],[Código_Actividad]]="","",'[3]Formulario PPGR1'!#REF!)</f>
        <v>#REF!</v>
      </c>
      <c r="E149" s="358" t="e">
        <f>IF(Tabla1[[#This Row],[Código_Actividad]]="","",'[3]Formulario PPGR1'!#REF!)</f>
        <v>#REF!</v>
      </c>
      <c r="F149" s="358" t="e">
        <f>IF(Tabla1[[#This Row],[Código_Actividad]]="","",'[3]Formulario PPGR1'!#REF!)</f>
        <v>#REF!</v>
      </c>
      <c r="G149" s="368" t="s">
        <v>1546</v>
      </c>
      <c r="H149" s="370" t="s">
        <v>1466</v>
      </c>
      <c r="I149" s="354"/>
      <c r="J149" s="414" t="s">
        <v>1640</v>
      </c>
      <c r="K149" s="354" t="s">
        <v>1596</v>
      </c>
      <c r="L149" s="353">
        <v>1</v>
      </c>
      <c r="M149" s="356"/>
      <c r="N149" s="356">
        <f>+Tabla1[[#This Row],[Precio Unitario]]*Tabla1[[#This Row],[Cantidad de Insumos]]</f>
        <v>0</v>
      </c>
      <c r="O149" s="357"/>
      <c r="P149" s="354"/>
      <c r="Q149" s="345"/>
      <c r="R149" s="345"/>
    </row>
    <row r="150" spans="2:18" ht="38.25" x14ac:dyDescent="0.2">
      <c r="B150" s="358" t="e">
        <f>IF(Tabla1[[#This Row],[Código_Actividad]]="","",CONCATENATE(Tabla1[[#This Row],[POA]],".",Tabla1[[#This Row],[SRS]],".",Tabla1[[#This Row],[AREA]],".",Tabla1[[#This Row],[TIPO]]))</f>
        <v>#REF!</v>
      </c>
      <c r="C150" s="358" t="e">
        <f>IF(Tabla1[[#This Row],[Código_Actividad]]="","",'[3]Formulario PPGR1'!#REF!)</f>
        <v>#REF!</v>
      </c>
      <c r="D150" s="358" t="e">
        <f>IF(Tabla1[[#This Row],[Código_Actividad]]="","",'[3]Formulario PPGR1'!#REF!)</f>
        <v>#REF!</v>
      </c>
      <c r="E150" s="358" t="e">
        <f>IF(Tabla1[[#This Row],[Código_Actividad]]="","",'[3]Formulario PPGR1'!#REF!)</f>
        <v>#REF!</v>
      </c>
      <c r="F150" s="358" t="e">
        <f>IF(Tabla1[[#This Row],[Código_Actividad]]="","",'[3]Formulario PPGR1'!#REF!)</f>
        <v>#REF!</v>
      </c>
      <c r="G150" s="368" t="s">
        <v>1547</v>
      </c>
      <c r="H150" s="370" t="s">
        <v>1467</v>
      </c>
      <c r="I150" s="370" t="s">
        <v>1467</v>
      </c>
      <c r="J150" s="414" t="s">
        <v>1641</v>
      </c>
      <c r="K150" s="354" t="s">
        <v>1595</v>
      </c>
      <c r="L150" s="353">
        <v>1</v>
      </c>
      <c r="M150" s="355">
        <v>1200000</v>
      </c>
      <c r="N150" s="356">
        <f>+Tabla1[[#This Row],[Precio Unitario]]*Tabla1[[#This Row],[Cantidad de Insumos]]</f>
        <v>1200000</v>
      </c>
      <c r="O150" s="357"/>
      <c r="P150" s="354"/>
      <c r="Q150" s="345"/>
      <c r="R150" s="345"/>
    </row>
    <row r="151" spans="2:18" ht="51" x14ac:dyDescent="0.2">
      <c r="B151" s="358" t="e">
        <f>IF(Tabla1[[#This Row],[Código_Actividad]]="","",CONCATENATE(Tabla1[[#This Row],[POA]],".",Tabla1[[#This Row],[SRS]],".",Tabla1[[#This Row],[AREA]],".",Tabla1[[#This Row],[TIPO]]))</f>
        <v>#REF!</v>
      </c>
      <c r="C151" s="358" t="e">
        <f>IF(Tabla1[[#This Row],[Código_Actividad]]="","",'[3]Formulario PPGR1'!#REF!)</f>
        <v>#REF!</v>
      </c>
      <c r="D151" s="358" t="e">
        <f>IF(Tabla1[[#This Row],[Código_Actividad]]="","",'[3]Formulario PPGR1'!#REF!)</f>
        <v>#REF!</v>
      </c>
      <c r="E151" s="358" t="e">
        <f>IF(Tabla1[[#This Row],[Código_Actividad]]="","",'[3]Formulario PPGR1'!#REF!)</f>
        <v>#REF!</v>
      </c>
      <c r="F151" s="358" t="e">
        <f>IF(Tabla1[[#This Row],[Código_Actividad]]="","",'[3]Formulario PPGR1'!#REF!)</f>
        <v>#REF!</v>
      </c>
      <c r="G151" s="368" t="s">
        <v>1548</v>
      </c>
      <c r="H151" s="370" t="s">
        <v>1468</v>
      </c>
      <c r="I151" s="370" t="s">
        <v>1468</v>
      </c>
      <c r="J151" s="414" t="s">
        <v>1642</v>
      </c>
      <c r="K151" s="418"/>
      <c r="L151" s="353"/>
      <c r="M151" s="355"/>
      <c r="N151" s="356">
        <f>+Tabla1[[#This Row],[Precio Unitario]]*Tabla1[[#This Row],[Cantidad de Insumos]]</f>
        <v>0</v>
      </c>
      <c r="O151" s="357"/>
      <c r="P151" s="354"/>
      <c r="Q151" s="345"/>
      <c r="R151" s="345"/>
    </row>
    <row r="152" spans="2:18" x14ac:dyDescent="0.2">
      <c r="B152" s="358" t="e">
        <f>IF(Tabla1[[#This Row],[Código_Actividad]]="","",CONCATENATE(Tabla1[[#This Row],[POA]],".",Tabla1[[#This Row],[SRS]],".",Tabla1[[#This Row],[AREA]],".",Tabla1[[#This Row],[TIPO]]))</f>
        <v>#REF!</v>
      </c>
      <c r="C152" s="358" t="e">
        <f>IF(Tabla1[[#This Row],[Código_Actividad]]="","",'[3]Formulario PPGR1'!#REF!)</f>
        <v>#REF!</v>
      </c>
      <c r="D152" s="358" t="e">
        <f>IF(Tabla1[[#This Row],[Código_Actividad]]="","",'[3]Formulario PPGR1'!#REF!)</f>
        <v>#REF!</v>
      </c>
      <c r="E152" s="358" t="e">
        <f>IF(Tabla1[[#This Row],[Código_Actividad]]="","",'[3]Formulario PPGR1'!#REF!)</f>
        <v>#REF!</v>
      </c>
      <c r="F152" s="358" t="e">
        <f>IF(Tabla1[[#This Row],[Código_Actividad]]="","",'[3]Formulario PPGR1'!#REF!)</f>
        <v>#REF!</v>
      </c>
      <c r="G152" s="368" t="s">
        <v>1549</v>
      </c>
      <c r="H152" s="370" t="s">
        <v>1469</v>
      </c>
      <c r="I152" s="354"/>
      <c r="J152" s="414" t="s">
        <v>1643</v>
      </c>
      <c r="K152" s="354"/>
      <c r="L152" s="353"/>
      <c r="M152" s="355"/>
      <c r="N152" s="356">
        <f>+Tabla1[[#This Row],[Precio Unitario]]*Tabla1[[#This Row],[Cantidad de Insumos]]</f>
        <v>0</v>
      </c>
      <c r="O152" s="357"/>
      <c r="P152" s="354"/>
      <c r="Q152" s="345"/>
      <c r="R152" s="345"/>
    </row>
    <row r="153" spans="2:18" x14ac:dyDescent="0.2">
      <c r="B153" s="358" t="e">
        <f>IF(Tabla1[[#This Row],[Código_Actividad]]="","",CONCATENATE(Tabla1[[#This Row],[POA]],".",Tabla1[[#This Row],[SRS]],".",Tabla1[[#This Row],[AREA]],".",Tabla1[[#This Row],[TIPO]]))</f>
        <v>#REF!</v>
      </c>
      <c r="C153" s="358" t="e">
        <f>IF(Tabla1[[#This Row],[Código_Actividad]]="","",'[3]Formulario PPGR1'!#REF!)</f>
        <v>#REF!</v>
      </c>
      <c r="D153" s="358" t="e">
        <f>IF(Tabla1[[#This Row],[Código_Actividad]]="","",'[3]Formulario PPGR1'!#REF!)</f>
        <v>#REF!</v>
      </c>
      <c r="E153" s="358" t="e">
        <f>IF(Tabla1[[#This Row],[Código_Actividad]]="","",'[3]Formulario PPGR1'!#REF!)</f>
        <v>#REF!</v>
      </c>
      <c r="F153" s="358" t="e">
        <f>IF(Tabla1[[#This Row],[Código_Actividad]]="","",'[3]Formulario PPGR1'!#REF!)</f>
        <v>#REF!</v>
      </c>
      <c r="G153" s="368" t="s">
        <v>1551</v>
      </c>
      <c r="H153" s="370" t="s">
        <v>1552</v>
      </c>
      <c r="I153" s="354"/>
      <c r="J153" s="414" t="s">
        <v>1644</v>
      </c>
      <c r="K153" s="354"/>
      <c r="L153" s="353"/>
      <c r="M153" s="355"/>
      <c r="N153" s="356">
        <f>+Tabla1[[#This Row],[Precio Unitario]]*Tabla1[[#This Row],[Cantidad de Insumos]]</f>
        <v>0</v>
      </c>
      <c r="O153" s="357"/>
      <c r="P153" s="354"/>
      <c r="Q153" s="345"/>
      <c r="R153" s="345"/>
    </row>
    <row r="154" spans="2:18" ht="30" x14ac:dyDescent="0.2">
      <c r="B154" s="358" t="e">
        <f>IF(Tabla1[[#This Row],[Código_Actividad]]="","",CONCATENATE(Tabla1[[#This Row],[POA]],".",Tabla1[[#This Row],[SRS]],".",Tabla1[[#This Row],[AREA]],".",Tabla1[[#This Row],[TIPO]]))</f>
        <v>#REF!</v>
      </c>
      <c r="C154" s="358" t="e">
        <f>IF(Tabla1[[#This Row],[Código_Actividad]]="","",'[3]Formulario PPGR1'!#REF!)</f>
        <v>#REF!</v>
      </c>
      <c r="D154" s="358" t="e">
        <f>IF(Tabla1[[#This Row],[Código_Actividad]]="","",'[3]Formulario PPGR1'!#REF!)</f>
        <v>#REF!</v>
      </c>
      <c r="E154" s="358" t="e">
        <f>IF(Tabla1[[#This Row],[Código_Actividad]]="","",'[3]Formulario PPGR1'!#REF!)</f>
        <v>#REF!</v>
      </c>
      <c r="F154" s="358" t="e">
        <f>IF(Tabla1[[#This Row],[Código_Actividad]]="","",'[3]Formulario PPGR1'!#REF!)</f>
        <v>#REF!</v>
      </c>
      <c r="G154" s="368" t="s">
        <v>1550</v>
      </c>
      <c r="H154" s="370" t="s">
        <v>1470</v>
      </c>
      <c r="I154" s="354"/>
      <c r="J154" s="414" t="s">
        <v>1645</v>
      </c>
      <c r="K154" s="418"/>
      <c r="L154" s="353"/>
      <c r="M154" s="355"/>
      <c r="N154" s="356">
        <f>+Tabla1[[#This Row],[Precio Unitario]]*Tabla1[[#This Row],[Cantidad de Insumos]]</f>
        <v>0</v>
      </c>
      <c r="O154" s="357"/>
      <c r="P154" s="354"/>
      <c r="Q154" s="345"/>
      <c r="R154" s="345"/>
    </row>
    <row r="155" spans="2:18" ht="30" x14ac:dyDescent="0.2">
      <c r="B155" s="358" t="e">
        <f>IF(Tabla1[[#This Row],[Código_Actividad]]="","",CONCATENATE(Tabla1[[#This Row],[POA]],".",Tabla1[[#This Row],[SRS]],".",Tabla1[[#This Row],[AREA]],".",Tabla1[[#This Row],[TIPO]]))</f>
        <v>#REF!</v>
      </c>
      <c r="C155" s="358" t="e">
        <f>IF(Tabla1[[#This Row],[Código_Actividad]]="","",'[3]Formulario PPGR1'!#REF!)</f>
        <v>#REF!</v>
      </c>
      <c r="D155" s="358" t="e">
        <f>IF(Tabla1[[#This Row],[Código_Actividad]]="","",'[3]Formulario PPGR1'!#REF!)</f>
        <v>#REF!</v>
      </c>
      <c r="E155" s="358" t="e">
        <f>IF(Tabla1[[#This Row],[Código_Actividad]]="","",'[3]Formulario PPGR1'!#REF!)</f>
        <v>#REF!</v>
      </c>
      <c r="F155" s="358" t="e">
        <f>IF(Tabla1[[#This Row],[Código_Actividad]]="","",'[3]Formulario PPGR1'!#REF!)</f>
        <v>#REF!</v>
      </c>
      <c r="G155" s="368" t="s">
        <v>1553</v>
      </c>
      <c r="H155" s="370" t="s">
        <v>1471</v>
      </c>
      <c r="I155" s="354"/>
      <c r="J155" s="414"/>
      <c r="K155" s="354"/>
      <c r="L155" s="353"/>
      <c r="M155" s="355"/>
      <c r="N155" s="356">
        <f>+Tabla1[[#This Row],[Precio Unitario]]*Tabla1[[#This Row],[Cantidad de Insumos]]</f>
        <v>0</v>
      </c>
      <c r="O155" s="357"/>
      <c r="P155" s="354"/>
      <c r="Q155" s="345"/>
      <c r="R155" s="345"/>
    </row>
    <row r="156" spans="2:18" x14ac:dyDescent="0.2">
      <c r="B156" s="358" t="e">
        <f>IF(Tabla1[[#This Row],[Código_Actividad]]="","",CONCATENATE(Tabla1[[#This Row],[POA]],".",Tabla1[[#This Row],[SRS]],".",Tabla1[[#This Row],[AREA]],".",Tabla1[[#This Row],[TIPO]]))</f>
        <v>#REF!</v>
      </c>
      <c r="C156" s="358" t="e">
        <f>IF(Tabla1[[#This Row],[Código_Actividad]]="","",'[3]Formulario PPGR1'!#REF!)</f>
        <v>#REF!</v>
      </c>
      <c r="D156" s="358" t="e">
        <f>IF(Tabla1[[#This Row],[Código_Actividad]]="","",'[3]Formulario PPGR1'!#REF!)</f>
        <v>#REF!</v>
      </c>
      <c r="E156" s="358" t="e">
        <f>IF(Tabla1[[#This Row],[Código_Actividad]]="","",'[3]Formulario PPGR1'!#REF!)</f>
        <v>#REF!</v>
      </c>
      <c r="F156" s="358" t="e">
        <f>IF(Tabla1[[#This Row],[Código_Actividad]]="","",'[3]Formulario PPGR1'!#REF!)</f>
        <v>#REF!</v>
      </c>
      <c r="G156" s="368" t="s">
        <v>1554</v>
      </c>
      <c r="H156" s="370" t="s">
        <v>1472</v>
      </c>
      <c r="I156" s="354"/>
      <c r="J156" s="414"/>
      <c r="K156" s="354" t="s">
        <v>1596</v>
      </c>
      <c r="L156" s="353">
        <v>1</v>
      </c>
      <c r="M156" s="355"/>
      <c r="N156" s="356">
        <f>+Tabla1[[#This Row],[Precio Unitario]]*Tabla1[[#This Row],[Cantidad de Insumos]]</f>
        <v>0</v>
      </c>
      <c r="O156" s="357"/>
      <c r="P156" s="354"/>
      <c r="Q156" s="345"/>
      <c r="R156" s="345"/>
    </row>
    <row r="157" spans="2:18" x14ac:dyDescent="0.2">
      <c r="B157" s="358" t="e">
        <f>IF(Tabla1[[#This Row],[Código_Actividad]]="","",CONCATENATE(Tabla1[[#This Row],[POA]],".",Tabla1[[#This Row],[SRS]],".",Tabla1[[#This Row],[AREA]],".",Tabla1[[#This Row],[TIPO]]))</f>
        <v>#REF!</v>
      </c>
      <c r="C157" s="358" t="e">
        <f>IF(Tabla1[[#This Row],[Código_Actividad]]="","",'[3]Formulario PPGR1'!#REF!)</f>
        <v>#REF!</v>
      </c>
      <c r="D157" s="358" t="e">
        <f>IF(Tabla1[[#This Row],[Código_Actividad]]="","",'[3]Formulario PPGR1'!#REF!)</f>
        <v>#REF!</v>
      </c>
      <c r="E157" s="358" t="e">
        <f>IF(Tabla1[[#This Row],[Código_Actividad]]="","",'[3]Formulario PPGR1'!#REF!)</f>
        <v>#REF!</v>
      </c>
      <c r="F157" s="358" t="e">
        <f>IF(Tabla1[[#This Row],[Código_Actividad]]="","",'[3]Formulario PPGR1'!#REF!)</f>
        <v>#REF!</v>
      </c>
      <c r="G157" s="368" t="s">
        <v>1555</v>
      </c>
      <c r="H157" s="370" t="s">
        <v>1473</v>
      </c>
      <c r="I157" s="354"/>
      <c r="J157" s="414"/>
      <c r="K157" s="418" t="s">
        <v>1596</v>
      </c>
      <c r="L157" s="353">
        <v>1</v>
      </c>
      <c r="M157" s="355"/>
      <c r="N157" s="356">
        <f>+Tabla1[[#This Row],[Precio Unitario]]*Tabla1[[#This Row],[Cantidad de Insumos]]</f>
        <v>0</v>
      </c>
      <c r="O157" s="357"/>
      <c r="P157" s="354"/>
      <c r="Q157" s="345"/>
      <c r="R157" s="345"/>
    </row>
    <row r="158" spans="2:18" ht="30" x14ac:dyDescent="0.2">
      <c r="B158" s="358" t="e">
        <f>IF(Tabla1[[#This Row],[Código_Actividad]]="","",CONCATENATE(Tabla1[[#This Row],[POA]],".",Tabla1[[#This Row],[SRS]],".",Tabla1[[#This Row],[AREA]],".",Tabla1[[#This Row],[TIPO]]))</f>
        <v>#REF!</v>
      </c>
      <c r="C158" s="358" t="e">
        <f>IF(Tabla1[[#This Row],[Código_Actividad]]="","",'[3]Formulario PPGR1'!#REF!)</f>
        <v>#REF!</v>
      </c>
      <c r="D158" s="358" t="e">
        <f>IF(Tabla1[[#This Row],[Código_Actividad]]="","",'[3]Formulario PPGR1'!#REF!)</f>
        <v>#REF!</v>
      </c>
      <c r="E158" s="358" t="e">
        <f>IF(Tabla1[[#This Row],[Código_Actividad]]="","",'[3]Formulario PPGR1'!#REF!)</f>
        <v>#REF!</v>
      </c>
      <c r="F158" s="358" t="e">
        <f>IF(Tabla1[[#This Row],[Código_Actividad]]="","",'[3]Formulario PPGR1'!#REF!)</f>
        <v>#REF!</v>
      </c>
      <c r="G158" s="368" t="s">
        <v>1556</v>
      </c>
      <c r="H158" s="370" t="s">
        <v>1474</v>
      </c>
      <c r="I158" s="354"/>
      <c r="J158" s="414"/>
      <c r="K158" s="418"/>
      <c r="L158" s="353"/>
      <c r="M158" s="355"/>
      <c r="N158" s="356">
        <f>+Tabla1[[#This Row],[Precio Unitario]]*Tabla1[[#This Row],[Cantidad de Insumos]]</f>
        <v>0</v>
      </c>
      <c r="O158" s="357"/>
      <c r="P158" s="354"/>
      <c r="Q158" s="345"/>
      <c r="R158" s="345"/>
    </row>
    <row r="159" spans="2:18" x14ac:dyDescent="0.2">
      <c r="B159" s="358" t="e">
        <f>IF(Tabla1[[#This Row],[Código_Actividad]]="","",CONCATENATE(Tabla1[[#This Row],[POA]],".",Tabla1[[#This Row],[SRS]],".",Tabla1[[#This Row],[AREA]],".",Tabla1[[#This Row],[TIPO]]))</f>
        <v>#REF!</v>
      </c>
      <c r="C159" s="358" t="e">
        <f>IF(Tabla1[[#This Row],[Código_Actividad]]="","",'[3]Formulario PPGR1'!#REF!)</f>
        <v>#REF!</v>
      </c>
      <c r="D159" s="358" t="e">
        <f>IF(Tabla1[[#This Row],[Código_Actividad]]="","",'[3]Formulario PPGR1'!#REF!)</f>
        <v>#REF!</v>
      </c>
      <c r="E159" s="358" t="e">
        <f>IF(Tabla1[[#This Row],[Código_Actividad]]="","",'[3]Formulario PPGR1'!#REF!)</f>
        <v>#REF!</v>
      </c>
      <c r="F159" s="358" t="e">
        <f>IF(Tabla1[[#This Row],[Código_Actividad]]="","",'[3]Formulario PPGR1'!#REF!)</f>
        <v>#REF!</v>
      </c>
      <c r="G159" s="368" t="s">
        <v>1557</v>
      </c>
      <c r="H159" s="370" t="s">
        <v>1475</v>
      </c>
      <c r="I159" s="354"/>
      <c r="J159" s="414"/>
      <c r="K159" s="354"/>
      <c r="L159" s="353"/>
      <c r="M159" s="355"/>
      <c r="N159" s="356">
        <f>+Tabla1[[#This Row],[Precio Unitario]]*Tabla1[[#This Row],[Cantidad de Insumos]]</f>
        <v>0</v>
      </c>
      <c r="O159" s="357"/>
      <c r="P159" s="354"/>
      <c r="Q159" s="345"/>
      <c r="R159" s="345"/>
    </row>
    <row r="160" spans="2:18" ht="30" x14ac:dyDescent="0.2">
      <c r="B160" s="358" t="e">
        <f>IF(Tabla1[[#This Row],[Código_Actividad]]="","",CONCATENATE(Tabla1[[#This Row],[POA]],".",Tabla1[[#This Row],[SRS]],".",Tabla1[[#This Row],[AREA]],".",Tabla1[[#This Row],[TIPO]]))</f>
        <v>#REF!</v>
      </c>
      <c r="C160" s="358" t="e">
        <f>IF(Tabla1[[#This Row],[Código_Actividad]]="","",'[3]Formulario PPGR1'!#REF!)</f>
        <v>#REF!</v>
      </c>
      <c r="D160" s="358" t="e">
        <f>IF(Tabla1[[#This Row],[Código_Actividad]]="","",'[3]Formulario PPGR1'!#REF!)</f>
        <v>#REF!</v>
      </c>
      <c r="E160" s="358" t="e">
        <f>IF(Tabla1[[#This Row],[Código_Actividad]]="","",'[3]Formulario PPGR1'!#REF!)</f>
        <v>#REF!</v>
      </c>
      <c r="F160" s="358" t="e">
        <f>IF(Tabla1[[#This Row],[Código_Actividad]]="","",'[3]Formulario PPGR1'!#REF!)</f>
        <v>#REF!</v>
      </c>
      <c r="G160" s="368" t="s">
        <v>1558</v>
      </c>
      <c r="H160" s="370" t="s">
        <v>1652</v>
      </c>
      <c r="I160" s="354"/>
      <c r="J160" s="414"/>
      <c r="K160" s="354" t="s">
        <v>1597</v>
      </c>
      <c r="L160" s="353">
        <v>1</v>
      </c>
      <c r="M160" s="355"/>
      <c r="N160" s="356">
        <f>+Tabla1[[#This Row],[Precio Unitario]]*Tabla1[[#This Row],[Cantidad de Insumos]]</f>
        <v>0</v>
      </c>
      <c r="O160" s="357"/>
      <c r="P160" s="354"/>
      <c r="Q160" s="345"/>
      <c r="R160" s="345"/>
    </row>
    <row r="161" spans="2:18" ht="30" x14ac:dyDescent="0.2">
      <c r="B161" s="358" t="e">
        <f>IF(Tabla1[[#This Row],[Código_Actividad]]="","",CONCATENATE(Tabla1[[#This Row],[POA]],".",Tabla1[[#This Row],[SRS]],".",Tabla1[[#This Row],[AREA]],".",Tabla1[[#This Row],[TIPO]]))</f>
        <v>#REF!</v>
      </c>
      <c r="C161" s="358" t="e">
        <f>IF(Tabla1[[#This Row],[Código_Actividad]]="","",'[3]Formulario PPGR1'!#REF!)</f>
        <v>#REF!</v>
      </c>
      <c r="D161" s="358" t="e">
        <f>IF(Tabla1[[#This Row],[Código_Actividad]]="","",'[3]Formulario PPGR1'!#REF!)</f>
        <v>#REF!</v>
      </c>
      <c r="E161" s="358" t="e">
        <f>IF(Tabla1[[#This Row],[Código_Actividad]]="","",'[3]Formulario PPGR1'!#REF!)</f>
        <v>#REF!</v>
      </c>
      <c r="F161" s="358" t="e">
        <f>IF(Tabla1[[#This Row],[Código_Actividad]]="","",'[3]Formulario PPGR1'!#REF!)</f>
        <v>#REF!</v>
      </c>
      <c r="G161" s="368" t="s">
        <v>1559</v>
      </c>
      <c r="H161" s="370" t="s">
        <v>1476</v>
      </c>
      <c r="I161" s="354"/>
      <c r="J161" s="414"/>
      <c r="K161" s="354"/>
      <c r="L161" s="353"/>
      <c r="M161" s="355"/>
      <c r="N161" s="356">
        <f>+Tabla1[[#This Row],[Precio Unitario]]*Tabla1[[#This Row],[Cantidad de Insumos]]</f>
        <v>0</v>
      </c>
      <c r="O161" s="357"/>
      <c r="P161" s="354"/>
      <c r="Q161" s="345"/>
      <c r="R161" s="345"/>
    </row>
    <row r="162" spans="2:18" x14ac:dyDescent="0.2">
      <c r="B162" s="358" t="e">
        <f>IF(Tabla1[[#This Row],[Código_Actividad]]="","",CONCATENATE(Tabla1[[#This Row],[POA]],".",Tabla1[[#This Row],[SRS]],".",Tabla1[[#This Row],[AREA]],".",Tabla1[[#This Row],[TIPO]]))</f>
        <v>#REF!</v>
      </c>
      <c r="C162" s="358" t="e">
        <f>IF(Tabla1[[#This Row],[Código_Actividad]]="","",'[3]Formulario PPGR1'!#REF!)</f>
        <v>#REF!</v>
      </c>
      <c r="D162" s="358" t="e">
        <f>IF(Tabla1[[#This Row],[Código_Actividad]]="","",'[3]Formulario PPGR1'!#REF!)</f>
        <v>#REF!</v>
      </c>
      <c r="E162" s="358" t="e">
        <f>IF(Tabla1[[#This Row],[Código_Actividad]]="","",'[3]Formulario PPGR1'!#REF!)</f>
        <v>#REF!</v>
      </c>
      <c r="F162" s="358" t="e">
        <f>IF(Tabla1[[#This Row],[Código_Actividad]]="","",'[3]Formulario PPGR1'!#REF!)</f>
        <v>#REF!</v>
      </c>
      <c r="G162" s="368" t="s">
        <v>1560</v>
      </c>
      <c r="H162" s="370" t="s">
        <v>1477</v>
      </c>
      <c r="I162" s="370" t="s">
        <v>1477</v>
      </c>
      <c r="J162" s="414"/>
      <c r="K162" s="418"/>
      <c r="L162" s="353"/>
      <c r="M162" s="355"/>
      <c r="N162" s="356">
        <f>+Tabla1[[#This Row],[Precio Unitario]]*Tabla1[[#This Row],[Cantidad de Insumos]]</f>
        <v>0</v>
      </c>
      <c r="O162" s="357"/>
      <c r="P162" s="354"/>
      <c r="Q162" s="345"/>
      <c r="R162" s="345"/>
    </row>
    <row r="163" spans="2:18" x14ac:dyDescent="0.2">
      <c r="B163" s="358" t="e">
        <f>IF(Tabla1[[#This Row],[Código_Actividad]]="","",CONCATENATE(Tabla1[[#This Row],[POA]],".",Tabla1[[#This Row],[SRS]],".",Tabla1[[#This Row],[AREA]],".",Tabla1[[#This Row],[TIPO]]))</f>
        <v>#REF!</v>
      </c>
      <c r="C163" s="358" t="e">
        <f>IF(Tabla1[[#This Row],[Código_Actividad]]="","",'[3]Formulario PPGR1'!#REF!)</f>
        <v>#REF!</v>
      </c>
      <c r="D163" s="358" t="e">
        <f>IF(Tabla1[[#This Row],[Código_Actividad]]="","",'[3]Formulario PPGR1'!#REF!)</f>
        <v>#REF!</v>
      </c>
      <c r="E163" s="358" t="e">
        <f>IF(Tabla1[[#This Row],[Código_Actividad]]="","",'[3]Formulario PPGR1'!#REF!)</f>
        <v>#REF!</v>
      </c>
      <c r="F163" s="358" t="e">
        <f>IF(Tabla1[[#This Row],[Código_Actividad]]="","",'[3]Formulario PPGR1'!#REF!)</f>
        <v>#REF!</v>
      </c>
      <c r="G163" s="368" t="s">
        <v>1561</v>
      </c>
      <c r="H163" s="370" t="s">
        <v>1653</v>
      </c>
      <c r="I163" s="354"/>
      <c r="J163" s="414"/>
      <c r="K163" s="418" t="s">
        <v>1596</v>
      </c>
      <c r="L163" s="353">
        <v>1</v>
      </c>
      <c r="M163" s="355"/>
      <c r="N163" s="356">
        <f>+Tabla1[[#This Row],[Precio Unitario]]*Tabla1[[#This Row],[Cantidad de Insumos]]</f>
        <v>0</v>
      </c>
      <c r="O163" s="357"/>
      <c r="P163" s="354"/>
      <c r="Q163" s="345"/>
      <c r="R163" s="345"/>
    </row>
    <row r="164" spans="2:18" x14ac:dyDescent="0.2">
      <c r="B164" s="358" t="e">
        <f>IF(Tabla1[[#This Row],[Código_Actividad]]="","",CONCATENATE(Tabla1[[#This Row],[POA]],".",Tabla1[[#This Row],[SRS]],".",Tabla1[[#This Row],[AREA]],".",Tabla1[[#This Row],[TIPO]]))</f>
        <v>#REF!</v>
      </c>
      <c r="C164" s="358" t="e">
        <f>IF(Tabla1[[#This Row],[Código_Actividad]]="","",'[3]Formulario PPGR1'!#REF!)</f>
        <v>#REF!</v>
      </c>
      <c r="D164" s="358" t="e">
        <f>IF(Tabla1[[#This Row],[Código_Actividad]]="","",'[3]Formulario PPGR1'!#REF!)</f>
        <v>#REF!</v>
      </c>
      <c r="E164" s="358" t="e">
        <f>IF(Tabla1[[#This Row],[Código_Actividad]]="","",'[3]Formulario PPGR1'!#REF!)</f>
        <v>#REF!</v>
      </c>
      <c r="F164" s="358" t="e">
        <f>IF(Tabla1[[#This Row],[Código_Actividad]]="","",'[3]Formulario PPGR1'!#REF!)</f>
        <v>#REF!</v>
      </c>
      <c r="G164" s="368" t="s">
        <v>1562</v>
      </c>
      <c r="H164" s="370" t="s">
        <v>1654</v>
      </c>
      <c r="I164" s="354"/>
      <c r="J164" s="414"/>
      <c r="K164" s="354" t="s">
        <v>1596</v>
      </c>
      <c r="L164" s="353">
        <v>1</v>
      </c>
      <c r="M164" s="356"/>
      <c r="N164" s="356">
        <f>+Tabla1[[#This Row],[Precio Unitario]]*Tabla1[[#This Row],[Cantidad de Insumos]]</f>
        <v>0</v>
      </c>
      <c r="O164" s="357"/>
      <c r="P164" s="354"/>
      <c r="Q164" s="345"/>
      <c r="R164" s="345"/>
    </row>
    <row r="165" spans="2:18" x14ac:dyDescent="0.2">
      <c r="B165" s="358" t="e">
        <f>IF(Tabla1[[#This Row],[Código_Actividad]]="","",CONCATENATE(Tabla1[[#This Row],[POA]],".",Tabla1[[#This Row],[SRS]],".",Tabla1[[#This Row],[AREA]],".",Tabla1[[#This Row],[TIPO]]))</f>
        <v>#REF!</v>
      </c>
      <c r="C165" s="358" t="e">
        <f>IF(Tabla1[[#This Row],[Código_Actividad]]="","",'[3]Formulario PPGR1'!#REF!)</f>
        <v>#REF!</v>
      </c>
      <c r="D165" s="358" t="e">
        <f>IF(Tabla1[[#This Row],[Código_Actividad]]="","",'[3]Formulario PPGR1'!#REF!)</f>
        <v>#REF!</v>
      </c>
      <c r="E165" s="358" t="e">
        <f>IF(Tabla1[[#This Row],[Código_Actividad]]="","",'[3]Formulario PPGR1'!#REF!)</f>
        <v>#REF!</v>
      </c>
      <c r="F165" s="358" t="e">
        <f>IF(Tabla1[[#This Row],[Código_Actividad]]="","",'[3]Formulario PPGR1'!#REF!)</f>
        <v>#REF!</v>
      </c>
      <c r="G165" s="368" t="s">
        <v>1563</v>
      </c>
      <c r="H165" s="370" t="s">
        <v>1478</v>
      </c>
      <c r="I165" s="370" t="s">
        <v>1478</v>
      </c>
      <c r="J165" s="414"/>
      <c r="K165" s="354"/>
      <c r="L165" s="353"/>
      <c r="M165" s="356">
        <v>1000000</v>
      </c>
      <c r="N165" s="356">
        <f>+Tabla1[[#This Row],[Precio Unitario]]*Tabla1[[#This Row],[Cantidad de Insumos]]</f>
        <v>0</v>
      </c>
      <c r="O165" s="357"/>
      <c r="P165" s="354"/>
      <c r="Q165" s="345"/>
      <c r="R165" s="345"/>
    </row>
    <row r="166" spans="2:18" x14ac:dyDescent="0.2">
      <c r="B166" s="358" t="e">
        <f>IF(Tabla1[[#This Row],[Código_Actividad]]="","",CONCATENATE(Tabla1[[#This Row],[POA]],".",Tabla1[[#This Row],[SRS]],".",Tabla1[[#This Row],[AREA]],".",Tabla1[[#This Row],[TIPO]]))</f>
        <v>#REF!</v>
      </c>
      <c r="C166" s="358" t="e">
        <f>IF(Tabla1[[#This Row],[Código_Actividad]]="","",'[3]Formulario PPGR1'!#REF!)</f>
        <v>#REF!</v>
      </c>
      <c r="D166" s="358" t="e">
        <f>IF(Tabla1[[#This Row],[Código_Actividad]]="","",'[3]Formulario PPGR1'!#REF!)</f>
        <v>#REF!</v>
      </c>
      <c r="E166" s="358" t="e">
        <f>IF(Tabla1[[#This Row],[Código_Actividad]]="","",'[3]Formulario PPGR1'!#REF!)</f>
        <v>#REF!</v>
      </c>
      <c r="F166" s="358" t="e">
        <f>IF(Tabla1[[#This Row],[Código_Actividad]]="","",'[3]Formulario PPGR1'!#REF!)</f>
        <v>#REF!</v>
      </c>
      <c r="G166" s="368" t="s">
        <v>1564</v>
      </c>
      <c r="H166" s="370" t="s">
        <v>1479</v>
      </c>
      <c r="I166" s="354"/>
      <c r="J166" s="414"/>
      <c r="K166" s="354"/>
      <c r="L166" s="353"/>
      <c r="M166" s="356">
        <v>50000</v>
      </c>
      <c r="N166" s="356">
        <f>+Tabla1[[#This Row],[Precio Unitario]]*Tabla1[[#This Row],[Cantidad de Insumos]]</f>
        <v>0</v>
      </c>
      <c r="O166" s="357"/>
      <c r="P166" s="354"/>
      <c r="Q166" s="345"/>
      <c r="R166" s="345"/>
    </row>
    <row r="167" spans="2:18" ht="30" x14ac:dyDescent="0.2">
      <c r="B167" s="358" t="e">
        <f>IF(Tabla1[[#This Row],[Código_Actividad]]="","",CONCATENATE(Tabla1[[#This Row],[POA]],".",Tabla1[[#This Row],[SRS]],".",Tabla1[[#This Row],[AREA]],".",Tabla1[[#This Row],[TIPO]]))</f>
        <v>#REF!</v>
      </c>
      <c r="C167" s="358" t="e">
        <f>IF(Tabla1[[#This Row],[Código_Actividad]]="","",'[3]Formulario PPGR1'!#REF!)</f>
        <v>#REF!</v>
      </c>
      <c r="D167" s="358" t="e">
        <f>IF(Tabla1[[#This Row],[Código_Actividad]]="","",'[3]Formulario PPGR1'!#REF!)</f>
        <v>#REF!</v>
      </c>
      <c r="E167" s="358" t="e">
        <f>IF(Tabla1[[#This Row],[Código_Actividad]]="","",'[3]Formulario PPGR1'!#REF!)</f>
        <v>#REF!</v>
      </c>
      <c r="F167" s="358" t="e">
        <f>IF(Tabla1[[#This Row],[Código_Actividad]]="","",'[3]Formulario PPGR1'!#REF!)</f>
        <v>#REF!</v>
      </c>
      <c r="G167" s="368" t="s">
        <v>1565</v>
      </c>
      <c r="H167" s="370" t="s">
        <v>1480</v>
      </c>
      <c r="I167" s="370" t="s">
        <v>1480</v>
      </c>
      <c r="J167" s="414"/>
      <c r="K167" s="354"/>
      <c r="L167" s="353"/>
      <c r="M167" s="356">
        <v>1400000</v>
      </c>
      <c r="N167" s="356">
        <f>+Tabla1[[#This Row],[Precio Unitario]]*Tabla1[[#This Row],[Cantidad de Insumos]]</f>
        <v>0</v>
      </c>
      <c r="O167" s="357"/>
      <c r="P167" s="354"/>
      <c r="Q167" s="345"/>
      <c r="R167" s="345"/>
    </row>
    <row r="168" spans="2:18" x14ac:dyDescent="0.2">
      <c r="B168" s="358" t="e">
        <f>IF(Tabla1[[#This Row],[Código_Actividad]]="","",CONCATENATE(Tabla1[[#This Row],[POA]],".",Tabla1[[#This Row],[SRS]],".",Tabla1[[#This Row],[AREA]],".",Tabla1[[#This Row],[TIPO]]))</f>
        <v>#REF!</v>
      </c>
      <c r="C168" s="358" t="e">
        <f>IF(Tabla1[[#This Row],[Código_Actividad]]="","",'[3]Formulario PPGR1'!#REF!)</f>
        <v>#REF!</v>
      </c>
      <c r="D168" s="358" t="e">
        <f>IF(Tabla1[[#This Row],[Código_Actividad]]="","",'[3]Formulario PPGR1'!#REF!)</f>
        <v>#REF!</v>
      </c>
      <c r="E168" s="358" t="e">
        <f>IF(Tabla1[[#This Row],[Código_Actividad]]="","",'[3]Formulario PPGR1'!#REF!)</f>
        <v>#REF!</v>
      </c>
      <c r="F168" s="358" t="e">
        <f>IF(Tabla1[[#This Row],[Código_Actividad]]="","",'[3]Formulario PPGR1'!#REF!)</f>
        <v>#REF!</v>
      </c>
      <c r="G168" s="368" t="s">
        <v>1566</v>
      </c>
      <c r="H168" s="370" t="s">
        <v>1481</v>
      </c>
      <c r="I168" s="370" t="s">
        <v>1481</v>
      </c>
      <c r="J168" s="414"/>
      <c r="K168" s="354"/>
      <c r="L168" s="353"/>
      <c r="M168" s="355"/>
      <c r="N168" s="356">
        <f>+Tabla1[[#This Row],[Precio Unitario]]*Tabla1[[#This Row],[Cantidad de Insumos]]</f>
        <v>0</v>
      </c>
      <c r="O168" s="357"/>
      <c r="P168" s="354"/>
      <c r="Q168" s="345"/>
      <c r="R168" s="345"/>
    </row>
    <row r="169" spans="2:18" ht="30" x14ac:dyDescent="0.2">
      <c r="B169" s="358" t="e">
        <f>IF(Tabla1[[#This Row],[Código_Actividad]]="","",CONCATENATE(Tabla1[[#This Row],[POA]],".",Tabla1[[#This Row],[SRS]],".",Tabla1[[#This Row],[AREA]],".",Tabla1[[#This Row],[TIPO]]))</f>
        <v>#REF!</v>
      </c>
      <c r="C169" s="358" t="e">
        <f>IF(Tabla1[[#This Row],[Código_Actividad]]="","",'[3]Formulario PPGR1'!#REF!)</f>
        <v>#REF!</v>
      </c>
      <c r="D169" s="358" t="e">
        <f>IF(Tabla1[[#This Row],[Código_Actividad]]="","",'[3]Formulario PPGR1'!#REF!)</f>
        <v>#REF!</v>
      </c>
      <c r="E169" s="358" t="e">
        <f>IF(Tabla1[[#This Row],[Código_Actividad]]="","",'[3]Formulario PPGR1'!#REF!)</f>
        <v>#REF!</v>
      </c>
      <c r="F169" s="358" t="e">
        <f>IF(Tabla1[[#This Row],[Código_Actividad]]="","",'[3]Formulario PPGR1'!#REF!)</f>
        <v>#REF!</v>
      </c>
      <c r="G169" s="368" t="s">
        <v>1567</v>
      </c>
      <c r="H169" s="370" t="s">
        <v>1482</v>
      </c>
      <c r="I169" s="354"/>
      <c r="J169" s="414"/>
      <c r="K169" s="354" t="s">
        <v>1595</v>
      </c>
      <c r="L169" s="353">
        <v>1</v>
      </c>
      <c r="M169" s="355">
        <v>800000</v>
      </c>
      <c r="N169" s="356">
        <f>+Tabla1[[#This Row],[Precio Unitario]]*Tabla1[[#This Row],[Cantidad de Insumos]]</f>
        <v>800000</v>
      </c>
      <c r="O169" s="357"/>
      <c r="P169" s="354"/>
      <c r="Q169" s="345"/>
      <c r="R169" s="345"/>
    </row>
    <row r="170" spans="2:18" x14ac:dyDescent="0.2">
      <c r="B170" s="358" t="e">
        <f>IF(Tabla1[[#This Row],[Código_Actividad]]="","",CONCATENATE(Tabla1[[#This Row],[POA]],".",Tabla1[[#This Row],[SRS]],".",Tabla1[[#This Row],[AREA]],".",Tabla1[[#This Row],[TIPO]]))</f>
        <v>#REF!</v>
      </c>
      <c r="C170" s="358" t="e">
        <f>IF(Tabla1[[#This Row],[Código_Actividad]]="","",'[3]Formulario PPGR1'!#REF!)</f>
        <v>#REF!</v>
      </c>
      <c r="D170" s="358" t="e">
        <f>IF(Tabla1[[#This Row],[Código_Actividad]]="","",'[3]Formulario PPGR1'!#REF!)</f>
        <v>#REF!</v>
      </c>
      <c r="E170" s="358" t="e">
        <f>IF(Tabla1[[#This Row],[Código_Actividad]]="","",'[3]Formulario PPGR1'!#REF!)</f>
        <v>#REF!</v>
      </c>
      <c r="F170" s="358" t="e">
        <f>IF(Tabla1[[#This Row],[Código_Actividad]]="","",'[3]Formulario PPGR1'!#REF!)</f>
        <v>#REF!</v>
      </c>
      <c r="G170" s="368" t="s">
        <v>1568</v>
      </c>
      <c r="H170" s="370" t="s">
        <v>1483</v>
      </c>
      <c r="I170" s="370" t="s">
        <v>1483</v>
      </c>
      <c r="J170" s="414"/>
      <c r="K170" s="354"/>
      <c r="L170" s="353"/>
      <c r="M170" s="355"/>
      <c r="N170" s="356">
        <f>+Tabla1[[#This Row],[Precio Unitario]]*Tabla1[[#This Row],[Cantidad de Insumos]]</f>
        <v>0</v>
      </c>
      <c r="O170" s="357"/>
      <c r="P170" s="354"/>
      <c r="Q170" s="345"/>
      <c r="R170" s="345"/>
    </row>
    <row r="171" spans="2:18" x14ac:dyDescent="0.2">
      <c r="B171" s="352" t="e">
        <f>IF(Tabla1[[#This Row],[Código_Actividad]]="","",CONCATENATE(Tabla1[[#This Row],[POA]],".",Tabla1[[#This Row],[SRS]],".",Tabla1[[#This Row],[AREA]],".",Tabla1[[#This Row],[TIPO]]))</f>
        <v>#REF!</v>
      </c>
      <c r="C171" s="352" t="e">
        <f>IF(Tabla1[[#This Row],[Código_Actividad]]="","",'[3]Formulario PPGR1'!#REF!)</f>
        <v>#REF!</v>
      </c>
      <c r="D171" s="352" t="e">
        <f>IF(Tabla1[[#This Row],[Código_Actividad]]="","",'[3]Formulario PPGR1'!#REF!)</f>
        <v>#REF!</v>
      </c>
      <c r="E171" s="352" t="e">
        <f>IF(Tabla1[[#This Row],[Código_Actividad]]="","",'[3]Formulario PPGR1'!#REF!)</f>
        <v>#REF!</v>
      </c>
      <c r="F171" s="352" t="e">
        <f>IF(Tabla1[[#This Row],[Código_Actividad]]="","",'[3]Formulario PPGR1'!#REF!)</f>
        <v>#REF!</v>
      </c>
      <c r="G171" s="368" t="s">
        <v>1572</v>
      </c>
      <c r="H171" s="370" t="s">
        <v>1484</v>
      </c>
      <c r="I171" s="370" t="s">
        <v>1484</v>
      </c>
      <c r="J171" s="414"/>
      <c r="K171" s="354"/>
      <c r="L171" s="353"/>
      <c r="M171" s="355"/>
      <c r="N171" s="356">
        <f>+Tabla1[[#This Row],[Precio Unitario]]*Tabla1[[#This Row],[Cantidad de Insumos]]</f>
        <v>0</v>
      </c>
      <c r="O171" s="357"/>
      <c r="P171" s="354"/>
      <c r="Q171" s="345"/>
      <c r="R171" s="345"/>
    </row>
    <row r="172" spans="2:18" x14ac:dyDescent="0.2">
      <c r="B172" s="352" t="e">
        <f>IF(Tabla1[[#This Row],[Código_Actividad]]="","",CONCATENATE(Tabla1[[#This Row],[POA]],".",Tabla1[[#This Row],[SRS]],".",Tabla1[[#This Row],[AREA]],".",Tabla1[[#This Row],[TIPO]]))</f>
        <v>#REF!</v>
      </c>
      <c r="C172" s="352" t="e">
        <f>IF(Tabla1[[#This Row],[Código_Actividad]]="","",'[3]Formulario PPGR1'!#REF!)</f>
        <v>#REF!</v>
      </c>
      <c r="D172" s="352" t="e">
        <f>IF(Tabla1[[#This Row],[Código_Actividad]]="","",'[3]Formulario PPGR1'!#REF!)</f>
        <v>#REF!</v>
      </c>
      <c r="E172" s="352" t="e">
        <f>IF(Tabla1[[#This Row],[Código_Actividad]]="","",'[3]Formulario PPGR1'!#REF!)</f>
        <v>#REF!</v>
      </c>
      <c r="F172" s="352" t="e">
        <f>IF(Tabla1[[#This Row],[Código_Actividad]]="","",'[3]Formulario PPGR1'!#REF!)</f>
        <v>#REF!</v>
      </c>
      <c r="G172" s="368" t="s">
        <v>1563</v>
      </c>
      <c r="H172" s="370" t="s">
        <v>1485</v>
      </c>
      <c r="I172" s="370" t="s">
        <v>1485</v>
      </c>
      <c r="J172" s="414"/>
      <c r="K172" s="354"/>
      <c r="L172" s="353"/>
      <c r="M172" s="355"/>
      <c r="N172" s="356">
        <f>+Tabla1[[#This Row],[Precio Unitario]]*Tabla1[[#This Row],[Cantidad de Insumos]]</f>
        <v>0</v>
      </c>
      <c r="O172" s="357"/>
      <c r="P172" s="354"/>
      <c r="Q172" s="345"/>
      <c r="R172" s="345"/>
    </row>
    <row r="173" spans="2:18" x14ac:dyDescent="0.2">
      <c r="B173" s="352" t="e">
        <f>IF(Tabla1[[#This Row],[Código_Actividad]]="","",CONCATENATE(Tabla1[[#This Row],[POA]],".",Tabla1[[#This Row],[SRS]],".",Tabla1[[#This Row],[AREA]],".",Tabla1[[#This Row],[TIPO]]))</f>
        <v>#REF!</v>
      </c>
      <c r="C173" s="352" t="e">
        <f>IF(Tabla1[[#This Row],[Código_Actividad]]="","",'[3]Formulario PPGR1'!#REF!)</f>
        <v>#REF!</v>
      </c>
      <c r="D173" s="352" t="e">
        <f>IF(Tabla1[[#This Row],[Código_Actividad]]="","",'[3]Formulario PPGR1'!#REF!)</f>
        <v>#REF!</v>
      </c>
      <c r="E173" s="352" t="e">
        <f>IF(Tabla1[[#This Row],[Código_Actividad]]="","",'[3]Formulario PPGR1'!#REF!)</f>
        <v>#REF!</v>
      </c>
      <c r="F173" s="352" t="e">
        <f>IF(Tabla1[[#This Row],[Código_Actividad]]="","",'[3]Formulario PPGR1'!#REF!)</f>
        <v>#REF!</v>
      </c>
      <c r="G173" s="368" t="s">
        <v>1564</v>
      </c>
      <c r="H173" s="370" t="s">
        <v>1486</v>
      </c>
      <c r="I173" s="370" t="s">
        <v>1486</v>
      </c>
      <c r="J173" s="414"/>
      <c r="K173" s="354"/>
      <c r="L173" s="353"/>
      <c r="M173" s="355"/>
      <c r="N173" s="356">
        <f>+Tabla1[[#This Row],[Precio Unitario]]*Tabla1[[#This Row],[Cantidad de Insumos]]</f>
        <v>0</v>
      </c>
      <c r="O173" s="357"/>
      <c r="P173" s="354"/>
      <c r="Q173" s="345"/>
      <c r="R173" s="345"/>
    </row>
    <row r="174" spans="2:18" x14ac:dyDescent="0.2">
      <c r="B174" s="358" t="e">
        <f>IF(Tabla1[[#This Row],[Código_Actividad]]="","",CONCATENATE(Tabla1[[#This Row],[POA]],".",Tabla1[[#This Row],[SRS]],".",Tabla1[[#This Row],[AREA]],".",Tabla1[[#This Row],[TIPO]]))</f>
        <v>#REF!</v>
      </c>
      <c r="C174" s="358" t="e">
        <f>IF(Tabla1[[#This Row],[Código_Actividad]]="","",'[3]Formulario PPGR1'!#REF!)</f>
        <v>#REF!</v>
      </c>
      <c r="D174" s="358" t="e">
        <f>IF(Tabla1[[#This Row],[Código_Actividad]]="","",'[3]Formulario PPGR1'!#REF!)</f>
        <v>#REF!</v>
      </c>
      <c r="E174" s="358" t="e">
        <f>IF(Tabla1[[#This Row],[Código_Actividad]]="","",'[3]Formulario PPGR1'!#REF!)</f>
        <v>#REF!</v>
      </c>
      <c r="F174" s="358" t="e">
        <f>IF(Tabla1[[#This Row],[Código_Actividad]]="","",'[3]Formulario PPGR1'!#REF!)</f>
        <v>#REF!</v>
      </c>
      <c r="G174" s="368" t="s">
        <v>1568</v>
      </c>
      <c r="H174" s="370" t="s">
        <v>1487</v>
      </c>
      <c r="I174" s="370" t="s">
        <v>1487</v>
      </c>
      <c r="J174" s="414"/>
      <c r="K174" s="354"/>
      <c r="L174" s="353"/>
      <c r="M174" s="355"/>
      <c r="N174" s="356">
        <f>+Tabla1[[#This Row],[Precio Unitario]]*Tabla1[[#This Row],[Cantidad de Insumos]]</f>
        <v>0</v>
      </c>
      <c r="O174" s="357"/>
      <c r="P174" s="354"/>
      <c r="Q174" s="345"/>
      <c r="R174" s="345"/>
    </row>
    <row r="175" spans="2:18" ht="30" x14ac:dyDescent="0.2">
      <c r="B175" s="358" t="e">
        <f>IF(Tabla1[[#This Row],[Código_Actividad]]="","",CONCATENATE(Tabla1[[#This Row],[POA]],".",Tabla1[[#This Row],[SRS]],".",Tabla1[[#This Row],[AREA]],".",Tabla1[[#This Row],[TIPO]]))</f>
        <v>#REF!</v>
      </c>
      <c r="C175" s="358" t="e">
        <f>IF(Tabla1[[#This Row],[Código_Actividad]]="","",'[3]Formulario PPGR1'!#REF!)</f>
        <v>#REF!</v>
      </c>
      <c r="D175" s="358" t="e">
        <f>IF(Tabla1[[#This Row],[Código_Actividad]]="","",'[3]Formulario PPGR1'!#REF!)</f>
        <v>#REF!</v>
      </c>
      <c r="E175" s="358" t="e">
        <f>IF(Tabla1[[#This Row],[Código_Actividad]]="","",'[3]Formulario PPGR1'!#REF!)</f>
        <v>#REF!</v>
      </c>
      <c r="F175" s="358" t="e">
        <f>IF(Tabla1[[#This Row],[Código_Actividad]]="","",'[3]Formulario PPGR1'!#REF!)</f>
        <v>#REF!</v>
      </c>
      <c r="G175" s="368" t="s">
        <v>1572</v>
      </c>
      <c r="H175" s="370" t="s">
        <v>1488</v>
      </c>
      <c r="I175" s="370" t="s">
        <v>1488</v>
      </c>
      <c r="J175" s="414"/>
      <c r="K175" s="354" t="s">
        <v>1597</v>
      </c>
      <c r="L175" s="353">
        <v>2</v>
      </c>
      <c r="M175" s="355"/>
      <c r="N175" s="356">
        <f>+Tabla1[[#This Row],[Precio Unitario]]*Tabla1[[#This Row],[Cantidad de Insumos]]</f>
        <v>0</v>
      </c>
      <c r="O175" s="357"/>
      <c r="P175" s="354"/>
      <c r="Q175" s="345"/>
      <c r="R175" s="345"/>
    </row>
    <row r="176" spans="2:18" x14ac:dyDescent="0.2">
      <c r="B176" s="358" t="e">
        <f>IF(Tabla1[[#This Row],[Código_Actividad]]="","",CONCATENATE(Tabla1[[#This Row],[POA]],".",Tabla1[[#This Row],[SRS]],".",Tabla1[[#This Row],[AREA]],".",Tabla1[[#This Row],[TIPO]]))</f>
        <v>#REF!</v>
      </c>
      <c r="C176" s="358" t="e">
        <f>IF(Tabla1[[#This Row],[Código_Actividad]]="","",'[3]Formulario PPGR1'!#REF!)</f>
        <v>#REF!</v>
      </c>
      <c r="D176" s="358" t="e">
        <f>IF(Tabla1[[#This Row],[Código_Actividad]]="","",'[3]Formulario PPGR1'!#REF!)</f>
        <v>#REF!</v>
      </c>
      <c r="E176" s="358" t="e">
        <f>IF(Tabla1[[#This Row],[Código_Actividad]]="","",'[3]Formulario PPGR1'!#REF!)</f>
        <v>#REF!</v>
      </c>
      <c r="F176" s="358" t="e">
        <f>IF(Tabla1[[#This Row],[Código_Actividad]]="","",'[3]Formulario PPGR1'!#REF!)</f>
        <v>#REF!</v>
      </c>
      <c r="G176" s="368" t="s">
        <v>1569</v>
      </c>
      <c r="H176" s="370" t="s">
        <v>1489</v>
      </c>
      <c r="I176" s="370" t="s">
        <v>1489</v>
      </c>
      <c r="J176" s="414"/>
      <c r="K176" s="354" t="s">
        <v>1595</v>
      </c>
      <c r="L176" s="353">
        <v>2</v>
      </c>
      <c r="M176" s="355"/>
      <c r="N176" s="356">
        <f>+Tabla1[[#This Row],[Precio Unitario]]*Tabla1[[#This Row],[Cantidad de Insumos]]</f>
        <v>0</v>
      </c>
      <c r="O176" s="357"/>
      <c r="P176" s="354"/>
      <c r="Q176" s="345"/>
      <c r="R176" s="345"/>
    </row>
    <row r="177" spans="2:18" x14ac:dyDescent="0.2">
      <c r="B177" s="358" t="e">
        <f>IF(Tabla1[[#This Row],[Código_Actividad]]="","",CONCATENATE(Tabla1[[#This Row],[POA]],".",Tabla1[[#This Row],[SRS]],".",Tabla1[[#This Row],[AREA]],".",Tabla1[[#This Row],[TIPO]]))</f>
        <v>#REF!</v>
      </c>
      <c r="C177" s="358" t="e">
        <f>IF(Tabla1[[#This Row],[Código_Actividad]]="","",'[3]Formulario PPGR1'!#REF!)</f>
        <v>#REF!</v>
      </c>
      <c r="D177" s="358" t="e">
        <f>IF(Tabla1[[#This Row],[Código_Actividad]]="","",'[3]Formulario PPGR1'!#REF!)</f>
        <v>#REF!</v>
      </c>
      <c r="E177" s="358" t="e">
        <f>IF(Tabla1[[#This Row],[Código_Actividad]]="","",'[3]Formulario PPGR1'!#REF!)</f>
        <v>#REF!</v>
      </c>
      <c r="F177" s="358" t="e">
        <f>IF(Tabla1[[#This Row],[Código_Actividad]]="","",'[3]Formulario PPGR1'!#REF!)</f>
        <v>#REF!</v>
      </c>
      <c r="G177" s="368" t="s">
        <v>1573</v>
      </c>
      <c r="H177" s="370" t="s">
        <v>1490</v>
      </c>
      <c r="I177" s="370" t="s">
        <v>1490</v>
      </c>
      <c r="J177" s="414"/>
      <c r="K177" s="354" t="s">
        <v>1595</v>
      </c>
      <c r="L177" s="353">
        <v>2</v>
      </c>
      <c r="M177" s="355">
        <v>500000</v>
      </c>
      <c r="N177" s="356">
        <f>+Tabla1[[#This Row],[Precio Unitario]]*Tabla1[[#This Row],[Cantidad de Insumos]]</f>
        <v>1000000</v>
      </c>
      <c r="O177" s="357"/>
      <c r="P177" s="354"/>
      <c r="Q177" s="345"/>
      <c r="R177" s="345"/>
    </row>
    <row r="178" spans="2:18" x14ac:dyDescent="0.2">
      <c r="B178" s="358" t="e">
        <f>IF(Tabla1[[#This Row],[Código_Actividad]]="","",CONCATENATE(Tabla1[[#This Row],[POA]],".",Tabla1[[#This Row],[SRS]],".",Tabla1[[#This Row],[AREA]],".",Tabla1[[#This Row],[TIPO]]))</f>
        <v>#REF!</v>
      </c>
      <c r="C178" s="358" t="e">
        <f>IF(Tabla1[[#This Row],[Código_Actividad]]="","",'[3]Formulario PPGR1'!#REF!)</f>
        <v>#REF!</v>
      </c>
      <c r="D178" s="358" t="e">
        <f>IF(Tabla1[[#This Row],[Código_Actividad]]="","",'[3]Formulario PPGR1'!#REF!)</f>
        <v>#REF!</v>
      </c>
      <c r="E178" s="358" t="e">
        <f>IF(Tabla1[[#This Row],[Código_Actividad]]="","",'[3]Formulario PPGR1'!#REF!)</f>
        <v>#REF!</v>
      </c>
      <c r="F178" s="358" t="e">
        <f>IF(Tabla1[[#This Row],[Código_Actividad]]="","",'[3]Formulario PPGR1'!#REF!)</f>
        <v>#REF!</v>
      </c>
      <c r="G178" s="368" t="s">
        <v>1574</v>
      </c>
      <c r="H178" s="370" t="s">
        <v>1655</v>
      </c>
      <c r="I178" s="370" t="s">
        <v>1655</v>
      </c>
      <c r="J178" s="414" t="s">
        <v>1646</v>
      </c>
      <c r="K178" s="354" t="s">
        <v>1595</v>
      </c>
      <c r="L178" s="353">
        <v>4</v>
      </c>
      <c r="M178" s="355">
        <v>150000</v>
      </c>
      <c r="N178" s="356">
        <f>+Tabla1[[#This Row],[Precio Unitario]]*Tabla1[[#This Row],[Cantidad de Insumos]]</f>
        <v>600000</v>
      </c>
      <c r="O178" s="357"/>
      <c r="P178" s="354"/>
      <c r="Q178" s="345"/>
      <c r="R178" s="345"/>
    </row>
    <row r="179" spans="2:18" x14ac:dyDescent="0.2">
      <c r="B179" s="358" t="e">
        <f>IF(Tabla1[[#This Row],[Código_Actividad]]="","",CONCATENATE(Tabla1[[#This Row],[POA]],".",Tabla1[[#This Row],[SRS]],".",Tabla1[[#This Row],[AREA]],".",Tabla1[[#This Row],[TIPO]]))</f>
        <v>#REF!</v>
      </c>
      <c r="C179" s="358" t="e">
        <f>IF(Tabla1[[#This Row],[Código_Actividad]]="","",'[3]Formulario PPGR1'!#REF!)</f>
        <v>#REF!</v>
      </c>
      <c r="D179" s="358" t="e">
        <f>IF(Tabla1[[#This Row],[Código_Actividad]]="","",'[3]Formulario PPGR1'!#REF!)</f>
        <v>#REF!</v>
      </c>
      <c r="E179" s="358" t="e">
        <f>IF(Tabla1[[#This Row],[Código_Actividad]]="","",'[3]Formulario PPGR1'!#REF!)</f>
        <v>#REF!</v>
      </c>
      <c r="F179" s="358" t="e">
        <f>IF(Tabla1[[#This Row],[Código_Actividad]]="","",'[3]Formulario PPGR1'!#REF!)</f>
        <v>#REF!</v>
      </c>
      <c r="G179" s="368" t="s">
        <v>1570</v>
      </c>
      <c r="H179" s="370" t="s">
        <v>1452</v>
      </c>
      <c r="I179" s="354"/>
      <c r="J179" s="414"/>
      <c r="K179" s="354" t="s">
        <v>1595</v>
      </c>
      <c r="L179" s="353">
        <v>4</v>
      </c>
      <c r="M179" s="355"/>
      <c r="N179" s="356">
        <f>+Tabla1[[#This Row],[Precio Unitario]]*Tabla1[[#This Row],[Cantidad de Insumos]]</f>
        <v>0</v>
      </c>
      <c r="O179" s="357"/>
      <c r="P179" s="354"/>
      <c r="Q179" s="345"/>
      <c r="R179" s="345"/>
    </row>
    <row r="180" spans="2:18" x14ac:dyDescent="0.2">
      <c r="B180" s="358" t="e">
        <f>IF(Tabla1[[#This Row],[Código_Actividad]]="","",CONCATENATE(Tabla1[[#This Row],[POA]],".",Tabla1[[#This Row],[SRS]],".",Tabla1[[#This Row],[AREA]],".",Tabla1[[#This Row],[TIPO]]))</f>
        <v>#REF!</v>
      </c>
      <c r="C180" s="358" t="e">
        <f>IF(Tabla1[[#This Row],[Código_Actividad]]="","",'[3]Formulario PPGR1'!#REF!)</f>
        <v>#REF!</v>
      </c>
      <c r="D180" s="358" t="e">
        <f>IF(Tabla1[[#This Row],[Código_Actividad]]="","",'[3]Formulario PPGR1'!#REF!)</f>
        <v>#REF!</v>
      </c>
      <c r="E180" s="358" t="e">
        <f>IF(Tabla1[[#This Row],[Código_Actividad]]="","",'[3]Formulario PPGR1'!#REF!)</f>
        <v>#REF!</v>
      </c>
      <c r="F180" s="358" t="e">
        <f>IF(Tabla1[[#This Row],[Código_Actividad]]="","",'[3]Formulario PPGR1'!#REF!)</f>
        <v>#REF!</v>
      </c>
      <c r="G180" s="368" t="s">
        <v>1575</v>
      </c>
      <c r="H180" s="370" t="s">
        <v>1491</v>
      </c>
      <c r="I180" s="354"/>
      <c r="J180" s="414"/>
      <c r="K180" s="354" t="s">
        <v>1595</v>
      </c>
      <c r="L180" s="353">
        <v>4</v>
      </c>
      <c r="M180" s="355">
        <v>150000</v>
      </c>
      <c r="N180" s="356">
        <f>+Tabla1[[#This Row],[Precio Unitario]]*Tabla1[[#This Row],[Cantidad de Insumos]]</f>
        <v>600000</v>
      </c>
      <c r="O180" s="357"/>
      <c r="P180" s="354"/>
      <c r="Q180" s="345"/>
      <c r="R180" s="345"/>
    </row>
    <row r="181" spans="2:18" x14ac:dyDescent="0.2">
      <c r="B181" s="358" t="e">
        <f>IF(Tabla1[[#This Row],[Código_Actividad]]="","",CONCATENATE(Tabla1[[#This Row],[POA]],".",Tabla1[[#This Row],[SRS]],".",Tabla1[[#This Row],[AREA]],".",Tabla1[[#This Row],[TIPO]]))</f>
        <v>#REF!</v>
      </c>
      <c r="C181" s="358" t="e">
        <f>IF(Tabla1[[#This Row],[Código_Actividad]]="","",'[3]Formulario PPGR1'!#REF!)</f>
        <v>#REF!</v>
      </c>
      <c r="D181" s="358" t="e">
        <f>IF(Tabla1[[#This Row],[Código_Actividad]]="","",'[3]Formulario PPGR1'!#REF!)</f>
        <v>#REF!</v>
      </c>
      <c r="E181" s="358" t="e">
        <f>IF(Tabla1[[#This Row],[Código_Actividad]]="","",'[3]Formulario PPGR1'!#REF!)</f>
        <v>#REF!</v>
      </c>
      <c r="F181" s="358" t="e">
        <f>IF(Tabla1[[#This Row],[Código_Actividad]]="","",'[3]Formulario PPGR1'!#REF!)</f>
        <v>#REF!</v>
      </c>
      <c r="G181" s="368" t="s">
        <v>1576</v>
      </c>
      <c r="H181" s="370" t="s">
        <v>1492</v>
      </c>
      <c r="I181" s="354"/>
      <c r="J181" s="414"/>
      <c r="K181" s="354" t="s">
        <v>1595</v>
      </c>
      <c r="L181" s="353">
        <v>4</v>
      </c>
      <c r="M181" s="355">
        <v>250000</v>
      </c>
      <c r="N181" s="356">
        <f>+Tabla1[[#This Row],[Precio Unitario]]*Tabla1[[#This Row],[Cantidad de Insumos]]</f>
        <v>1000000</v>
      </c>
      <c r="O181" s="357"/>
      <c r="P181" s="354"/>
      <c r="Q181" s="345"/>
      <c r="R181" s="345"/>
    </row>
    <row r="182" spans="2:18" ht="21" customHeight="1" x14ac:dyDescent="0.2">
      <c r="B182" s="358" t="e">
        <f>IF(Tabla1[[#This Row],[Código_Actividad]]="","",CONCATENATE(Tabla1[[#This Row],[POA]],".",Tabla1[[#This Row],[SRS]],".",Tabla1[[#This Row],[AREA]],".",Tabla1[[#This Row],[TIPO]]))</f>
        <v>#REF!</v>
      </c>
      <c r="C182" s="358" t="e">
        <f>IF(Tabla1[[#This Row],[Código_Actividad]]="","",'[3]Formulario PPGR1'!#REF!)</f>
        <v>#REF!</v>
      </c>
      <c r="D182" s="358" t="e">
        <f>IF(Tabla1[[#This Row],[Código_Actividad]]="","",'[3]Formulario PPGR1'!#REF!)</f>
        <v>#REF!</v>
      </c>
      <c r="E182" s="358" t="e">
        <f>IF(Tabla1[[#This Row],[Código_Actividad]]="","",'[3]Formulario PPGR1'!#REF!)</f>
        <v>#REF!</v>
      </c>
      <c r="F182" s="358" t="e">
        <f>IF(Tabla1[[#This Row],[Código_Actividad]]="","",'[3]Formulario PPGR1'!#REF!)</f>
        <v>#REF!</v>
      </c>
      <c r="G182" s="368" t="s">
        <v>1571</v>
      </c>
      <c r="H182" s="370" t="s">
        <v>1493</v>
      </c>
      <c r="I182" s="354"/>
      <c r="J182" s="414"/>
      <c r="K182" s="354" t="s">
        <v>1595</v>
      </c>
      <c r="L182" s="353">
        <v>1</v>
      </c>
      <c r="M182" s="355"/>
      <c r="N182" s="356">
        <f>+Tabla1[[#This Row],[Precio Unitario]]*Tabla1[[#This Row],[Cantidad de Insumos]]</f>
        <v>0</v>
      </c>
      <c r="O182" s="357"/>
      <c r="P182" s="354"/>
      <c r="Q182" s="345"/>
      <c r="R182" s="345"/>
    </row>
    <row r="183" spans="2:18" x14ac:dyDescent="0.2">
      <c r="B183" s="358" t="e">
        <f>IF(Tabla1[[#This Row],[Código_Actividad]]="","",CONCATENATE(Tabla1[[#This Row],[POA]],".",Tabla1[[#This Row],[SRS]],".",Tabla1[[#This Row],[AREA]],".",Tabla1[[#This Row],[TIPO]]))</f>
        <v>#REF!</v>
      </c>
      <c r="C183" s="358" t="e">
        <f>IF(Tabla1[[#This Row],[Código_Actividad]]="","",'[3]Formulario PPGR1'!#REF!)</f>
        <v>#REF!</v>
      </c>
      <c r="D183" s="358" t="e">
        <f>IF(Tabla1[[#This Row],[Código_Actividad]]="","",'[3]Formulario PPGR1'!#REF!)</f>
        <v>#REF!</v>
      </c>
      <c r="E183" s="358" t="e">
        <f>IF(Tabla1[[#This Row],[Código_Actividad]]="","",'[3]Formulario PPGR1'!#REF!)</f>
        <v>#REF!</v>
      </c>
      <c r="F183" s="358" t="e">
        <f>IF(Tabla1[[#This Row],[Código_Actividad]]="","",'[3]Formulario PPGR1'!#REF!)</f>
        <v>#REF!</v>
      </c>
      <c r="G183" s="381" t="s">
        <v>1395</v>
      </c>
      <c r="H183" s="370" t="s">
        <v>1397</v>
      </c>
      <c r="I183" s="370" t="s">
        <v>1578</v>
      </c>
      <c r="J183" s="354"/>
      <c r="K183" s="354"/>
      <c r="L183" s="353">
        <v>135</v>
      </c>
      <c r="M183" s="355">
        <v>190</v>
      </c>
      <c r="N183" s="356">
        <f>+Tabla1[[#This Row],[Precio Unitario]]*Tabla1[[#This Row],[Cantidad de Insumos]]</f>
        <v>25650</v>
      </c>
      <c r="O183" s="357"/>
      <c r="P183" s="354"/>
      <c r="Q183" s="345"/>
      <c r="R183" s="345"/>
    </row>
    <row r="184" spans="2:18" x14ac:dyDescent="0.2">
      <c r="B184" s="358" t="e">
        <f>IF(Tabla1[[#This Row],[Código_Actividad]]="","",CONCATENATE(Tabla1[[#This Row],[POA]],".",Tabla1[[#This Row],[SRS]],".",Tabla1[[#This Row],[AREA]],".",Tabla1[[#This Row],[TIPO]]))</f>
        <v>#REF!</v>
      </c>
      <c r="C184" s="358" t="e">
        <f>IF(Tabla1[[#This Row],[Código_Actividad]]="","",'[3]Formulario PPGR1'!#REF!)</f>
        <v>#REF!</v>
      </c>
      <c r="D184" s="358" t="e">
        <f>IF(Tabla1[[#This Row],[Código_Actividad]]="","",'[3]Formulario PPGR1'!#REF!)</f>
        <v>#REF!</v>
      </c>
      <c r="E184" s="358" t="e">
        <f>IF(Tabla1[[#This Row],[Código_Actividad]]="","",'[3]Formulario PPGR1'!#REF!)</f>
        <v>#REF!</v>
      </c>
      <c r="F184" s="358" t="e">
        <f>IF(Tabla1[[#This Row],[Código_Actividad]]="","",'[3]Formulario PPGR1'!#REF!)</f>
        <v>#REF!</v>
      </c>
      <c r="G184" s="381" t="s">
        <v>1395</v>
      </c>
      <c r="H184" s="370" t="s">
        <v>1397</v>
      </c>
      <c r="I184" s="370" t="s">
        <v>1579</v>
      </c>
      <c r="J184" s="354"/>
      <c r="K184" s="354"/>
      <c r="L184" s="353">
        <v>966</v>
      </c>
      <c r="M184" s="355">
        <v>70</v>
      </c>
      <c r="N184" s="356">
        <f>+Tabla1[[#This Row],[Precio Unitario]]*Tabla1[[#This Row],[Cantidad de Insumos]]</f>
        <v>67620</v>
      </c>
      <c r="O184" s="357"/>
      <c r="P184" s="354"/>
      <c r="Q184" s="345"/>
      <c r="R184" s="345"/>
    </row>
    <row r="185" spans="2:18" x14ac:dyDescent="0.2">
      <c r="B185" s="358" t="e">
        <f>IF(Tabla1[[#This Row],[Código_Actividad]]="","",CONCATENATE(Tabla1[[#This Row],[POA]],".",Tabla1[[#This Row],[SRS]],".",Tabla1[[#This Row],[AREA]],".",Tabla1[[#This Row],[TIPO]]))</f>
        <v>#REF!</v>
      </c>
      <c r="C185" s="358" t="e">
        <f>IF(Tabla1[[#This Row],[Código_Actividad]]="","",'[3]Formulario PPGR1'!#REF!)</f>
        <v>#REF!</v>
      </c>
      <c r="D185" s="358" t="e">
        <f>IF(Tabla1[[#This Row],[Código_Actividad]]="","",'[3]Formulario PPGR1'!#REF!)</f>
        <v>#REF!</v>
      </c>
      <c r="E185" s="358" t="e">
        <f>IF(Tabla1[[#This Row],[Código_Actividad]]="","",'[3]Formulario PPGR1'!#REF!)</f>
        <v>#REF!</v>
      </c>
      <c r="F185" s="358" t="e">
        <f>IF(Tabla1[[#This Row],[Código_Actividad]]="","",'[3]Formulario PPGR1'!#REF!)</f>
        <v>#REF!</v>
      </c>
      <c r="G185" s="381" t="s">
        <v>1395</v>
      </c>
      <c r="H185" s="370" t="s">
        <v>1397</v>
      </c>
      <c r="I185" s="370" t="s">
        <v>1580</v>
      </c>
      <c r="J185" s="354"/>
      <c r="K185" s="354"/>
      <c r="L185" s="353">
        <v>966</v>
      </c>
      <c r="M185" s="355">
        <v>135</v>
      </c>
      <c r="N185" s="356">
        <f>+Tabla1[[#This Row],[Precio Unitario]]*Tabla1[[#This Row],[Cantidad de Insumos]]</f>
        <v>130410</v>
      </c>
      <c r="O185" s="357"/>
      <c r="P185" s="354"/>
      <c r="Q185" s="345"/>
      <c r="R185" s="345"/>
    </row>
    <row r="186" spans="2:18" x14ac:dyDescent="0.2">
      <c r="B186" s="358" t="e">
        <f>IF(Tabla1[[#This Row],[Código_Actividad]]="","",CONCATENATE(Tabla1[[#This Row],[POA]],".",Tabla1[[#This Row],[SRS]],".",Tabla1[[#This Row],[AREA]],".",Tabla1[[#This Row],[TIPO]]))</f>
        <v>#REF!</v>
      </c>
      <c r="C186" s="358" t="e">
        <f>IF(Tabla1[[#This Row],[Código_Actividad]]="","",'[3]Formulario PPGR1'!#REF!)</f>
        <v>#REF!</v>
      </c>
      <c r="D186" s="358" t="e">
        <f>IF(Tabla1[[#This Row],[Código_Actividad]]="","",'[3]Formulario PPGR1'!#REF!)</f>
        <v>#REF!</v>
      </c>
      <c r="E186" s="358" t="e">
        <f>IF(Tabla1[[#This Row],[Código_Actividad]]="","",'[3]Formulario PPGR1'!#REF!)</f>
        <v>#REF!</v>
      </c>
      <c r="F186" s="358" t="e">
        <f>IF(Tabla1[[#This Row],[Código_Actividad]]="","",'[3]Formulario PPGR1'!#REF!)</f>
        <v>#REF!</v>
      </c>
      <c r="G186" s="381" t="s">
        <v>1395</v>
      </c>
      <c r="H186" s="370" t="s">
        <v>1397</v>
      </c>
      <c r="I186" s="370" t="s">
        <v>1581</v>
      </c>
      <c r="J186" s="354"/>
      <c r="K186" s="354"/>
      <c r="L186" s="353">
        <v>100</v>
      </c>
      <c r="M186" s="355">
        <v>3000</v>
      </c>
      <c r="N186" s="356">
        <f>+Tabla1[[#This Row],[Precio Unitario]]*Tabla1[[#This Row],[Cantidad de Insumos]]</f>
        <v>300000</v>
      </c>
      <c r="O186" s="357"/>
      <c r="P186" s="354"/>
      <c r="Q186" s="345"/>
      <c r="R186" s="345"/>
    </row>
    <row r="187" spans="2:18" ht="18" customHeight="1" x14ac:dyDescent="0.2">
      <c r="B187" s="358" t="e">
        <f>IF(Tabla1[[#This Row],[Código_Actividad]]="","",CONCATENATE(Tabla1[[#This Row],[POA]],".",Tabla1[[#This Row],[SRS]],".",Tabla1[[#This Row],[AREA]],".",Tabla1[[#This Row],[TIPO]]))</f>
        <v>#REF!</v>
      </c>
      <c r="C187" s="358" t="e">
        <f>IF(Tabla1[[#This Row],[Código_Actividad]]="","",'[3]Formulario PPGR1'!#REF!)</f>
        <v>#REF!</v>
      </c>
      <c r="D187" s="358" t="e">
        <f>IF(Tabla1[[#This Row],[Código_Actividad]]="","",'[3]Formulario PPGR1'!#REF!)</f>
        <v>#REF!</v>
      </c>
      <c r="E187" s="358" t="e">
        <f>IF(Tabla1[[#This Row],[Código_Actividad]]="","",'[3]Formulario PPGR1'!#REF!)</f>
        <v>#REF!</v>
      </c>
      <c r="F187" s="358" t="e">
        <f>IF(Tabla1[[#This Row],[Código_Actividad]]="","",'[3]Formulario PPGR1'!#REF!)</f>
        <v>#REF!</v>
      </c>
      <c r="G187" s="381" t="s">
        <v>1395</v>
      </c>
      <c r="H187" s="370" t="s">
        <v>1397</v>
      </c>
      <c r="I187" s="370" t="s">
        <v>1582</v>
      </c>
      <c r="J187" s="354"/>
      <c r="K187" s="354"/>
      <c r="L187" s="353">
        <v>150</v>
      </c>
      <c r="M187" s="355"/>
      <c r="N187" s="356">
        <f>+Tabla1[[#This Row],[Precio Unitario]]*Tabla1[[#This Row],[Cantidad de Insumos]]</f>
        <v>0</v>
      </c>
      <c r="O187" s="357"/>
      <c r="P187" s="354"/>
      <c r="Q187" s="345"/>
      <c r="R187" s="345"/>
    </row>
    <row r="188" spans="2:18" x14ac:dyDescent="0.2">
      <c r="B188" s="358" t="e">
        <f>IF(Tabla1[[#This Row],[Código_Actividad]]="","",CONCATENATE(Tabla1[[#This Row],[POA]],".",Tabla1[[#This Row],[SRS]],".",Tabla1[[#This Row],[AREA]],".",Tabla1[[#This Row],[TIPO]]))</f>
        <v>#REF!</v>
      </c>
      <c r="C188" s="358" t="e">
        <f>IF(Tabla1[[#This Row],[Código_Actividad]]="","",'[3]Formulario PPGR1'!#REF!)</f>
        <v>#REF!</v>
      </c>
      <c r="D188" s="358" t="e">
        <f>IF(Tabla1[[#This Row],[Código_Actividad]]="","",'[3]Formulario PPGR1'!#REF!)</f>
        <v>#REF!</v>
      </c>
      <c r="E188" s="358" t="e">
        <f>IF(Tabla1[[#This Row],[Código_Actividad]]="","",'[3]Formulario PPGR1'!#REF!)</f>
        <v>#REF!</v>
      </c>
      <c r="F188" s="358" t="e">
        <f>IF(Tabla1[[#This Row],[Código_Actividad]]="","",'[3]Formulario PPGR1'!#REF!)</f>
        <v>#REF!</v>
      </c>
      <c r="G188" s="381" t="s">
        <v>1395</v>
      </c>
      <c r="H188" s="370" t="s">
        <v>1397</v>
      </c>
      <c r="I188" s="370" t="s">
        <v>1583</v>
      </c>
      <c r="J188" s="354"/>
      <c r="K188" s="354"/>
      <c r="L188" s="353">
        <v>500</v>
      </c>
      <c r="M188" s="355"/>
      <c r="N188" s="356">
        <f>+Tabla1[[#This Row],[Precio Unitario]]*Tabla1[[#This Row],[Cantidad de Insumos]]</f>
        <v>0</v>
      </c>
      <c r="O188" s="357"/>
      <c r="P188" s="354"/>
      <c r="Q188" s="345"/>
      <c r="R188" s="345"/>
    </row>
    <row r="189" spans="2:18" ht="30" x14ac:dyDescent="0.2">
      <c r="B189" s="358" t="e">
        <f>IF(Tabla1[[#This Row],[Código_Actividad]]="","",CONCATENATE(Tabla1[[#This Row],[POA]],".",Tabla1[[#This Row],[SRS]],".",Tabla1[[#This Row],[AREA]],".",Tabla1[[#This Row],[TIPO]]))</f>
        <v>#REF!</v>
      </c>
      <c r="C189" s="358" t="e">
        <f>IF(Tabla1[[#This Row],[Código_Actividad]]="","",'[3]Formulario PPGR1'!#REF!)</f>
        <v>#REF!</v>
      </c>
      <c r="D189" s="358" t="e">
        <f>IF(Tabla1[[#This Row],[Código_Actividad]]="","",'[3]Formulario PPGR1'!#REF!)</f>
        <v>#REF!</v>
      </c>
      <c r="E189" s="358" t="e">
        <f>IF(Tabla1[[#This Row],[Código_Actividad]]="","",'[3]Formulario PPGR1'!#REF!)</f>
        <v>#REF!</v>
      </c>
      <c r="F189" s="358" t="e">
        <f>IF(Tabla1[[#This Row],[Código_Actividad]]="","",'[3]Formulario PPGR1'!#REF!)</f>
        <v>#REF!</v>
      </c>
      <c r="G189" s="381" t="s">
        <v>1395</v>
      </c>
      <c r="H189" s="370" t="s">
        <v>1397</v>
      </c>
      <c r="I189" s="370" t="s">
        <v>1584</v>
      </c>
      <c r="J189" s="354"/>
      <c r="K189" s="354"/>
      <c r="L189" s="353">
        <v>110</v>
      </c>
      <c r="M189" s="355">
        <v>1200</v>
      </c>
      <c r="N189" s="356">
        <f>+Tabla1[[#This Row],[Precio Unitario]]*Tabla1[[#This Row],[Cantidad de Insumos]]</f>
        <v>132000</v>
      </c>
      <c r="O189" s="357"/>
      <c r="P189" s="354"/>
      <c r="Q189" s="345"/>
      <c r="R189" s="345"/>
    </row>
    <row r="190" spans="2:18" ht="30" x14ac:dyDescent="0.2">
      <c r="B190" s="358" t="e">
        <f>IF(Tabla1[[#This Row],[Código_Actividad]]="","",CONCATENATE(Tabla1[[#This Row],[POA]],".",Tabla1[[#This Row],[SRS]],".",Tabla1[[#This Row],[AREA]],".",Tabla1[[#This Row],[TIPO]]))</f>
        <v>#REF!</v>
      </c>
      <c r="C190" s="358" t="e">
        <f>IF(Tabla1[[#This Row],[Código_Actividad]]="","",'[3]Formulario PPGR1'!#REF!)</f>
        <v>#REF!</v>
      </c>
      <c r="D190" s="358" t="e">
        <f>IF(Tabla1[[#This Row],[Código_Actividad]]="","",'[3]Formulario PPGR1'!#REF!)</f>
        <v>#REF!</v>
      </c>
      <c r="E190" s="358" t="e">
        <f>IF(Tabla1[[#This Row],[Código_Actividad]]="","",'[3]Formulario PPGR1'!#REF!)</f>
        <v>#REF!</v>
      </c>
      <c r="F190" s="358" t="e">
        <f>IF(Tabla1[[#This Row],[Código_Actividad]]="","",'[3]Formulario PPGR1'!#REF!)</f>
        <v>#REF!</v>
      </c>
      <c r="G190" s="381" t="s">
        <v>1395</v>
      </c>
      <c r="H190" s="370" t="s">
        <v>1397</v>
      </c>
      <c r="I190" s="370" t="s">
        <v>1585</v>
      </c>
      <c r="J190" s="354"/>
      <c r="K190" s="354"/>
      <c r="L190" s="353">
        <v>150</v>
      </c>
      <c r="M190" s="355">
        <v>7.9</v>
      </c>
      <c r="N190" s="356">
        <f>+Tabla1[[#This Row],[Precio Unitario]]*Tabla1[[#This Row],[Cantidad de Insumos]]</f>
        <v>1185</v>
      </c>
      <c r="O190" s="357"/>
      <c r="P190" s="354"/>
      <c r="Q190" s="345"/>
      <c r="R190" s="345"/>
    </row>
    <row r="191" spans="2:18" ht="30" x14ac:dyDescent="0.2">
      <c r="B191" s="358" t="e">
        <f>IF(Tabla1[[#This Row],[Código_Actividad]]="","",CONCATENATE(Tabla1[[#This Row],[POA]],".",Tabla1[[#This Row],[SRS]],".",Tabla1[[#This Row],[AREA]],".",Tabla1[[#This Row],[TIPO]]))</f>
        <v>#REF!</v>
      </c>
      <c r="C191" s="358" t="e">
        <f>IF(Tabla1[[#This Row],[Código_Actividad]]="","",'[3]Formulario PPGR1'!#REF!)</f>
        <v>#REF!</v>
      </c>
      <c r="D191" s="358" t="e">
        <f>IF(Tabla1[[#This Row],[Código_Actividad]]="","",'[3]Formulario PPGR1'!#REF!)</f>
        <v>#REF!</v>
      </c>
      <c r="E191" s="358" t="e">
        <f>IF(Tabla1[[#This Row],[Código_Actividad]]="","",'[3]Formulario PPGR1'!#REF!)</f>
        <v>#REF!</v>
      </c>
      <c r="F191" s="358" t="e">
        <f>IF(Tabla1[[#This Row],[Código_Actividad]]="","",'[3]Formulario PPGR1'!#REF!)</f>
        <v>#REF!</v>
      </c>
      <c r="G191" s="381" t="s">
        <v>1395</v>
      </c>
      <c r="H191" s="370" t="s">
        <v>1397</v>
      </c>
      <c r="I191" s="370" t="s">
        <v>1586</v>
      </c>
      <c r="J191" s="354"/>
      <c r="K191" s="354"/>
      <c r="L191" s="353">
        <v>150</v>
      </c>
      <c r="M191" s="355">
        <v>5</v>
      </c>
      <c r="N191" s="356">
        <f>+Tabla1[[#This Row],[Precio Unitario]]*Tabla1[[#This Row],[Cantidad de Insumos]]</f>
        <v>750</v>
      </c>
      <c r="O191" s="357"/>
      <c r="P191" s="354"/>
      <c r="Q191" s="345"/>
      <c r="R191" s="345"/>
    </row>
    <row r="192" spans="2:18" ht="30" x14ac:dyDescent="0.2">
      <c r="B192" s="358" t="e">
        <f>IF(Tabla1[[#This Row],[Código_Actividad]]="","",CONCATENATE(Tabla1[[#This Row],[POA]],".",Tabla1[[#This Row],[SRS]],".",Tabla1[[#This Row],[AREA]],".",Tabla1[[#This Row],[TIPO]]))</f>
        <v>#REF!</v>
      </c>
      <c r="C192" s="358" t="e">
        <f>IF(Tabla1[[#This Row],[Código_Actividad]]="","",'[3]Formulario PPGR1'!#REF!)</f>
        <v>#REF!</v>
      </c>
      <c r="D192" s="358" t="e">
        <f>IF(Tabla1[[#This Row],[Código_Actividad]]="","",'[3]Formulario PPGR1'!#REF!)</f>
        <v>#REF!</v>
      </c>
      <c r="E192" s="358" t="e">
        <f>IF(Tabla1[[#This Row],[Código_Actividad]]="","",'[3]Formulario PPGR1'!#REF!)</f>
        <v>#REF!</v>
      </c>
      <c r="F192" s="358" t="e">
        <f>IF(Tabla1[[#This Row],[Código_Actividad]]="","",'[3]Formulario PPGR1'!#REF!)</f>
        <v>#REF!</v>
      </c>
      <c r="G192" s="381" t="s">
        <v>1395</v>
      </c>
      <c r="H192" s="370" t="s">
        <v>1397</v>
      </c>
      <c r="I192" s="370" t="s">
        <v>1587</v>
      </c>
      <c r="J192" s="354"/>
      <c r="K192" s="354"/>
      <c r="L192" s="353">
        <v>1</v>
      </c>
      <c r="M192" s="355"/>
      <c r="N192" s="356">
        <f>+Tabla1[[#This Row],[Precio Unitario]]*Tabla1[[#This Row],[Cantidad de Insumos]]</f>
        <v>0</v>
      </c>
      <c r="O192" s="357"/>
      <c r="P192" s="354"/>
      <c r="Q192" s="345"/>
      <c r="R192" s="345"/>
    </row>
    <row r="193" spans="2:18" ht="48" customHeight="1" x14ac:dyDescent="0.2">
      <c r="B193" s="358" t="e">
        <f>IF(Tabla1[[#This Row],[Código_Actividad]]="","",CONCATENATE(Tabla1[[#This Row],[POA]],".",Tabla1[[#This Row],[SRS]],".",Tabla1[[#This Row],[AREA]],".",Tabla1[[#This Row],[TIPO]]))</f>
        <v>#REF!</v>
      </c>
      <c r="C193" s="358" t="e">
        <f>IF(Tabla1[[#This Row],[Código_Actividad]]="","",'[3]Formulario PPGR1'!#REF!)</f>
        <v>#REF!</v>
      </c>
      <c r="D193" s="358" t="e">
        <f>IF(Tabla1[[#This Row],[Código_Actividad]]="","",'[3]Formulario PPGR1'!#REF!)</f>
        <v>#REF!</v>
      </c>
      <c r="E193" s="358" t="e">
        <f>IF(Tabla1[[#This Row],[Código_Actividad]]="","",'[3]Formulario PPGR1'!#REF!)</f>
        <v>#REF!</v>
      </c>
      <c r="F193" s="358" t="e">
        <f>IF(Tabla1[[#This Row],[Código_Actividad]]="","",'[3]Formulario PPGR1'!#REF!)</f>
        <v>#REF!</v>
      </c>
      <c r="G193" s="381" t="s">
        <v>1348</v>
      </c>
      <c r="H193" s="372" t="s">
        <v>1389</v>
      </c>
      <c r="I193" s="370" t="s">
        <v>1588</v>
      </c>
      <c r="J193" s="354"/>
      <c r="K193" s="354"/>
      <c r="L193" s="353"/>
      <c r="M193" s="355"/>
      <c r="N193" s="356">
        <f>+Tabla1[[#This Row],[Precio Unitario]]*Tabla1[[#This Row],[Cantidad de Insumos]]</f>
        <v>0</v>
      </c>
      <c r="O193" s="357"/>
      <c r="P193" s="354"/>
      <c r="Q193" s="345"/>
      <c r="R193" s="345"/>
    </row>
    <row r="194" spans="2:18" ht="45.75" customHeight="1" x14ac:dyDescent="0.2">
      <c r="B194" s="358" t="e">
        <f>IF(Tabla1[[#This Row],[Código_Actividad]]="","",CONCATENATE(Tabla1[[#This Row],[POA]],".",Tabla1[[#This Row],[SRS]],".",Tabla1[[#This Row],[AREA]],".",Tabla1[[#This Row],[TIPO]]))</f>
        <v>#REF!</v>
      </c>
      <c r="C194" s="358" t="e">
        <f>IF(Tabla1[[#This Row],[Código_Actividad]]="","",'[3]Formulario PPGR1'!#REF!)</f>
        <v>#REF!</v>
      </c>
      <c r="D194" s="358" t="e">
        <f>IF(Tabla1[[#This Row],[Código_Actividad]]="","",'[3]Formulario PPGR1'!#REF!)</f>
        <v>#REF!</v>
      </c>
      <c r="E194" s="358" t="e">
        <f>IF(Tabla1[[#This Row],[Código_Actividad]]="","",'[3]Formulario PPGR1'!#REF!)</f>
        <v>#REF!</v>
      </c>
      <c r="F194" s="358" t="e">
        <f>IF(Tabla1[[#This Row],[Código_Actividad]]="","",'[3]Formulario PPGR1'!#REF!)</f>
        <v>#REF!</v>
      </c>
      <c r="G194" s="381" t="s">
        <v>1592</v>
      </c>
      <c r="H194" s="372" t="s">
        <v>1389</v>
      </c>
      <c r="I194" s="370" t="s">
        <v>1589</v>
      </c>
      <c r="J194" s="354"/>
      <c r="K194" s="354"/>
      <c r="L194" s="353"/>
      <c r="M194" s="355"/>
      <c r="N194" s="356">
        <f>+Tabla1[[#This Row],[Precio Unitario]]*Tabla1[[#This Row],[Cantidad de Insumos]]</f>
        <v>0</v>
      </c>
      <c r="O194" s="357"/>
      <c r="P194" s="354"/>
      <c r="Q194" s="345"/>
      <c r="R194" s="345"/>
    </row>
    <row r="195" spans="2:18" ht="45" customHeight="1" x14ac:dyDescent="0.2">
      <c r="B195" s="358" t="e">
        <f>IF(Tabla1[[#This Row],[Código_Actividad]]="","",CONCATENATE(Tabla1[[#This Row],[POA]],".",Tabla1[[#This Row],[SRS]],".",Tabla1[[#This Row],[AREA]],".",Tabla1[[#This Row],[TIPO]]))</f>
        <v>#REF!</v>
      </c>
      <c r="C195" s="358" t="e">
        <f>IF(Tabla1[[#This Row],[Código_Actividad]]="","",'[3]Formulario PPGR1'!#REF!)</f>
        <v>#REF!</v>
      </c>
      <c r="D195" s="358" t="e">
        <f>IF(Tabla1[[#This Row],[Código_Actividad]]="","",'[3]Formulario PPGR1'!#REF!)</f>
        <v>#REF!</v>
      </c>
      <c r="E195" s="358" t="e">
        <f>IF(Tabla1[[#This Row],[Código_Actividad]]="","",'[3]Formulario PPGR1'!#REF!)</f>
        <v>#REF!</v>
      </c>
      <c r="F195" s="358" t="e">
        <f>IF(Tabla1[[#This Row],[Código_Actividad]]="","",'[3]Formulario PPGR1'!#REF!)</f>
        <v>#REF!</v>
      </c>
      <c r="G195" s="381" t="s">
        <v>1593</v>
      </c>
      <c r="H195" s="372" t="s">
        <v>1389</v>
      </c>
      <c r="I195" s="370" t="s">
        <v>1590</v>
      </c>
      <c r="J195" s="354"/>
      <c r="K195" s="354"/>
      <c r="L195" s="353"/>
      <c r="M195" s="355"/>
      <c r="N195" s="356">
        <f>+Tabla1[[#This Row],[Precio Unitario]]*Tabla1[[#This Row],[Cantidad de Insumos]]</f>
        <v>0</v>
      </c>
      <c r="O195" s="357"/>
      <c r="P195" s="354"/>
      <c r="Q195" s="345"/>
      <c r="R195" s="345"/>
    </row>
    <row r="196" spans="2:18" ht="45.75" customHeight="1" x14ac:dyDescent="0.2">
      <c r="B196" s="358" t="e">
        <f>IF(Tabla1[[#This Row],[Código_Actividad]]="","",CONCATENATE(Tabla1[[#This Row],[POA]],".",Tabla1[[#This Row],[SRS]],".",Tabla1[[#This Row],[AREA]],".",Tabla1[[#This Row],[TIPO]]))</f>
        <v>#REF!</v>
      </c>
      <c r="C196" s="358" t="e">
        <f>IF(Tabla1[[#This Row],[Código_Actividad]]="","",'[3]Formulario PPGR1'!#REF!)</f>
        <v>#REF!</v>
      </c>
      <c r="D196" s="358" t="e">
        <f>IF(Tabla1[[#This Row],[Código_Actividad]]="","",'[3]Formulario PPGR1'!#REF!)</f>
        <v>#REF!</v>
      </c>
      <c r="E196" s="358" t="e">
        <f>IF(Tabla1[[#This Row],[Código_Actividad]]="","",'[3]Formulario PPGR1'!#REF!)</f>
        <v>#REF!</v>
      </c>
      <c r="F196" s="358" t="e">
        <f>IF(Tabla1[[#This Row],[Código_Actividad]]="","",'[3]Formulario PPGR1'!#REF!)</f>
        <v>#REF!</v>
      </c>
      <c r="G196" s="381" t="s">
        <v>1594</v>
      </c>
      <c r="H196" s="372" t="s">
        <v>1389</v>
      </c>
      <c r="I196" s="370" t="s">
        <v>1591</v>
      </c>
      <c r="J196" s="354"/>
      <c r="K196" s="354"/>
      <c r="L196" s="353"/>
      <c r="M196" s="355"/>
      <c r="N196" s="356">
        <f>+Tabla1[[#This Row],[Precio Unitario]]*Tabla1[[#This Row],[Cantidad de Insumos]]</f>
        <v>0</v>
      </c>
      <c r="O196" s="357"/>
      <c r="P196" s="354"/>
      <c r="Q196" s="345"/>
      <c r="R196" s="345"/>
    </row>
    <row r="197" spans="2:18" ht="12.75" x14ac:dyDescent="0.2">
      <c r="B197" s="358" t="str">
        <f>IF(Tabla1[[#This Row],[Código_Actividad]]="","",CONCATENATE(Tabla1[[#This Row],[POA]],".",Tabla1[[#This Row],[SRS]],".",Tabla1[[#This Row],[AREA]],".",Tabla1[[#This Row],[TIPO]]))</f>
        <v/>
      </c>
      <c r="C197" s="358" t="str">
        <f>IF(Tabla1[[#This Row],[Código_Actividad]]="","",'[3]Formulario PPGR1'!#REF!)</f>
        <v/>
      </c>
      <c r="D197" s="358" t="str">
        <f>IF(Tabla1[[#This Row],[Código_Actividad]]="","",'[3]Formulario PPGR1'!#REF!)</f>
        <v/>
      </c>
      <c r="E197" s="358" t="str">
        <f>IF(Tabla1[[#This Row],[Código_Actividad]]="","",'[3]Formulario PPGR1'!#REF!)</f>
        <v/>
      </c>
      <c r="F197" s="358" t="str">
        <f>IF(Tabla1[[#This Row],[Código_Actividad]]="","",'[3]Formulario PPGR1'!#REF!)</f>
        <v/>
      </c>
      <c r="G197" s="353"/>
      <c r="H197" s="354"/>
      <c r="I197" s="354"/>
      <c r="J197" s="354"/>
      <c r="K197" s="354"/>
      <c r="L197" s="353"/>
      <c r="M197" s="355"/>
      <c r="N197" s="356">
        <f>+Tabla1[[#This Row],[Precio Unitario]]*Tabla1[[#This Row],[Cantidad de Insumos]]</f>
        <v>0</v>
      </c>
      <c r="O197" s="357"/>
      <c r="P197" s="354"/>
      <c r="Q197" s="345"/>
      <c r="R197" s="345"/>
    </row>
    <row r="198" spans="2:18" ht="12.75" x14ac:dyDescent="0.2">
      <c r="B198" s="358" t="str">
        <f>IF(Tabla1[[#This Row],[Código_Actividad]]="","",CONCATENATE(Tabla1[[#This Row],[POA]],".",Tabla1[[#This Row],[SRS]],".",Tabla1[[#This Row],[AREA]],".",Tabla1[[#This Row],[TIPO]]))</f>
        <v/>
      </c>
      <c r="C198" s="358" t="str">
        <f>IF(Tabla1[[#This Row],[Código_Actividad]]="","",'[3]Formulario PPGR1'!#REF!)</f>
        <v/>
      </c>
      <c r="D198" s="358" t="str">
        <f>IF(Tabla1[[#This Row],[Código_Actividad]]="","",'[3]Formulario PPGR1'!#REF!)</f>
        <v/>
      </c>
      <c r="E198" s="358" t="str">
        <f>IF(Tabla1[[#This Row],[Código_Actividad]]="","",'[3]Formulario PPGR1'!#REF!)</f>
        <v/>
      </c>
      <c r="F198" s="358" t="str">
        <f>IF(Tabla1[[#This Row],[Código_Actividad]]="","",'[3]Formulario PPGR1'!#REF!)</f>
        <v/>
      </c>
      <c r="G198" s="353"/>
      <c r="H198" s="354"/>
      <c r="I198" s="354"/>
      <c r="J198" s="354"/>
      <c r="K198" s="354"/>
      <c r="L198" s="353"/>
      <c r="M198" s="355"/>
      <c r="N198" s="356">
        <f>+Tabla1[[#This Row],[Precio Unitario]]*Tabla1[[#This Row],[Cantidad de Insumos]]</f>
        <v>0</v>
      </c>
      <c r="O198" s="357"/>
      <c r="P198" s="354"/>
      <c r="Q198" s="345"/>
      <c r="R198" s="345"/>
    </row>
    <row r="199" spans="2:18" ht="12.75" x14ac:dyDescent="0.2">
      <c r="B199" s="358" t="str">
        <f>IF(Tabla1[[#This Row],[Código_Actividad]]="","",CONCATENATE(Tabla1[[#This Row],[POA]],".",Tabla1[[#This Row],[SRS]],".",Tabla1[[#This Row],[AREA]],".",Tabla1[[#This Row],[TIPO]]))</f>
        <v/>
      </c>
      <c r="C199" s="358" t="str">
        <f>IF(Tabla1[[#This Row],[Código_Actividad]]="","",'[3]Formulario PPGR1'!#REF!)</f>
        <v/>
      </c>
      <c r="D199" s="358" t="str">
        <f>IF(Tabla1[[#This Row],[Código_Actividad]]="","",'[3]Formulario PPGR1'!#REF!)</f>
        <v/>
      </c>
      <c r="E199" s="358" t="str">
        <f>IF(Tabla1[[#This Row],[Código_Actividad]]="","",'[3]Formulario PPGR1'!#REF!)</f>
        <v/>
      </c>
      <c r="F199" s="358" t="str">
        <f>IF(Tabla1[[#This Row],[Código_Actividad]]="","",'[3]Formulario PPGR1'!#REF!)</f>
        <v/>
      </c>
      <c r="G199" s="353"/>
      <c r="H199" s="354"/>
      <c r="I199" s="354"/>
      <c r="J199" s="354"/>
      <c r="K199" s="354"/>
      <c r="L199" s="353"/>
      <c r="M199" s="355"/>
      <c r="N199" s="356">
        <f>+Tabla1[[#This Row],[Precio Unitario]]*Tabla1[[#This Row],[Cantidad de Insumos]]</f>
        <v>0</v>
      </c>
      <c r="O199" s="357"/>
      <c r="P199" s="354"/>
      <c r="Q199" s="345"/>
      <c r="R199" s="345"/>
    </row>
    <row r="200" spans="2:18" ht="12.75" x14ac:dyDescent="0.2">
      <c r="B200" s="358" t="str">
        <f>IF(Tabla1[[#This Row],[Código_Actividad]]="","",CONCATENATE(Tabla1[[#This Row],[POA]],".",Tabla1[[#This Row],[SRS]],".",Tabla1[[#This Row],[AREA]],".",Tabla1[[#This Row],[TIPO]]))</f>
        <v/>
      </c>
      <c r="C200" s="358" t="str">
        <f>IF(Tabla1[[#This Row],[Código_Actividad]]="","",'[3]Formulario PPGR1'!#REF!)</f>
        <v/>
      </c>
      <c r="D200" s="358" t="str">
        <f>IF(Tabla1[[#This Row],[Código_Actividad]]="","",'[3]Formulario PPGR1'!#REF!)</f>
        <v/>
      </c>
      <c r="E200" s="358" t="str">
        <f>IF(Tabla1[[#This Row],[Código_Actividad]]="","",'[3]Formulario PPGR1'!#REF!)</f>
        <v/>
      </c>
      <c r="F200" s="358" t="str">
        <f>IF(Tabla1[[#This Row],[Código_Actividad]]="","",'[3]Formulario PPGR1'!#REF!)</f>
        <v/>
      </c>
      <c r="G200" s="353"/>
      <c r="H200" s="354"/>
      <c r="I200" s="354"/>
      <c r="J200" s="354"/>
      <c r="K200" s="354"/>
      <c r="L200" s="353"/>
      <c r="M200" s="355"/>
      <c r="N200" s="356">
        <f>+Tabla1[[#This Row],[Precio Unitario]]*Tabla1[[#This Row],[Cantidad de Insumos]]</f>
        <v>0</v>
      </c>
      <c r="O200" s="357"/>
      <c r="P200" s="354"/>
      <c r="Q200" s="345"/>
      <c r="R200" s="345"/>
    </row>
    <row r="201" spans="2:18" ht="12.75" x14ac:dyDescent="0.2">
      <c r="B201" s="358" t="str">
        <f>IF(Tabla1[[#This Row],[Código_Actividad]]="","",CONCATENATE(Tabla1[[#This Row],[POA]],".",Tabla1[[#This Row],[SRS]],".",Tabla1[[#This Row],[AREA]],".",Tabla1[[#This Row],[TIPO]]))</f>
        <v/>
      </c>
      <c r="C201" s="358" t="str">
        <f>IF(Tabla1[[#This Row],[Código_Actividad]]="","",'[3]Formulario PPGR1'!#REF!)</f>
        <v/>
      </c>
      <c r="D201" s="358" t="str">
        <f>IF(Tabla1[[#This Row],[Código_Actividad]]="","",'[3]Formulario PPGR1'!#REF!)</f>
        <v/>
      </c>
      <c r="E201" s="358" t="str">
        <f>IF(Tabla1[[#This Row],[Código_Actividad]]="","",'[3]Formulario PPGR1'!#REF!)</f>
        <v/>
      </c>
      <c r="F201" s="358" t="str">
        <f>IF(Tabla1[[#This Row],[Código_Actividad]]="","",'[3]Formulario PPGR1'!#REF!)</f>
        <v/>
      </c>
      <c r="G201" s="353"/>
      <c r="H201" s="354"/>
      <c r="I201" s="354"/>
      <c r="J201" s="354"/>
      <c r="K201" s="354"/>
      <c r="L201" s="353"/>
      <c r="M201" s="355"/>
      <c r="N201" s="356">
        <f>+Tabla1[[#This Row],[Precio Unitario]]*Tabla1[[#This Row],[Cantidad de Insumos]]</f>
        <v>0</v>
      </c>
      <c r="O201" s="357"/>
      <c r="P201" s="354"/>
      <c r="Q201" s="345"/>
      <c r="R201" s="345"/>
    </row>
    <row r="202" spans="2:18" ht="12.75" x14ac:dyDescent="0.2">
      <c r="B202" s="358" t="str">
        <f>IF(Tabla1[[#This Row],[Código_Actividad]]="","",CONCATENATE(Tabla1[[#This Row],[POA]],".",Tabla1[[#This Row],[SRS]],".",Tabla1[[#This Row],[AREA]],".",Tabla1[[#This Row],[TIPO]]))</f>
        <v/>
      </c>
      <c r="C202" s="358" t="str">
        <f>IF(Tabla1[[#This Row],[Código_Actividad]]="","",'[3]Formulario PPGR1'!#REF!)</f>
        <v/>
      </c>
      <c r="D202" s="358" t="str">
        <f>IF(Tabla1[[#This Row],[Código_Actividad]]="","",'[3]Formulario PPGR1'!#REF!)</f>
        <v/>
      </c>
      <c r="E202" s="358" t="str">
        <f>IF(Tabla1[[#This Row],[Código_Actividad]]="","",'[3]Formulario PPGR1'!#REF!)</f>
        <v/>
      </c>
      <c r="F202" s="358" t="str">
        <f>IF(Tabla1[[#This Row],[Código_Actividad]]="","",'[3]Formulario PPGR1'!#REF!)</f>
        <v/>
      </c>
      <c r="G202" s="353"/>
      <c r="H202" s="354"/>
      <c r="I202" s="354"/>
      <c r="J202" s="354"/>
      <c r="K202" s="354"/>
      <c r="L202" s="353"/>
      <c r="M202" s="355"/>
      <c r="N202" s="356">
        <f>+Tabla1[[#This Row],[Precio Unitario]]*Tabla1[[#This Row],[Cantidad de Insumos]]</f>
        <v>0</v>
      </c>
      <c r="O202" s="357"/>
      <c r="P202" s="354"/>
      <c r="Q202" s="345"/>
      <c r="R202" s="345"/>
    </row>
    <row r="203" spans="2:18" ht="12.75" x14ac:dyDescent="0.2">
      <c r="B203" s="358" t="str">
        <f>IF(Tabla1[[#This Row],[Código_Actividad]]="","",CONCATENATE(Tabla1[[#This Row],[POA]],".",Tabla1[[#This Row],[SRS]],".",Tabla1[[#This Row],[AREA]],".",Tabla1[[#This Row],[TIPO]]))</f>
        <v/>
      </c>
      <c r="C203" s="358" t="str">
        <f>IF(Tabla1[[#This Row],[Código_Actividad]]="","",'[3]Formulario PPGR1'!#REF!)</f>
        <v/>
      </c>
      <c r="D203" s="358" t="str">
        <f>IF(Tabla1[[#This Row],[Código_Actividad]]="","",'[3]Formulario PPGR1'!#REF!)</f>
        <v/>
      </c>
      <c r="E203" s="358" t="str">
        <f>IF(Tabla1[[#This Row],[Código_Actividad]]="","",'[3]Formulario PPGR1'!#REF!)</f>
        <v/>
      </c>
      <c r="F203" s="358" t="str">
        <f>IF(Tabla1[[#This Row],[Código_Actividad]]="","",'[3]Formulario PPGR1'!#REF!)</f>
        <v/>
      </c>
      <c r="G203" s="353"/>
      <c r="H203" s="354"/>
      <c r="I203" s="354"/>
      <c r="J203" s="354"/>
      <c r="K203" s="354"/>
      <c r="L203" s="353"/>
      <c r="M203" s="355"/>
      <c r="N203" s="356">
        <f>+Tabla1[[#This Row],[Precio Unitario]]*Tabla1[[#This Row],[Cantidad de Insumos]]</f>
        <v>0</v>
      </c>
      <c r="O203" s="357"/>
      <c r="P203" s="354"/>
      <c r="Q203" s="345"/>
      <c r="R203" s="345"/>
    </row>
    <row r="204" spans="2:18" ht="12.75" x14ac:dyDescent="0.2">
      <c r="B204" s="358" t="str">
        <f>IF(Tabla1[[#This Row],[Código_Actividad]]="","",CONCATENATE(Tabla1[[#This Row],[POA]],".",Tabla1[[#This Row],[SRS]],".",Tabla1[[#This Row],[AREA]],".",Tabla1[[#This Row],[TIPO]]))</f>
        <v/>
      </c>
      <c r="C204" s="358" t="str">
        <f>IF(Tabla1[[#This Row],[Código_Actividad]]="","",'[3]Formulario PPGR1'!#REF!)</f>
        <v/>
      </c>
      <c r="D204" s="358" t="str">
        <f>IF(Tabla1[[#This Row],[Código_Actividad]]="","",'[3]Formulario PPGR1'!#REF!)</f>
        <v/>
      </c>
      <c r="E204" s="358" t="str">
        <f>IF(Tabla1[[#This Row],[Código_Actividad]]="","",'[3]Formulario PPGR1'!#REF!)</f>
        <v/>
      </c>
      <c r="F204" s="358" t="str">
        <f>IF(Tabla1[[#This Row],[Código_Actividad]]="","",'[3]Formulario PPGR1'!#REF!)</f>
        <v/>
      </c>
      <c r="G204" s="353"/>
      <c r="H204" s="354"/>
      <c r="I204" s="354"/>
      <c r="J204" s="354"/>
      <c r="K204" s="354"/>
      <c r="L204" s="353"/>
      <c r="M204" s="355"/>
      <c r="N204" s="356">
        <f>+Tabla1[[#This Row],[Precio Unitario]]*Tabla1[[#This Row],[Cantidad de Insumos]]</f>
        <v>0</v>
      </c>
      <c r="O204" s="357"/>
      <c r="P204" s="354"/>
      <c r="Q204" s="345"/>
      <c r="R204" s="345"/>
    </row>
    <row r="205" spans="2:18" ht="12.75" x14ac:dyDescent="0.2">
      <c r="B205" s="358" t="str">
        <f>IF(Tabla1[[#This Row],[Código_Actividad]]="","",CONCATENATE(Tabla1[[#This Row],[POA]],".",Tabla1[[#This Row],[SRS]],".",Tabla1[[#This Row],[AREA]],".",Tabla1[[#This Row],[TIPO]]))</f>
        <v/>
      </c>
      <c r="C205" s="358" t="str">
        <f>IF(Tabla1[[#This Row],[Código_Actividad]]="","",'[3]Formulario PPGR1'!#REF!)</f>
        <v/>
      </c>
      <c r="D205" s="358" t="str">
        <f>IF(Tabla1[[#This Row],[Código_Actividad]]="","",'[3]Formulario PPGR1'!#REF!)</f>
        <v/>
      </c>
      <c r="E205" s="358" t="str">
        <f>IF(Tabla1[[#This Row],[Código_Actividad]]="","",'[3]Formulario PPGR1'!#REF!)</f>
        <v/>
      </c>
      <c r="F205" s="358" t="str">
        <f>IF(Tabla1[[#This Row],[Código_Actividad]]="","",'[3]Formulario PPGR1'!#REF!)</f>
        <v/>
      </c>
      <c r="G205" s="353"/>
      <c r="H205" s="354"/>
      <c r="I205" s="354"/>
      <c r="J205" s="354"/>
      <c r="K205" s="354"/>
      <c r="L205" s="353"/>
      <c r="M205" s="355"/>
      <c r="N205" s="356">
        <f>+Tabla1[[#This Row],[Precio Unitario]]*Tabla1[[#This Row],[Cantidad de Insumos]]</f>
        <v>0</v>
      </c>
      <c r="O205" s="357"/>
      <c r="P205" s="354"/>
      <c r="Q205" s="345"/>
      <c r="R205" s="345"/>
    </row>
    <row r="206" spans="2:18" ht="12.75" x14ac:dyDescent="0.2">
      <c r="B206" s="358" t="str">
        <f>IF(Tabla1[[#This Row],[Código_Actividad]]="","",CONCATENATE(Tabla1[[#This Row],[POA]],".",Tabla1[[#This Row],[SRS]],".",Tabla1[[#This Row],[AREA]],".",Tabla1[[#This Row],[TIPO]]))</f>
        <v/>
      </c>
      <c r="C206" s="358" t="str">
        <f>IF(Tabla1[[#This Row],[Código_Actividad]]="","",'[3]Formulario PPGR1'!#REF!)</f>
        <v/>
      </c>
      <c r="D206" s="358" t="str">
        <f>IF(Tabla1[[#This Row],[Código_Actividad]]="","",'[3]Formulario PPGR1'!#REF!)</f>
        <v/>
      </c>
      <c r="E206" s="358" t="str">
        <f>IF(Tabla1[[#This Row],[Código_Actividad]]="","",'[3]Formulario PPGR1'!#REF!)</f>
        <v/>
      </c>
      <c r="F206" s="358" t="str">
        <f>IF(Tabla1[[#This Row],[Código_Actividad]]="","",'[3]Formulario PPGR1'!#REF!)</f>
        <v/>
      </c>
      <c r="G206" s="353"/>
      <c r="H206" s="354"/>
      <c r="I206" s="354"/>
      <c r="J206" s="354"/>
      <c r="K206" s="354"/>
      <c r="L206" s="353"/>
      <c r="M206" s="355"/>
      <c r="N206" s="356">
        <f>+Tabla1[[#This Row],[Precio Unitario]]*Tabla1[[#This Row],[Cantidad de Insumos]]</f>
        <v>0</v>
      </c>
      <c r="O206" s="357"/>
      <c r="P206" s="354"/>
      <c r="Q206" s="345"/>
      <c r="R206" s="345"/>
    </row>
    <row r="207" spans="2:18" ht="12.75" x14ac:dyDescent="0.2">
      <c r="B207" s="358" t="str">
        <f>IF(Tabla1[[#This Row],[Código_Actividad]]="","",CONCATENATE(Tabla1[[#This Row],[POA]],".",Tabla1[[#This Row],[SRS]],".",Tabla1[[#This Row],[AREA]],".",Tabla1[[#This Row],[TIPO]]))</f>
        <v/>
      </c>
      <c r="C207" s="358" t="str">
        <f>IF(Tabla1[[#This Row],[Código_Actividad]]="","",'[3]Formulario PPGR1'!#REF!)</f>
        <v/>
      </c>
      <c r="D207" s="358" t="str">
        <f>IF(Tabla1[[#This Row],[Código_Actividad]]="","",'[3]Formulario PPGR1'!#REF!)</f>
        <v/>
      </c>
      <c r="E207" s="358" t="str">
        <f>IF(Tabla1[[#This Row],[Código_Actividad]]="","",'[3]Formulario PPGR1'!#REF!)</f>
        <v/>
      </c>
      <c r="F207" s="358" t="str">
        <f>IF(Tabla1[[#This Row],[Código_Actividad]]="","",'[3]Formulario PPGR1'!#REF!)</f>
        <v/>
      </c>
      <c r="G207" s="353"/>
      <c r="H207" s="354"/>
      <c r="I207" s="354"/>
      <c r="J207" s="354"/>
      <c r="K207" s="354"/>
      <c r="L207" s="353"/>
      <c r="M207" s="355"/>
      <c r="N207" s="356">
        <f>+Tabla1[[#This Row],[Precio Unitario]]*Tabla1[[#This Row],[Cantidad de Insumos]]</f>
        <v>0</v>
      </c>
      <c r="O207" s="357"/>
      <c r="P207" s="354"/>
      <c r="Q207" s="345"/>
      <c r="R207" s="345"/>
    </row>
    <row r="208" spans="2:18" ht="12.75" x14ac:dyDescent="0.2">
      <c r="B208" s="358" t="str">
        <f>IF(Tabla1[[#This Row],[Código_Actividad]]="","",CONCATENATE(Tabla1[[#This Row],[POA]],".",Tabla1[[#This Row],[SRS]],".",Tabla1[[#This Row],[AREA]],".",Tabla1[[#This Row],[TIPO]]))</f>
        <v/>
      </c>
      <c r="C208" s="358" t="str">
        <f>IF(Tabla1[[#This Row],[Código_Actividad]]="","",'[3]Formulario PPGR1'!#REF!)</f>
        <v/>
      </c>
      <c r="D208" s="358" t="str">
        <f>IF(Tabla1[[#This Row],[Código_Actividad]]="","",'[3]Formulario PPGR1'!#REF!)</f>
        <v/>
      </c>
      <c r="E208" s="358" t="str">
        <f>IF(Tabla1[[#This Row],[Código_Actividad]]="","",'[3]Formulario PPGR1'!#REF!)</f>
        <v/>
      </c>
      <c r="F208" s="358" t="str">
        <f>IF(Tabla1[[#This Row],[Código_Actividad]]="","",'[3]Formulario PPGR1'!#REF!)</f>
        <v/>
      </c>
      <c r="G208" s="353"/>
      <c r="H208" s="354"/>
      <c r="I208" s="354"/>
      <c r="J208" s="354"/>
      <c r="K208" s="354"/>
      <c r="L208" s="353"/>
      <c r="M208" s="355"/>
      <c r="N208" s="356">
        <f>+Tabla1[[#This Row],[Precio Unitario]]*Tabla1[[#This Row],[Cantidad de Insumos]]</f>
        <v>0</v>
      </c>
      <c r="O208" s="357"/>
      <c r="P208" s="354"/>
      <c r="Q208" s="345"/>
      <c r="R208" s="345"/>
    </row>
    <row r="209" spans="2:18" ht="12.75" x14ac:dyDescent="0.2">
      <c r="B209" s="358" t="str">
        <f>IF(Tabla1[[#This Row],[Código_Actividad]]="","",CONCATENATE(Tabla1[[#This Row],[POA]],".",Tabla1[[#This Row],[SRS]],".",Tabla1[[#This Row],[AREA]],".",Tabla1[[#This Row],[TIPO]]))</f>
        <v/>
      </c>
      <c r="C209" s="358" t="str">
        <f>IF(Tabla1[[#This Row],[Código_Actividad]]="","",'[3]Formulario PPGR1'!#REF!)</f>
        <v/>
      </c>
      <c r="D209" s="358" t="str">
        <f>IF(Tabla1[[#This Row],[Código_Actividad]]="","",'[3]Formulario PPGR1'!#REF!)</f>
        <v/>
      </c>
      <c r="E209" s="358" t="str">
        <f>IF(Tabla1[[#This Row],[Código_Actividad]]="","",'[3]Formulario PPGR1'!#REF!)</f>
        <v/>
      </c>
      <c r="F209" s="358" t="str">
        <f>IF(Tabla1[[#This Row],[Código_Actividad]]="","",'[3]Formulario PPGR1'!#REF!)</f>
        <v/>
      </c>
      <c r="G209" s="353"/>
      <c r="H209" s="354"/>
      <c r="I209" s="354"/>
      <c r="J209" s="354"/>
      <c r="K209" s="354"/>
      <c r="L209" s="353"/>
      <c r="M209" s="355"/>
      <c r="N209" s="356">
        <f>+Tabla1[[#This Row],[Precio Unitario]]*Tabla1[[#This Row],[Cantidad de Insumos]]</f>
        <v>0</v>
      </c>
      <c r="O209" s="357"/>
      <c r="P209" s="354"/>
      <c r="Q209" s="345"/>
      <c r="R209" s="345"/>
    </row>
    <row r="210" spans="2:18" ht="12.75" x14ac:dyDescent="0.2">
      <c r="B210" s="358" t="str">
        <f>IF(Tabla1[[#This Row],[Código_Actividad]]="","",CONCATENATE(Tabla1[[#This Row],[POA]],".",Tabla1[[#This Row],[SRS]],".",Tabla1[[#This Row],[AREA]],".",Tabla1[[#This Row],[TIPO]]))</f>
        <v/>
      </c>
      <c r="C210" s="358" t="str">
        <f>IF(Tabla1[[#This Row],[Código_Actividad]]="","",'[3]Formulario PPGR1'!#REF!)</f>
        <v/>
      </c>
      <c r="D210" s="358" t="str">
        <f>IF(Tabla1[[#This Row],[Código_Actividad]]="","",'[3]Formulario PPGR1'!#REF!)</f>
        <v/>
      </c>
      <c r="E210" s="358" t="str">
        <f>IF(Tabla1[[#This Row],[Código_Actividad]]="","",'[3]Formulario PPGR1'!#REF!)</f>
        <v/>
      </c>
      <c r="F210" s="358" t="str">
        <f>IF(Tabla1[[#This Row],[Código_Actividad]]="","",'[3]Formulario PPGR1'!#REF!)</f>
        <v/>
      </c>
      <c r="G210" s="353"/>
      <c r="H210" s="354"/>
      <c r="I210" s="354"/>
      <c r="J210" s="354"/>
      <c r="K210" s="354"/>
      <c r="L210" s="353"/>
      <c r="M210" s="355"/>
      <c r="N210" s="356">
        <f>+Tabla1[[#This Row],[Precio Unitario]]*Tabla1[[#This Row],[Cantidad de Insumos]]</f>
        <v>0</v>
      </c>
      <c r="O210" s="357"/>
      <c r="P210" s="354"/>
      <c r="Q210" s="345"/>
      <c r="R210" s="345"/>
    </row>
    <row r="211" spans="2:18" ht="12.75" x14ac:dyDescent="0.2">
      <c r="B211" s="352" t="str">
        <f>IF(Tabla1[[#This Row],[Código_Actividad]]="","",CONCATENATE(Tabla1[[#This Row],[POA]],".",Tabla1[[#This Row],[SRS]],".",Tabla1[[#This Row],[AREA]],".",Tabla1[[#This Row],[TIPO]]))</f>
        <v/>
      </c>
      <c r="C211" s="352" t="str">
        <f>IF(Tabla1[[#This Row],[Código_Actividad]]="","",'[3]Formulario PPGR1'!#REF!)</f>
        <v/>
      </c>
      <c r="D211" s="352" t="str">
        <f>IF(Tabla1[[#This Row],[Código_Actividad]]="","",'[3]Formulario PPGR1'!#REF!)</f>
        <v/>
      </c>
      <c r="E211" s="352" t="str">
        <f>IF(Tabla1[[#This Row],[Código_Actividad]]="","",'[3]Formulario PPGR1'!#REF!)</f>
        <v/>
      </c>
      <c r="F211" s="352" t="str">
        <f>IF(Tabla1[[#This Row],[Código_Actividad]]="","",'[3]Formulario PPGR1'!#REF!)</f>
        <v/>
      </c>
      <c r="G211" s="353"/>
      <c r="H211" s="354"/>
      <c r="I211" s="354"/>
      <c r="J211" s="354"/>
      <c r="K211" s="354"/>
      <c r="L211" s="353"/>
      <c r="M211" s="355"/>
      <c r="N211" s="356">
        <f>+Tabla1[[#This Row],[Precio Unitario]]*Tabla1[[#This Row],[Cantidad de Insumos]]</f>
        <v>0</v>
      </c>
      <c r="O211" s="357"/>
      <c r="P211" s="354"/>
      <c r="Q211" s="345"/>
      <c r="R211" s="345"/>
    </row>
    <row r="212" spans="2:18" ht="12.75" x14ac:dyDescent="0.2">
      <c r="B212" s="352" t="str">
        <f>IF(Tabla1[[#This Row],[Código_Actividad]]="","",CONCATENATE(Tabla1[[#This Row],[POA]],".",Tabla1[[#This Row],[SRS]],".",Tabla1[[#This Row],[AREA]],".",Tabla1[[#This Row],[TIPO]]))</f>
        <v/>
      </c>
      <c r="C212" s="352" t="str">
        <f>IF(Tabla1[[#This Row],[Código_Actividad]]="","",'[3]Formulario PPGR1'!#REF!)</f>
        <v/>
      </c>
      <c r="D212" s="352" t="str">
        <f>IF(Tabla1[[#This Row],[Código_Actividad]]="","",'[3]Formulario PPGR1'!#REF!)</f>
        <v/>
      </c>
      <c r="E212" s="352" t="str">
        <f>IF(Tabla1[[#This Row],[Código_Actividad]]="","",'[3]Formulario PPGR1'!#REF!)</f>
        <v/>
      </c>
      <c r="F212" s="352" t="str">
        <f>IF(Tabla1[[#This Row],[Código_Actividad]]="","",'[3]Formulario PPGR1'!#REF!)</f>
        <v/>
      </c>
      <c r="G212" s="353"/>
      <c r="H212" s="354"/>
      <c r="I212" s="354"/>
      <c r="J212" s="354"/>
      <c r="K212" s="354"/>
      <c r="L212" s="353"/>
      <c r="M212" s="355"/>
      <c r="N212" s="356">
        <f>+Tabla1[[#This Row],[Precio Unitario]]*Tabla1[[#This Row],[Cantidad de Insumos]]</f>
        <v>0</v>
      </c>
      <c r="O212" s="357"/>
      <c r="P212" s="354"/>
      <c r="Q212" s="345"/>
      <c r="R212" s="345"/>
    </row>
    <row r="213" spans="2:18" ht="12.75" x14ac:dyDescent="0.2">
      <c r="B213" s="352" t="str">
        <f>IF(Tabla1[[#This Row],[Código_Actividad]]="","",CONCATENATE(Tabla1[[#This Row],[POA]],".",Tabla1[[#This Row],[SRS]],".",Tabla1[[#This Row],[AREA]],".",Tabla1[[#This Row],[TIPO]]))</f>
        <v/>
      </c>
      <c r="C213" s="352" t="str">
        <f>IF(Tabla1[[#This Row],[Código_Actividad]]="","",'[3]Formulario PPGR1'!#REF!)</f>
        <v/>
      </c>
      <c r="D213" s="352" t="str">
        <f>IF(Tabla1[[#This Row],[Código_Actividad]]="","",'[3]Formulario PPGR1'!#REF!)</f>
        <v/>
      </c>
      <c r="E213" s="352" t="str">
        <f>IF(Tabla1[[#This Row],[Código_Actividad]]="","",'[3]Formulario PPGR1'!#REF!)</f>
        <v/>
      </c>
      <c r="F213" s="352" t="str">
        <f>IF(Tabla1[[#This Row],[Código_Actividad]]="","",'[3]Formulario PPGR1'!#REF!)</f>
        <v/>
      </c>
      <c r="G213" s="353"/>
      <c r="H213" s="354"/>
      <c r="I213" s="354"/>
      <c r="J213" s="354"/>
      <c r="K213" s="354"/>
      <c r="L213" s="353"/>
      <c r="M213" s="355"/>
      <c r="N213" s="356">
        <f>+Tabla1[[#This Row],[Precio Unitario]]*Tabla1[[#This Row],[Cantidad de Insumos]]</f>
        <v>0</v>
      </c>
      <c r="O213" s="357"/>
      <c r="P213" s="354"/>
      <c r="Q213" s="345"/>
      <c r="R213" s="345"/>
    </row>
    <row r="214" spans="2:18" s="138" customFormat="1" x14ac:dyDescent="0.25">
      <c r="G214" s="346"/>
      <c r="H214" s="346"/>
      <c r="I214" s="346"/>
      <c r="J214" s="346"/>
      <c r="K214" s="346"/>
      <c r="L214" s="346"/>
      <c r="M214" s="359"/>
      <c r="N214" s="346"/>
      <c r="O214" s="346"/>
      <c r="P214" s="346"/>
    </row>
    <row r="215" spans="2:18" s="138" customFormat="1" x14ac:dyDescent="0.25">
      <c r="G215" s="346"/>
      <c r="H215" s="346"/>
      <c r="I215" s="346"/>
      <c r="J215" s="346"/>
      <c r="K215" s="346"/>
      <c r="L215" s="346"/>
      <c r="M215" s="359"/>
      <c r="N215" s="346"/>
      <c r="O215" s="346"/>
      <c r="P215" s="346"/>
    </row>
    <row r="216" spans="2:18" s="138" customFormat="1" x14ac:dyDescent="0.25">
      <c r="G216" s="346"/>
      <c r="H216" s="346"/>
      <c r="I216" s="346"/>
      <c r="J216" s="346"/>
      <c r="K216" s="346"/>
      <c r="L216" s="346"/>
      <c r="M216" s="359"/>
      <c r="N216" s="346"/>
      <c r="O216" s="346"/>
      <c r="P216" s="346"/>
    </row>
    <row r="217" spans="2:18" s="138" customFormat="1" x14ac:dyDescent="0.25">
      <c r="G217" s="346"/>
      <c r="H217" s="346"/>
      <c r="I217" s="346"/>
      <c r="J217" s="346"/>
      <c r="K217" s="346"/>
      <c r="L217" s="346"/>
      <c r="M217" s="359"/>
      <c r="N217" s="346"/>
      <c r="O217" s="346"/>
      <c r="P217" s="346"/>
    </row>
    <row r="218" spans="2:18" s="138" customFormat="1" x14ac:dyDescent="0.25">
      <c r="G218" s="346"/>
      <c r="H218" s="346"/>
      <c r="I218" s="346"/>
      <c r="J218" s="346"/>
      <c r="K218" s="346"/>
      <c r="L218" s="346"/>
      <c r="M218" s="359"/>
      <c r="N218" s="346"/>
      <c r="O218" s="346"/>
      <c r="P218" s="346"/>
    </row>
    <row r="219" spans="2:18" s="138" customFormat="1" x14ac:dyDescent="0.25">
      <c r="G219" s="346"/>
      <c r="H219" s="346"/>
      <c r="I219" s="346"/>
      <c r="J219" s="346"/>
      <c r="K219" s="346"/>
      <c r="L219" s="346"/>
      <c r="M219" s="359"/>
      <c r="N219" s="346"/>
      <c r="O219" s="346"/>
      <c r="P219" s="346"/>
    </row>
    <row r="220" spans="2:18" s="138" customFormat="1" x14ac:dyDescent="0.25">
      <c r="G220" s="346"/>
      <c r="H220" s="346"/>
      <c r="I220" s="346"/>
      <c r="J220" s="346"/>
      <c r="K220" s="346"/>
      <c r="L220" s="346"/>
      <c r="M220" s="359"/>
      <c r="N220" s="346"/>
      <c r="O220" s="346"/>
      <c r="P220" s="346"/>
    </row>
    <row r="221" spans="2:18" s="138" customFormat="1" x14ac:dyDescent="0.25">
      <c r="G221" s="346"/>
      <c r="H221" s="346"/>
      <c r="I221" s="346"/>
      <c r="J221" s="346"/>
      <c r="K221" s="346"/>
      <c r="L221" s="346"/>
      <c r="M221" s="359"/>
      <c r="N221" s="346"/>
      <c r="O221" s="346"/>
      <c r="P221" s="346"/>
    </row>
    <row r="222" spans="2:18" s="138" customFormat="1" x14ac:dyDescent="0.25">
      <c r="G222" s="346"/>
      <c r="H222" s="346"/>
      <c r="I222" s="346"/>
      <c r="J222" s="346"/>
      <c r="K222" s="346"/>
      <c r="L222" s="346"/>
      <c r="M222" s="359"/>
      <c r="N222" s="346"/>
      <c r="O222" s="346"/>
      <c r="P222" s="346"/>
    </row>
    <row r="223" spans="2:18" s="138" customFormat="1" x14ac:dyDescent="0.25">
      <c r="G223" s="346"/>
      <c r="H223" s="346"/>
      <c r="I223" s="346"/>
      <c r="J223" s="346"/>
      <c r="K223" s="346"/>
      <c r="L223" s="346"/>
      <c r="M223" s="359"/>
      <c r="N223" s="346"/>
      <c r="O223" s="346"/>
      <c r="P223" s="346"/>
    </row>
    <row r="224" spans="2:18" s="138" customFormat="1" x14ac:dyDescent="0.25">
      <c r="G224" s="346"/>
      <c r="H224" s="346"/>
      <c r="I224" s="346"/>
      <c r="J224" s="346"/>
      <c r="K224" s="346"/>
      <c r="L224" s="346"/>
      <c r="M224" s="359"/>
      <c r="N224" s="346"/>
      <c r="O224" s="346"/>
      <c r="P224" s="346"/>
    </row>
    <row r="225" spans="7:16" s="138" customFormat="1" x14ac:dyDescent="0.25">
      <c r="G225" s="346"/>
      <c r="H225" s="346"/>
      <c r="I225" s="346"/>
      <c r="J225" s="346"/>
      <c r="K225" s="346"/>
      <c r="L225" s="346"/>
      <c r="M225" s="359"/>
      <c r="N225" s="346"/>
      <c r="O225" s="346"/>
      <c r="P225" s="346"/>
    </row>
    <row r="226" spans="7:16" s="138" customFormat="1" x14ac:dyDescent="0.25">
      <c r="G226" s="346"/>
      <c r="H226" s="346"/>
      <c r="I226" s="346"/>
      <c r="J226" s="346"/>
      <c r="K226" s="346"/>
      <c r="L226" s="346"/>
      <c r="M226" s="359"/>
      <c r="N226" s="346"/>
      <c r="O226" s="346"/>
      <c r="P226" s="346"/>
    </row>
    <row r="227" spans="7:16" s="138" customFormat="1" x14ac:dyDescent="0.25">
      <c r="G227" s="346"/>
      <c r="H227" s="346"/>
      <c r="I227" s="346"/>
      <c r="J227" s="346"/>
      <c r="K227" s="346"/>
      <c r="L227" s="346"/>
      <c r="M227" s="359"/>
      <c r="N227" s="346"/>
      <c r="O227" s="346"/>
      <c r="P227" s="346"/>
    </row>
    <row r="228" spans="7:16" s="138" customFormat="1" x14ac:dyDescent="0.25">
      <c r="G228" s="346"/>
      <c r="H228" s="346"/>
      <c r="I228" s="346"/>
      <c r="J228" s="346"/>
      <c r="K228" s="346"/>
      <c r="L228" s="346"/>
      <c r="M228" s="359"/>
      <c r="N228" s="346"/>
      <c r="O228" s="346"/>
      <c r="P228" s="346"/>
    </row>
    <row r="229" spans="7:16" s="138" customFormat="1" x14ac:dyDescent="0.25">
      <c r="G229" s="346"/>
      <c r="H229" s="346"/>
      <c r="I229" s="346"/>
      <c r="J229" s="346"/>
      <c r="K229" s="346"/>
      <c r="L229" s="346"/>
      <c r="M229" s="359"/>
      <c r="N229" s="346"/>
      <c r="O229" s="346"/>
      <c r="P229" s="346"/>
    </row>
    <row r="230" spans="7:16" s="138" customFormat="1" x14ac:dyDescent="0.25">
      <c r="G230" s="346"/>
      <c r="H230" s="346"/>
      <c r="I230" s="346"/>
      <c r="J230" s="346"/>
      <c r="K230" s="346"/>
      <c r="L230" s="346"/>
      <c r="M230" s="359"/>
      <c r="N230" s="346"/>
      <c r="O230" s="346"/>
      <c r="P230" s="346"/>
    </row>
    <row r="231" spans="7:16" s="138" customFormat="1" x14ac:dyDescent="0.25">
      <c r="G231" s="346"/>
      <c r="H231" s="346"/>
      <c r="I231" s="346"/>
      <c r="J231" s="346"/>
      <c r="K231" s="346"/>
      <c r="L231" s="346"/>
      <c r="M231" s="359"/>
      <c r="N231" s="346"/>
      <c r="O231" s="346"/>
      <c r="P231" s="346"/>
    </row>
    <row r="232" spans="7:16" s="138" customFormat="1" x14ac:dyDescent="0.25">
      <c r="G232" s="346"/>
      <c r="H232" s="346"/>
      <c r="I232" s="346"/>
      <c r="J232" s="346"/>
      <c r="K232" s="346"/>
      <c r="L232" s="346"/>
      <c r="M232" s="359"/>
      <c r="N232" s="346"/>
      <c r="O232" s="346"/>
      <c r="P232" s="346"/>
    </row>
    <row r="233" spans="7:16" s="138" customFormat="1" x14ac:dyDescent="0.25">
      <c r="G233" s="346"/>
      <c r="H233" s="346"/>
      <c r="I233" s="346"/>
      <c r="J233" s="346"/>
      <c r="K233" s="346"/>
      <c r="L233" s="346"/>
      <c r="M233" s="359"/>
      <c r="N233" s="346"/>
      <c r="O233" s="346"/>
      <c r="P233" s="346"/>
    </row>
    <row r="234" spans="7:16" s="138" customFormat="1" x14ac:dyDescent="0.25">
      <c r="G234" s="346"/>
      <c r="H234" s="346"/>
      <c r="I234" s="346"/>
      <c r="J234" s="346"/>
      <c r="K234" s="346"/>
      <c r="L234" s="346"/>
      <c r="M234" s="359"/>
      <c r="N234" s="346"/>
      <c r="O234" s="346"/>
      <c r="P234" s="346"/>
    </row>
    <row r="235" spans="7:16" s="138" customFormat="1" x14ac:dyDescent="0.25">
      <c r="G235" s="346"/>
      <c r="H235" s="346"/>
      <c r="I235" s="346"/>
      <c r="J235" s="346"/>
      <c r="K235" s="346"/>
      <c r="L235" s="346"/>
      <c r="M235" s="359"/>
      <c r="N235" s="346"/>
      <c r="O235" s="346"/>
      <c r="P235" s="346"/>
    </row>
    <row r="236" spans="7:16" s="138" customFormat="1" x14ac:dyDescent="0.25">
      <c r="G236" s="346"/>
      <c r="H236" s="346"/>
      <c r="I236" s="346"/>
      <c r="J236" s="346"/>
      <c r="K236" s="346"/>
      <c r="L236" s="346"/>
      <c r="M236" s="359"/>
      <c r="N236" s="346"/>
      <c r="O236" s="346"/>
      <c r="P236" s="346"/>
    </row>
    <row r="237" spans="7:16" s="138" customFormat="1" x14ac:dyDescent="0.25">
      <c r="G237" s="346"/>
      <c r="H237" s="346"/>
      <c r="I237" s="346"/>
      <c r="J237" s="346"/>
      <c r="K237" s="346"/>
      <c r="L237" s="346"/>
      <c r="M237" s="359"/>
      <c r="N237" s="346"/>
      <c r="O237" s="346"/>
      <c r="P237" s="346"/>
    </row>
    <row r="238" spans="7:16" s="138" customFormat="1" x14ac:dyDescent="0.25">
      <c r="G238" s="346"/>
      <c r="H238" s="346"/>
      <c r="I238" s="346"/>
      <c r="J238" s="346"/>
      <c r="K238" s="346"/>
      <c r="L238" s="346"/>
      <c r="M238" s="359"/>
      <c r="N238" s="346"/>
      <c r="O238" s="346"/>
      <c r="P238" s="346"/>
    </row>
    <row r="239" spans="7:16" s="138" customFormat="1" x14ac:dyDescent="0.25">
      <c r="G239" s="346"/>
      <c r="H239" s="346"/>
      <c r="I239" s="346"/>
      <c r="J239" s="346"/>
      <c r="K239" s="346"/>
      <c r="L239" s="346"/>
      <c r="M239" s="359"/>
      <c r="N239" s="346"/>
      <c r="O239" s="346"/>
      <c r="P239" s="346"/>
    </row>
    <row r="240" spans="7:16" s="138" customFormat="1" x14ac:dyDescent="0.25">
      <c r="G240" s="346"/>
      <c r="H240" s="346"/>
      <c r="I240" s="346"/>
      <c r="J240" s="346"/>
      <c r="K240" s="346"/>
      <c r="L240" s="346"/>
      <c r="M240" s="359"/>
      <c r="N240" s="346"/>
      <c r="O240" s="346"/>
      <c r="P240" s="346"/>
    </row>
    <row r="241" spans="7:16" s="138" customFormat="1" x14ac:dyDescent="0.25">
      <c r="G241" s="346"/>
      <c r="H241" s="346"/>
      <c r="I241" s="346"/>
      <c r="J241" s="346"/>
      <c r="K241" s="346"/>
      <c r="L241" s="346"/>
      <c r="M241" s="359"/>
      <c r="N241" s="346"/>
      <c r="O241" s="346"/>
      <c r="P241" s="346"/>
    </row>
    <row r="242" spans="7:16" s="138" customFormat="1" x14ac:dyDescent="0.25">
      <c r="G242" s="346"/>
      <c r="H242" s="346"/>
      <c r="I242" s="346"/>
      <c r="J242" s="346"/>
      <c r="K242" s="346"/>
      <c r="L242" s="346"/>
      <c r="M242" s="359"/>
      <c r="N242" s="346"/>
      <c r="O242" s="346"/>
      <c r="P242" s="346"/>
    </row>
    <row r="243" spans="7:16" s="138" customFormat="1" x14ac:dyDescent="0.25">
      <c r="G243" s="346"/>
      <c r="H243" s="346"/>
      <c r="I243" s="346"/>
      <c r="J243" s="346"/>
      <c r="K243" s="346"/>
      <c r="L243" s="346"/>
      <c r="M243" s="359"/>
      <c r="N243" s="346"/>
      <c r="O243" s="346"/>
      <c r="P243" s="346"/>
    </row>
    <row r="244" spans="7:16" s="138" customFormat="1" x14ac:dyDescent="0.25">
      <c r="G244" s="346"/>
      <c r="H244" s="346"/>
      <c r="I244" s="346"/>
      <c r="J244" s="346"/>
      <c r="K244" s="346"/>
      <c r="L244" s="346"/>
      <c r="M244" s="359"/>
      <c r="N244" s="346"/>
      <c r="O244" s="346"/>
      <c r="P244" s="346"/>
    </row>
    <row r="245" spans="7:16" s="138" customFormat="1" x14ac:dyDescent="0.25">
      <c r="G245" s="346"/>
      <c r="H245" s="346"/>
      <c r="I245" s="346"/>
      <c r="J245" s="346"/>
      <c r="K245" s="346"/>
      <c r="L245" s="346"/>
      <c r="M245" s="359"/>
      <c r="N245" s="346"/>
      <c r="O245" s="346"/>
      <c r="P245" s="346"/>
    </row>
    <row r="246" spans="7:16" s="138" customFormat="1" x14ac:dyDescent="0.25">
      <c r="G246" s="346"/>
      <c r="H246" s="346"/>
      <c r="I246" s="346"/>
      <c r="J246" s="346"/>
      <c r="K246" s="346"/>
      <c r="L246" s="346"/>
      <c r="M246" s="359"/>
      <c r="N246" s="346"/>
      <c r="O246" s="346"/>
      <c r="P246" s="346"/>
    </row>
    <row r="247" spans="7:16" s="138" customFormat="1" x14ac:dyDescent="0.25">
      <c r="G247" s="346"/>
      <c r="H247" s="346"/>
      <c r="I247" s="346"/>
      <c r="J247" s="346"/>
      <c r="K247" s="346"/>
      <c r="L247" s="346"/>
      <c r="M247" s="359"/>
      <c r="N247" s="346"/>
      <c r="O247" s="346"/>
      <c r="P247" s="346"/>
    </row>
    <row r="248" spans="7:16" s="138" customFormat="1" x14ac:dyDescent="0.25">
      <c r="G248" s="346"/>
      <c r="H248" s="346"/>
      <c r="I248" s="346"/>
      <c r="J248" s="346"/>
      <c r="K248" s="346"/>
      <c r="L248" s="346"/>
      <c r="M248" s="359"/>
      <c r="N248" s="346"/>
      <c r="O248" s="346"/>
      <c r="P248" s="346"/>
    </row>
    <row r="249" spans="7:16" s="138" customFormat="1" x14ac:dyDescent="0.25">
      <c r="G249" s="346"/>
      <c r="H249" s="346"/>
      <c r="I249" s="346"/>
      <c r="J249" s="346"/>
      <c r="K249" s="346"/>
      <c r="L249" s="346"/>
      <c r="M249" s="359"/>
      <c r="N249" s="346"/>
      <c r="O249" s="346"/>
      <c r="P249" s="346"/>
    </row>
    <row r="250" spans="7:16" s="138" customFormat="1" x14ac:dyDescent="0.25">
      <c r="G250" s="346"/>
      <c r="H250" s="346"/>
      <c r="I250" s="346"/>
      <c r="J250" s="346"/>
      <c r="K250" s="346"/>
      <c r="L250" s="346"/>
      <c r="M250" s="359"/>
      <c r="N250" s="346"/>
      <c r="O250" s="346"/>
      <c r="P250" s="346"/>
    </row>
    <row r="251" spans="7:16" s="138" customFormat="1" x14ac:dyDescent="0.25">
      <c r="G251" s="346"/>
      <c r="H251" s="346"/>
      <c r="I251" s="346"/>
      <c r="J251" s="346"/>
      <c r="K251" s="346"/>
      <c r="L251" s="346"/>
      <c r="M251" s="359"/>
      <c r="N251" s="346"/>
      <c r="O251" s="346"/>
      <c r="P251" s="346"/>
    </row>
    <row r="252" spans="7:16" s="138" customFormat="1" x14ac:dyDescent="0.25">
      <c r="G252" s="346"/>
      <c r="H252" s="346"/>
      <c r="I252" s="346"/>
      <c r="J252" s="346"/>
      <c r="K252" s="346"/>
      <c r="L252" s="346"/>
      <c r="M252" s="359"/>
      <c r="N252" s="346"/>
      <c r="O252" s="346"/>
      <c r="P252" s="346"/>
    </row>
    <row r="253" spans="7:16" s="138" customFormat="1" x14ac:dyDescent="0.25">
      <c r="G253" s="346"/>
      <c r="H253" s="346"/>
      <c r="I253" s="346"/>
      <c r="J253" s="346"/>
      <c r="K253" s="346"/>
      <c r="L253" s="346"/>
      <c r="M253" s="359"/>
      <c r="N253" s="346"/>
      <c r="O253" s="346"/>
      <c r="P253" s="346"/>
    </row>
    <row r="254" spans="7:16" s="138" customFormat="1" x14ac:dyDescent="0.25">
      <c r="G254" s="346"/>
      <c r="H254" s="346"/>
      <c r="I254" s="346"/>
      <c r="J254" s="346"/>
      <c r="K254" s="346"/>
      <c r="L254" s="346"/>
      <c r="M254" s="359"/>
      <c r="N254" s="346"/>
      <c r="O254" s="346"/>
      <c r="P254" s="346"/>
    </row>
    <row r="255" spans="7:16" s="138" customFormat="1" x14ac:dyDescent="0.25">
      <c r="G255" s="346"/>
      <c r="H255" s="346"/>
      <c r="I255" s="346"/>
      <c r="J255" s="346"/>
      <c r="K255" s="346"/>
      <c r="L255" s="346"/>
      <c r="M255" s="359"/>
      <c r="N255" s="346"/>
      <c r="O255" s="346"/>
      <c r="P255" s="346"/>
    </row>
    <row r="256" spans="7:16" s="138" customFormat="1" x14ac:dyDescent="0.25">
      <c r="G256" s="346"/>
      <c r="H256" s="346"/>
      <c r="I256" s="346"/>
      <c r="J256" s="346"/>
      <c r="K256" s="346"/>
      <c r="L256" s="346"/>
      <c r="M256" s="359"/>
      <c r="N256" s="346"/>
      <c r="O256" s="346"/>
      <c r="P256" s="346"/>
    </row>
    <row r="257" spans="7:16" s="138" customFormat="1" x14ac:dyDescent="0.25">
      <c r="G257" s="346"/>
      <c r="H257" s="346"/>
      <c r="I257" s="346"/>
      <c r="J257" s="346"/>
      <c r="K257" s="346"/>
      <c r="L257" s="346"/>
      <c r="M257" s="359"/>
      <c r="N257" s="346"/>
      <c r="O257" s="346"/>
      <c r="P257" s="346"/>
    </row>
    <row r="258" spans="7:16" s="138" customFormat="1" x14ac:dyDescent="0.25">
      <c r="G258" s="346"/>
      <c r="H258" s="346"/>
      <c r="I258" s="346"/>
      <c r="J258" s="346"/>
      <c r="K258" s="346"/>
      <c r="L258" s="346"/>
      <c r="M258" s="359"/>
      <c r="N258" s="346"/>
      <c r="O258" s="346"/>
      <c r="P258" s="346"/>
    </row>
    <row r="259" spans="7:16" s="138" customFormat="1" x14ac:dyDescent="0.25">
      <c r="G259" s="346"/>
      <c r="H259" s="346"/>
      <c r="I259" s="346"/>
      <c r="J259" s="346"/>
      <c r="K259" s="346"/>
      <c r="L259" s="346"/>
      <c r="M259" s="359"/>
      <c r="N259" s="346"/>
      <c r="O259" s="346"/>
      <c r="P259" s="346"/>
    </row>
    <row r="260" spans="7:16" s="138" customFormat="1" x14ac:dyDescent="0.25">
      <c r="G260" s="346"/>
      <c r="H260" s="346"/>
      <c r="I260" s="346"/>
      <c r="J260" s="346"/>
      <c r="K260" s="346"/>
      <c r="L260" s="346"/>
      <c r="M260" s="359"/>
      <c r="N260" s="346"/>
      <c r="O260" s="346"/>
      <c r="P260" s="346"/>
    </row>
    <row r="261" spans="7:16" s="138" customFormat="1" x14ac:dyDescent="0.25">
      <c r="G261" s="346"/>
      <c r="H261" s="346"/>
      <c r="I261" s="346"/>
      <c r="J261" s="346"/>
      <c r="K261" s="346"/>
      <c r="L261" s="346"/>
      <c r="M261" s="359"/>
      <c r="N261" s="346"/>
      <c r="O261" s="346"/>
      <c r="P261" s="346"/>
    </row>
    <row r="262" spans="7:16" s="138" customFormat="1" x14ac:dyDescent="0.25">
      <c r="G262" s="346"/>
      <c r="H262" s="346"/>
      <c r="I262" s="346"/>
      <c r="J262" s="346"/>
      <c r="K262" s="346"/>
      <c r="L262" s="346"/>
      <c r="M262" s="359"/>
      <c r="N262" s="346"/>
      <c r="O262" s="346"/>
      <c r="P262" s="346"/>
    </row>
    <row r="263" spans="7:16" s="138" customFormat="1" x14ac:dyDescent="0.25">
      <c r="G263" s="346"/>
      <c r="H263" s="346"/>
      <c r="I263" s="346"/>
      <c r="J263" s="346"/>
      <c r="K263" s="346"/>
      <c r="L263" s="346"/>
      <c r="M263" s="359"/>
      <c r="N263" s="346"/>
      <c r="O263" s="346"/>
      <c r="P263" s="346"/>
    </row>
    <row r="264" spans="7:16" s="138" customFormat="1" x14ac:dyDescent="0.25">
      <c r="G264" s="346"/>
      <c r="H264" s="346"/>
      <c r="I264" s="346"/>
      <c r="J264" s="346"/>
      <c r="K264" s="346"/>
      <c r="L264" s="346"/>
      <c r="M264" s="359"/>
      <c r="N264" s="346"/>
      <c r="O264" s="346"/>
      <c r="P264" s="346"/>
    </row>
    <row r="265" spans="7:16" s="138" customFormat="1" x14ac:dyDescent="0.25">
      <c r="G265" s="346"/>
      <c r="H265" s="346"/>
      <c r="I265" s="346"/>
      <c r="J265" s="346"/>
      <c r="K265" s="346"/>
      <c r="L265" s="346"/>
      <c r="M265" s="359"/>
      <c r="N265" s="346"/>
      <c r="O265" s="346"/>
      <c r="P265" s="346"/>
    </row>
    <row r="266" spans="7:16" s="138" customFormat="1" x14ac:dyDescent="0.25">
      <c r="G266" s="346"/>
      <c r="H266" s="346"/>
      <c r="I266" s="346"/>
      <c r="J266" s="346"/>
      <c r="K266" s="346"/>
      <c r="L266" s="346"/>
      <c r="M266" s="359"/>
      <c r="N266" s="346"/>
      <c r="O266" s="346"/>
      <c r="P266" s="346"/>
    </row>
    <row r="267" spans="7:16" s="138" customFormat="1" x14ac:dyDescent="0.25">
      <c r="G267" s="346"/>
      <c r="H267" s="346"/>
      <c r="I267" s="346"/>
      <c r="J267" s="346"/>
      <c r="K267" s="346"/>
      <c r="L267" s="346"/>
      <c r="M267" s="359"/>
      <c r="N267" s="346"/>
      <c r="O267" s="346"/>
      <c r="P267" s="346"/>
    </row>
    <row r="268" spans="7:16" s="138" customFormat="1" x14ac:dyDescent="0.25">
      <c r="G268" s="346"/>
      <c r="H268" s="346"/>
      <c r="I268" s="346"/>
      <c r="J268" s="346"/>
      <c r="K268" s="346"/>
      <c r="L268" s="346"/>
      <c r="M268" s="359"/>
      <c r="N268" s="346"/>
      <c r="O268" s="346"/>
      <c r="P268" s="346"/>
    </row>
    <row r="269" spans="7:16" s="138" customFormat="1" x14ac:dyDescent="0.25">
      <c r="G269" s="346"/>
      <c r="H269" s="346"/>
      <c r="I269" s="346"/>
      <c r="J269" s="346"/>
      <c r="K269" s="346"/>
      <c r="L269" s="346"/>
      <c r="M269" s="359"/>
      <c r="N269" s="346"/>
      <c r="O269" s="346"/>
      <c r="P269" s="346"/>
    </row>
    <row r="270" spans="7:16" s="138" customFormat="1" x14ac:dyDescent="0.25">
      <c r="G270" s="346"/>
      <c r="H270" s="346"/>
      <c r="I270" s="346"/>
      <c r="J270" s="346"/>
      <c r="K270" s="346"/>
      <c r="L270" s="346"/>
      <c r="M270" s="359"/>
      <c r="N270" s="346"/>
      <c r="O270" s="346"/>
      <c r="P270" s="346"/>
    </row>
    <row r="271" spans="7:16" s="138" customFormat="1" x14ac:dyDescent="0.25">
      <c r="G271" s="346"/>
      <c r="H271" s="346"/>
      <c r="I271" s="346"/>
      <c r="J271" s="346"/>
      <c r="K271" s="346"/>
      <c r="L271" s="346"/>
      <c r="M271" s="359"/>
      <c r="N271" s="346"/>
      <c r="O271" s="346"/>
      <c r="P271" s="346"/>
    </row>
    <row r="272" spans="7:16" s="138" customFormat="1" x14ac:dyDescent="0.25">
      <c r="G272" s="346"/>
      <c r="H272" s="346"/>
      <c r="I272" s="346"/>
      <c r="J272" s="346"/>
      <c r="K272" s="346"/>
      <c r="L272" s="346"/>
      <c r="M272" s="359"/>
      <c r="N272" s="346"/>
      <c r="O272" s="346"/>
      <c r="P272" s="346"/>
    </row>
    <row r="273" spans="7:16" s="138" customFormat="1" x14ac:dyDescent="0.25">
      <c r="G273" s="346"/>
      <c r="H273" s="346"/>
      <c r="I273" s="346"/>
      <c r="J273" s="346"/>
      <c r="K273" s="346"/>
      <c r="L273" s="346"/>
      <c r="M273" s="359"/>
      <c r="N273" s="346"/>
      <c r="O273" s="346"/>
      <c r="P273" s="346"/>
    </row>
    <row r="274" spans="7:16" s="138" customFormat="1" x14ac:dyDescent="0.25">
      <c r="G274" s="346"/>
      <c r="H274" s="346"/>
      <c r="I274" s="346"/>
      <c r="J274" s="346"/>
      <c r="K274" s="346"/>
      <c r="L274" s="346"/>
      <c r="M274" s="359"/>
      <c r="N274" s="346"/>
      <c r="O274" s="346"/>
      <c r="P274" s="346"/>
    </row>
    <row r="275" spans="7:16" s="138" customFormat="1" x14ac:dyDescent="0.25">
      <c r="G275" s="346"/>
      <c r="H275" s="346"/>
      <c r="I275" s="346"/>
      <c r="J275" s="346"/>
      <c r="K275" s="346"/>
      <c r="L275" s="346"/>
      <c r="M275" s="359"/>
      <c r="N275" s="346"/>
      <c r="O275" s="346"/>
      <c r="P275" s="346"/>
    </row>
    <row r="276" spans="7:16" s="138" customFormat="1" x14ac:dyDescent="0.25">
      <c r="G276" s="346"/>
      <c r="H276" s="346"/>
      <c r="I276" s="346"/>
      <c r="J276" s="346"/>
      <c r="K276" s="346"/>
      <c r="L276" s="346"/>
      <c r="M276" s="359"/>
      <c r="N276" s="346"/>
      <c r="O276" s="346"/>
      <c r="P276" s="346"/>
    </row>
    <row r="277" spans="7:16" s="138" customFormat="1" x14ac:dyDescent="0.25">
      <c r="G277" s="346"/>
      <c r="H277" s="346"/>
      <c r="I277" s="346"/>
      <c r="J277" s="346"/>
      <c r="K277" s="346"/>
      <c r="L277" s="346"/>
      <c r="M277" s="359"/>
      <c r="N277" s="346"/>
      <c r="O277" s="346"/>
      <c r="P277" s="346"/>
    </row>
    <row r="278" spans="7:16" s="138" customFormat="1" x14ac:dyDescent="0.25">
      <c r="G278" s="346"/>
      <c r="H278" s="346"/>
      <c r="I278" s="346"/>
      <c r="J278" s="346"/>
      <c r="K278" s="346"/>
      <c r="L278" s="346"/>
      <c r="M278" s="359"/>
      <c r="N278" s="346"/>
      <c r="O278" s="346"/>
      <c r="P278" s="346"/>
    </row>
    <row r="279" spans="7:16" s="138" customFormat="1" x14ac:dyDescent="0.25">
      <c r="G279" s="346"/>
      <c r="H279" s="346"/>
      <c r="I279" s="346"/>
      <c r="J279" s="346"/>
      <c r="K279" s="346"/>
      <c r="L279" s="346"/>
      <c r="M279" s="359"/>
      <c r="N279" s="346"/>
      <c r="O279" s="346"/>
      <c r="P279" s="346"/>
    </row>
    <row r="280" spans="7:16" s="138" customFormat="1" x14ac:dyDescent="0.25">
      <c r="G280" s="346"/>
      <c r="H280" s="346"/>
      <c r="I280" s="346"/>
      <c r="J280" s="346"/>
      <c r="K280" s="346"/>
      <c r="L280" s="346"/>
      <c r="M280" s="359"/>
      <c r="N280" s="346"/>
      <c r="O280" s="346"/>
      <c r="P280" s="346"/>
    </row>
    <row r="281" spans="7:16" s="138" customFormat="1" x14ac:dyDescent="0.25">
      <c r="G281" s="346"/>
      <c r="H281" s="346"/>
      <c r="I281" s="346"/>
      <c r="J281" s="346"/>
      <c r="K281" s="346"/>
      <c r="L281" s="346"/>
      <c r="M281" s="359"/>
      <c r="N281" s="346"/>
      <c r="O281" s="346"/>
      <c r="P281" s="346"/>
    </row>
    <row r="282" spans="7:16" s="138" customFormat="1" x14ac:dyDescent="0.25">
      <c r="G282" s="346"/>
      <c r="H282" s="346"/>
      <c r="I282" s="346"/>
      <c r="J282" s="346"/>
      <c r="K282" s="346"/>
      <c r="L282" s="346"/>
      <c r="M282" s="359"/>
      <c r="N282" s="346"/>
      <c r="O282" s="346"/>
      <c r="P282" s="346"/>
    </row>
    <row r="283" spans="7:16" s="138" customFormat="1" x14ac:dyDescent="0.25">
      <c r="G283" s="346"/>
      <c r="H283" s="346"/>
      <c r="I283" s="346"/>
      <c r="J283" s="346"/>
      <c r="K283" s="346"/>
      <c r="L283" s="346"/>
      <c r="M283" s="359"/>
      <c r="N283" s="346"/>
      <c r="O283" s="346"/>
      <c r="P283" s="346"/>
    </row>
    <row r="284" spans="7:16" s="138" customFormat="1" x14ac:dyDescent="0.25">
      <c r="G284" s="346"/>
      <c r="H284" s="346"/>
      <c r="I284" s="346"/>
      <c r="J284" s="346"/>
      <c r="K284" s="346"/>
      <c r="L284" s="346"/>
      <c r="M284" s="359"/>
      <c r="N284" s="346"/>
      <c r="O284" s="346"/>
      <c r="P284" s="346"/>
    </row>
    <row r="285" spans="7:16" s="138" customFormat="1" x14ac:dyDescent="0.25">
      <c r="G285" s="346"/>
      <c r="H285" s="346"/>
      <c r="I285" s="346"/>
      <c r="J285" s="346"/>
      <c r="K285" s="346"/>
      <c r="L285" s="346"/>
      <c r="M285" s="359"/>
      <c r="N285" s="346"/>
      <c r="O285" s="346"/>
      <c r="P285" s="346"/>
    </row>
    <row r="286" spans="7:16" s="138" customFormat="1" x14ac:dyDescent="0.25">
      <c r="G286" s="346"/>
      <c r="H286" s="346"/>
      <c r="I286" s="346"/>
      <c r="J286" s="346"/>
      <c r="K286" s="346"/>
      <c r="L286" s="346"/>
      <c r="M286" s="359"/>
      <c r="N286" s="346"/>
      <c r="O286" s="346"/>
      <c r="P286" s="346"/>
    </row>
    <row r="287" spans="7:16" s="138" customFormat="1" x14ac:dyDescent="0.25">
      <c r="G287" s="346"/>
      <c r="H287" s="346"/>
      <c r="I287" s="346"/>
      <c r="J287" s="346"/>
      <c r="K287" s="346"/>
      <c r="L287" s="346"/>
      <c r="M287" s="359"/>
      <c r="N287" s="346"/>
      <c r="O287" s="346"/>
      <c r="P287" s="346"/>
    </row>
    <row r="288" spans="7:16" s="138" customFormat="1" x14ac:dyDescent="0.25">
      <c r="G288" s="346"/>
      <c r="H288" s="346"/>
      <c r="I288" s="346"/>
      <c r="J288" s="346"/>
      <c r="K288" s="346"/>
      <c r="L288" s="346"/>
      <c r="M288" s="359"/>
      <c r="N288" s="346"/>
      <c r="O288" s="346"/>
      <c r="P288" s="346"/>
    </row>
    <row r="289" spans="7:16" s="138" customFormat="1" x14ac:dyDescent="0.25">
      <c r="G289" s="346"/>
      <c r="H289" s="346"/>
      <c r="I289" s="346"/>
      <c r="J289" s="346"/>
      <c r="K289" s="346"/>
      <c r="L289" s="346"/>
      <c r="M289" s="359"/>
      <c r="N289" s="346"/>
      <c r="O289" s="346"/>
      <c r="P289" s="346"/>
    </row>
    <row r="290" spans="7:16" s="138" customFormat="1" x14ac:dyDescent="0.25">
      <c r="G290" s="346"/>
      <c r="H290" s="346"/>
      <c r="I290" s="346"/>
      <c r="J290" s="346"/>
      <c r="K290" s="346"/>
      <c r="L290" s="346"/>
      <c r="M290" s="359"/>
      <c r="N290" s="346"/>
      <c r="O290" s="346"/>
      <c r="P290" s="346"/>
    </row>
    <row r="291" spans="7:16" s="138" customFormat="1" x14ac:dyDescent="0.25">
      <c r="G291" s="346"/>
      <c r="H291" s="346"/>
      <c r="I291" s="346"/>
      <c r="J291" s="346"/>
      <c r="K291" s="346"/>
      <c r="L291" s="346"/>
      <c r="M291" s="359"/>
      <c r="N291" s="346"/>
      <c r="O291" s="346"/>
      <c r="P291" s="346"/>
    </row>
    <row r="292" spans="7:16" s="138" customFormat="1" x14ac:dyDescent="0.25">
      <c r="G292" s="346"/>
      <c r="H292" s="346"/>
      <c r="I292" s="346"/>
      <c r="J292" s="346"/>
      <c r="K292" s="346"/>
      <c r="L292" s="346"/>
      <c r="M292" s="359"/>
      <c r="N292" s="346"/>
      <c r="O292" s="346"/>
      <c r="P292" s="346"/>
    </row>
    <row r="293" spans="7:16" s="138" customFormat="1" x14ac:dyDescent="0.25">
      <c r="G293" s="346"/>
      <c r="H293" s="346"/>
      <c r="I293" s="346"/>
      <c r="J293" s="346"/>
      <c r="K293" s="346"/>
      <c r="L293" s="346"/>
      <c r="M293" s="359"/>
      <c r="N293" s="346"/>
      <c r="O293" s="346"/>
      <c r="P293" s="346"/>
    </row>
    <row r="294" spans="7:16" s="138" customFormat="1" x14ac:dyDescent="0.25">
      <c r="G294" s="346"/>
      <c r="H294" s="346"/>
      <c r="I294" s="346"/>
      <c r="J294" s="346"/>
      <c r="K294" s="346"/>
      <c r="L294" s="346"/>
      <c r="M294" s="359"/>
      <c r="N294" s="346"/>
      <c r="O294" s="346"/>
      <c r="P294" s="346"/>
    </row>
    <row r="295" spans="7:16" s="138" customFormat="1" x14ac:dyDescent="0.25">
      <c r="G295" s="346"/>
      <c r="H295" s="346"/>
      <c r="I295" s="346"/>
      <c r="J295" s="346"/>
      <c r="K295" s="346"/>
      <c r="L295" s="346"/>
      <c r="M295" s="359"/>
      <c r="N295" s="346"/>
      <c r="O295" s="346"/>
      <c r="P295" s="346"/>
    </row>
    <row r="296" spans="7:16" s="138" customFormat="1" x14ac:dyDescent="0.25">
      <c r="G296" s="346"/>
      <c r="H296" s="346"/>
      <c r="I296" s="346"/>
      <c r="J296" s="346"/>
      <c r="K296" s="346"/>
      <c r="L296" s="346"/>
      <c r="M296" s="359"/>
      <c r="N296" s="346"/>
      <c r="O296" s="346"/>
      <c r="P296" s="346"/>
    </row>
    <row r="297" spans="7:16" s="138" customFormat="1" x14ac:dyDescent="0.25">
      <c r="G297" s="346"/>
      <c r="H297" s="346"/>
      <c r="I297" s="346"/>
      <c r="J297" s="346"/>
      <c r="K297" s="346"/>
      <c r="L297" s="346"/>
      <c r="M297" s="359"/>
      <c r="N297" s="346"/>
      <c r="O297" s="346"/>
      <c r="P297" s="346"/>
    </row>
    <row r="298" spans="7:16" s="138" customFormat="1" x14ac:dyDescent="0.25">
      <c r="G298" s="346"/>
      <c r="H298" s="346"/>
      <c r="I298" s="346"/>
      <c r="J298" s="346"/>
      <c r="K298" s="346"/>
      <c r="L298" s="346"/>
      <c r="M298" s="359"/>
      <c r="N298" s="346"/>
      <c r="O298" s="346"/>
      <c r="P298" s="346"/>
    </row>
    <row r="299" spans="7:16" s="138" customFormat="1" x14ac:dyDescent="0.25">
      <c r="G299" s="346"/>
      <c r="H299" s="346"/>
      <c r="I299" s="346"/>
      <c r="J299" s="346"/>
      <c r="K299" s="346"/>
      <c r="L299" s="346"/>
      <c r="M299" s="359"/>
      <c r="N299" s="346"/>
      <c r="O299" s="346"/>
      <c r="P299" s="346"/>
    </row>
    <row r="300" spans="7:16" s="138" customFormat="1" x14ac:dyDescent="0.25">
      <c r="G300" s="346"/>
      <c r="H300" s="346"/>
      <c r="I300" s="346"/>
      <c r="J300" s="346"/>
      <c r="K300" s="346"/>
      <c r="L300" s="346"/>
      <c r="M300" s="359"/>
      <c r="N300" s="346"/>
      <c r="O300" s="346"/>
      <c r="P300" s="346"/>
    </row>
    <row r="301" spans="7:16" s="138" customFormat="1" x14ac:dyDescent="0.25">
      <c r="G301" s="346"/>
      <c r="H301" s="346"/>
      <c r="I301" s="346"/>
      <c r="J301" s="346"/>
      <c r="K301" s="346"/>
      <c r="L301" s="346"/>
      <c r="M301" s="359"/>
      <c r="N301" s="346"/>
      <c r="O301" s="346"/>
      <c r="P301" s="346"/>
    </row>
    <row r="302" spans="7:16" s="138" customFormat="1" x14ac:dyDescent="0.25">
      <c r="G302" s="346"/>
      <c r="H302" s="346"/>
      <c r="I302" s="346"/>
      <c r="J302" s="346"/>
      <c r="K302" s="346"/>
      <c r="L302" s="346"/>
      <c r="M302" s="359"/>
      <c r="N302" s="346"/>
      <c r="O302" s="346"/>
      <c r="P302" s="346"/>
    </row>
    <row r="303" spans="7:16" s="138" customFormat="1" x14ac:dyDescent="0.25">
      <c r="G303" s="346"/>
      <c r="H303" s="346"/>
      <c r="I303" s="346"/>
      <c r="J303" s="346"/>
      <c r="K303" s="346"/>
      <c r="L303" s="346"/>
      <c r="M303" s="359"/>
      <c r="N303" s="346"/>
      <c r="O303" s="346"/>
      <c r="P303" s="346"/>
    </row>
    <row r="304" spans="7:16" s="138" customFormat="1" x14ac:dyDescent="0.25">
      <c r="G304" s="346"/>
      <c r="H304" s="346"/>
      <c r="I304" s="346"/>
      <c r="J304" s="346"/>
      <c r="K304" s="346"/>
      <c r="L304" s="346"/>
      <c r="M304" s="359"/>
      <c r="N304" s="346"/>
      <c r="O304" s="346"/>
      <c r="P304" s="346"/>
    </row>
    <row r="305" spans="7:16" s="138" customFormat="1" x14ac:dyDescent="0.25">
      <c r="G305" s="346"/>
      <c r="H305" s="346"/>
      <c r="I305" s="346"/>
      <c r="J305" s="346"/>
      <c r="K305" s="346"/>
      <c r="L305" s="346"/>
      <c r="M305" s="359"/>
      <c r="N305" s="346"/>
      <c r="O305" s="346"/>
      <c r="P305" s="346"/>
    </row>
    <row r="306" spans="7:16" s="138" customFormat="1" x14ac:dyDescent="0.25">
      <c r="G306" s="346"/>
      <c r="H306" s="346"/>
      <c r="I306" s="346"/>
      <c r="J306" s="346"/>
      <c r="K306" s="346"/>
      <c r="L306" s="346"/>
      <c r="M306" s="359"/>
      <c r="N306" s="346"/>
      <c r="O306" s="346"/>
      <c r="P306" s="346"/>
    </row>
    <row r="307" spans="7:16" s="138" customFormat="1" x14ac:dyDescent="0.25">
      <c r="G307" s="346"/>
      <c r="H307" s="346"/>
      <c r="I307" s="346"/>
      <c r="J307" s="346"/>
      <c r="K307" s="346"/>
      <c r="L307" s="346"/>
      <c r="M307" s="359"/>
      <c r="N307" s="346"/>
      <c r="O307" s="346"/>
      <c r="P307" s="346"/>
    </row>
    <row r="308" spans="7:16" s="138" customFormat="1" x14ac:dyDescent="0.25">
      <c r="G308" s="346"/>
      <c r="H308" s="346"/>
      <c r="I308" s="346"/>
      <c r="J308" s="346"/>
      <c r="K308" s="346"/>
      <c r="L308" s="346"/>
      <c r="M308" s="359"/>
      <c r="N308" s="346"/>
      <c r="O308" s="346"/>
      <c r="P308" s="346"/>
    </row>
    <row r="309" spans="7:16" s="138" customFormat="1" x14ac:dyDescent="0.25">
      <c r="G309" s="346"/>
      <c r="H309" s="346"/>
      <c r="I309" s="346"/>
      <c r="J309" s="346"/>
      <c r="K309" s="346"/>
      <c r="L309" s="346"/>
      <c r="M309" s="359"/>
      <c r="N309" s="346"/>
      <c r="O309" s="346"/>
      <c r="P309" s="346"/>
    </row>
    <row r="310" spans="7:16" s="138" customFormat="1" x14ac:dyDescent="0.25">
      <c r="G310" s="346"/>
      <c r="H310" s="346"/>
      <c r="I310" s="346"/>
      <c r="J310" s="346"/>
      <c r="K310" s="346"/>
      <c r="L310" s="346"/>
      <c r="M310" s="359"/>
      <c r="N310" s="346"/>
      <c r="O310" s="346"/>
      <c r="P310" s="346"/>
    </row>
    <row r="311" spans="7:16" s="138" customFormat="1" x14ac:dyDescent="0.25">
      <c r="G311" s="346"/>
      <c r="H311" s="346"/>
      <c r="I311" s="346"/>
      <c r="J311" s="346"/>
      <c r="K311" s="346"/>
      <c r="L311" s="346"/>
      <c r="M311" s="359"/>
      <c r="N311" s="346"/>
      <c r="O311" s="346"/>
      <c r="P311" s="346"/>
    </row>
    <row r="312" spans="7:16" s="138" customFormat="1" x14ac:dyDescent="0.25">
      <c r="G312" s="346"/>
      <c r="H312" s="346"/>
      <c r="I312" s="346"/>
      <c r="J312" s="346"/>
      <c r="K312" s="346"/>
      <c r="L312" s="346"/>
      <c r="M312" s="359"/>
      <c r="N312" s="346"/>
      <c r="O312" s="346"/>
      <c r="P312" s="346"/>
    </row>
    <row r="313" spans="7:16" s="138" customFormat="1" x14ac:dyDescent="0.25">
      <c r="G313" s="346"/>
      <c r="H313" s="346"/>
      <c r="I313" s="346"/>
      <c r="J313" s="346"/>
      <c r="K313" s="346"/>
      <c r="L313" s="346"/>
      <c r="M313" s="359"/>
      <c r="N313" s="346"/>
      <c r="O313" s="346"/>
      <c r="P313" s="346"/>
    </row>
    <row r="314" spans="7:16" s="138" customFormat="1" x14ac:dyDescent="0.25">
      <c r="G314" s="346"/>
      <c r="H314" s="346"/>
      <c r="I314" s="346"/>
      <c r="J314" s="346"/>
      <c r="K314" s="346"/>
      <c r="L314" s="346"/>
      <c r="M314" s="359"/>
      <c r="N314" s="346"/>
      <c r="O314" s="346"/>
      <c r="P314" s="346"/>
    </row>
    <row r="315" spans="7:16" s="138" customFormat="1" x14ac:dyDescent="0.25">
      <c r="G315" s="346"/>
      <c r="H315" s="346"/>
      <c r="I315" s="346"/>
      <c r="J315" s="346"/>
      <c r="K315" s="346"/>
      <c r="L315" s="346"/>
      <c r="M315" s="359"/>
      <c r="N315" s="346"/>
      <c r="O315" s="346"/>
      <c r="P315" s="346"/>
    </row>
    <row r="316" spans="7:16" s="138" customFormat="1" x14ac:dyDescent="0.25">
      <c r="G316" s="346"/>
      <c r="H316" s="346"/>
      <c r="I316" s="346"/>
      <c r="J316" s="346"/>
      <c r="K316" s="346"/>
      <c r="L316" s="346"/>
      <c r="M316" s="359"/>
      <c r="N316" s="346"/>
      <c r="O316" s="346"/>
      <c r="P316" s="346"/>
    </row>
    <row r="317" spans="7:16" s="138" customFormat="1" x14ac:dyDescent="0.25">
      <c r="G317" s="346"/>
      <c r="H317" s="346"/>
      <c r="I317" s="346"/>
      <c r="J317" s="346"/>
      <c r="K317" s="346"/>
      <c r="L317" s="346"/>
      <c r="M317" s="359"/>
      <c r="N317" s="346"/>
      <c r="O317" s="346"/>
      <c r="P317" s="346"/>
    </row>
    <row r="318" spans="7:16" s="138" customFormat="1" x14ac:dyDescent="0.25">
      <c r="G318" s="346"/>
      <c r="H318" s="346"/>
      <c r="I318" s="346"/>
      <c r="J318" s="346"/>
      <c r="K318" s="346"/>
      <c r="L318" s="346"/>
      <c r="M318" s="359"/>
      <c r="N318" s="346"/>
      <c r="O318" s="346"/>
      <c r="P318" s="346"/>
    </row>
    <row r="319" spans="7:16" s="138" customFormat="1" x14ac:dyDescent="0.25">
      <c r="G319" s="346"/>
      <c r="H319" s="346"/>
      <c r="I319" s="346"/>
      <c r="J319" s="346"/>
      <c r="K319" s="346"/>
      <c r="L319" s="346"/>
      <c r="M319" s="359"/>
      <c r="N319" s="346"/>
      <c r="O319" s="346"/>
      <c r="P319" s="346"/>
    </row>
    <row r="320" spans="7:16" s="138" customFormat="1" x14ac:dyDescent="0.25">
      <c r="G320" s="346"/>
      <c r="H320" s="346"/>
      <c r="I320" s="346"/>
      <c r="J320" s="346"/>
      <c r="K320" s="346"/>
      <c r="L320" s="346"/>
      <c r="M320" s="359"/>
      <c r="N320" s="346"/>
      <c r="O320" s="346"/>
      <c r="P320" s="346"/>
    </row>
    <row r="321" spans="7:16" s="138" customFormat="1" x14ac:dyDescent="0.25">
      <c r="G321" s="346"/>
      <c r="H321" s="346"/>
      <c r="I321" s="346"/>
      <c r="J321" s="346"/>
      <c r="K321" s="346"/>
      <c r="L321" s="346"/>
      <c r="M321" s="359"/>
      <c r="N321" s="346"/>
      <c r="O321" s="346"/>
      <c r="P321" s="346"/>
    </row>
    <row r="322" spans="7:16" s="138" customFormat="1" x14ac:dyDescent="0.25">
      <c r="G322" s="346"/>
      <c r="H322" s="346"/>
      <c r="I322" s="346"/>
      <c r="J322" s="346"/>
      <c r="K322" s="346"/>
      <c r="L322" s="346"/>
      <c r="M322" s="359"/>
      <c r="N322" s="346"/>
      <c r="O322" s="346"/>
      <c r="P322" s="346"/>
    </row>
    <row r="323" spans="7:16" s="138" customFormat="1" x14ac:dyDescent="0.25">
      <c r="G323" s="346"/>
      <c r="H323" s="346"/>
      <c r="I323" s="346"/>
      <c r="J323" s="346"/>
      <c r="K323" s="346"/>
      <c r="L323" s="346"/>
      <c r="M323" s="359"/>
      <c r="N323" s="346"/>
      <c r="O323" s="346"/>
      <c r="P323" s="346"/>
    </row>
    <row r="324" spans="7:16" s="138" customFormat="1" x14ac:dyDescent="0.25">
      <c r="G324" s="346"/>
      <c r="H324" s="346"/>
      <c r="I324" s="346"/>
      <c r="J324" s="346"/>
      <c r="K324" s="346"/>
      <c r="L324" s="346"/>
      <c r="M324" s="359"/>
      <c r="N324" s="346"/>
      <c r="O324" s="346"/>
      <c r="P324" s="346"/>
    </row>
    <row r="325" spans="7:16" s="138" customFormat="1" x14ac:dyDescent="0.25">
      <c r="G325" s="346"/>
      <c r="H325" s="346"/>
      <c r="I325" s="346"/>
      <c r="J325" s="346"/>
      <c r="K325" s="346"/>
      <c r="L325" s="346"/>
      <c r="M325" s="359"/>
      <c r="N325" s="346"/>
      <c r="O325" s="346"/>
      <c r="P325" s="346"/>
    </row>
    <row r="326" spans="7:16" s="138" customFormat="1" x14ac:dyDescent="0.25">
      <c r="G326" s="346"/>
      <c r="H326" s="346"/>
      <c r="I326" s="346"/>
      <c r="J326" s="346"/>
      <c r="K326" s="346"/>
      <c r="L326" s="346"/>
      <c r="M326" s="359"/>
      <c r="N326" s="346"/>
      <c r="O326" s="346"/>
      <c r="P326" s="346"/>
    </row>
    <row r="327" spans="7:16" s="138" customFormat="1" x14ac:dyDescent="0.25">
      <c r="G327" s="346"/>
      <c r="H327" s="346"/>
      <c r="I327" s="346"/>
      <c r="J327" s="346"/>
      <c r="K327" s="346"/>
      <c r="L327" s="346"/>
      <c r="M327" s="359"/>
      <c r="N327" s="346"/>
      <c r="O327" s="346"/>
      <c r="P327" s="346"/>
    </row>
    <row r="328" spans="7:16" s="138" customFormat="1" x14ac:dyDescent="0.25">
      <c r="G328" s="346"/>
      <c r="H328" s="346"/>
      <c r="I328" s="346"/>
      <c r="J328" s="346"/>
      <c r="K328" s="346"/>
      <c r="L328" s="346"/>
      <c r="M328" s="359"/>
      <c r="N328" s="346"/>
      <c r="O328" s="346"/>
      <c r="P328" s="346"/>
    </row>
    <row r="329" spans="7:16" s="138" customFormat="1" x14ac:dyDescent="0.25">
      <c r="G329" s="346"/>
      <c r="H329" s="346"/>
      <c r="I329" s="346"/>
      <c r="J329" s="346"/>
      <c r="K329" s="346"/>
      <c r="L329" s="346"/>
      <c r="M329" s="359"/>
      <c r="N329" s="346"/>
      <c r="O329" s="346"/>
      <c r="P329" s="346"/>
    </row>
    <row r="330" spans="7:16" s="138" customFormat="1" x14ac:dyDescent="0.25">
      <c r="G330" s="346"/>
      <c r="H330" s="346"/>
      <c r="I330" s="346"/>
      <c r="J330" s="346"/>
      <c r="K330" s="346"/>
      <c r="L330" s="346"/>
      <c r="M330" s="359"/>
      <c r="N330" s="346"/>
      <c r="O330" s="346"/>
      <c r="P330" s="346"/>
    </row>
    <row r="331" spans="7:16" s="138" customFormat="1" x14ac:dyDescent="0.25">
      <c r="G331" s="346"/>
      <c r="H331" s="346"/>
      <c r="I331" s="346"/>
      <c r="J331" s="346"/>
      <c r="K331" s="346"/>
      <c r="L331" s="346"/>
      <c r="M331" s="359"/>
      <c r="N331" s="346"/>
      <c r="O331" s="346"/>
      <c r="P331" s="346"/>
    </row>
    <row r="332" spans="7:16" s="138" customFormat="1" x14ac:dyDescent="0.25">
      <c r="G332" s="346"/>
      <c r="H332" s="346"/>
      <c r="I332" s="346"/>
      <c r="J332" s="346"/>
      <c r="K332" s="346"/>
      <c r="L332" s="346"/>
      <c r="M332" s="359"/>
      <c r="N332" s="346"/>
      <c r="O332" s="346"/>
      <c r="P332" s="346"/>
    </row>
    <row r="333" spans="7:16" s="138" customFormat="1" x14ac:dyDescent="0.25">
      <c r="G333" s="346"/>
      <c r="H333" s="346"/>
      <c r="I333" s="346"/>
      <c r="J333" s="346"/>
      <c r="K333" s="346"/>
      <c r="L333" s="346"/>
      <c r="M333" s="359"/>
      <c r="N333" s="346"/>
      <c r="O333" s="346"/>
      <c r="P333" s="346"/>
    </row>
    <row r="334" spans="7:16" s="138" customFormat="1" x14ac:dyDescent="0.25">
      <c r="G334" s="346"/>
      <c r="H334" s="346"/>
      <c r="I334" s="346"/>
      <c r="J334" s="346"/>
      <c r="K334" s="346"/>
      <c r="L334" s="346"/>
      <c r="M334" s="359"/>
      <c r="N334" s="346"/>
      <c r="O334" s="346"/>
      <c r="P334" s="346"/>
    </row>
    <row r="335" spans="7:16" s="138" customFormat="1" x14ac:dyDescent="0.25">
      <c r="G335" s="346"/>
      <c r="H335" s="346"/>
      <c r="I335" s="346"/>
      <c r="J335" s="346"/>
      <c r="K335" s="346"/>
      <c r="L335" s="346"/>
      <c r="M335" s="359"/>
      <c r="N335" s="346"/>
      <c r="O335" s="346"/>
      <c r="P335" s="346"/>
    </row>
    <row r="336" spans="7:16" s="138" customFormat="1" x14ac:dyDescent="0.25">
      <c r="G336" s="346"/>
      <c r="H336" s="346"/>
      <c r="I336" s="346"/>
      <c r="J336" s="346"/>
      <c r="K336" s="346"/>
      <c r="L336" s="346"/>
      <c r="M336" s="359"/>
      <c r="N336" s="346"/>
      <c r="O336" s="346"/>
      <c r="P336" s="346"/>
    </row>
    <row r="337" spans="7:16" s="138" customFormat="1" x14ac:dyDescent="0.25">
      <c r="G337" s="346"/>
      <c r="H337" s="346"/>
      <c r="I337" s="346"/>
      <c r="J337" s="346"/>
      <c r="K337" s="346"/>
      <c r="L337" s="346"/>
      <c r="M337" s="359"/>
      <c r="N337" s="346"/>
      <c r="O337" s="346"/>
      <c r="P337" s="346"/>
    </row>
    <row r="338" spans="7:16" s="138" customFormat="1" x14ac:dyDescent="0.25">
      <c r="G338" s="346"/>
      <c r="H338" s="346"/>
      <c r="I338" s="346"/>
      <c r="J338" s="346"/>
      <c r="K338" s="346"/>
      <c r="L338" s="346"/>
      <c r="M338" s="359"/>
      <c r="N338" s="346"/>
      <c r="O338" s="346"/>
      <c r="P338" s="346"/>
    </row>
    <row r="339" spans="7:16" s="138" customFormat="1" x14ac:dyDescent="0.25">
      <c r="G339" s="346"/>
      <c r="H339" s="346"/>
      <c r="I339" s="346"/>
      <c r="J339" s="346"/>
      <c r="K339" s="346"/>
      <c r="L339" s="346"/>
      <c r="M339" s="359"/>
      <c r="N339" s="346"/>
      <c r="O339" s="346"/>
      <c r="P339" s="346"/>
    </row>
    <row r="340" spans="7:16" s="138" customFormat="1" x14ac:dyDescent="0.25">
      <c r="G340" s="346"/>
      <c r="H340" s="346"/>
      <c r="I340" s="346"/>
      <c r="J340" s="346"/>
      <c r="K340" s="346"/>
      <c r="L340" s="346"/>
      <c r="M340" s="359"/>
      <c r="N340" s="346"/>
      <c r="O340" s="346"/>
      <c r="P340" s="346"/>
    </row>
    <row r="341" spans="7:16" s="138" customFormat="1" x14ac:dyDescent="0.25">
      <c r="G341" s="346"/>
      <c r="H341" s="346"/>
      <c r="I341" s="346"/>
      <c r="J341" s="346"/>
      <c r="K341" s="346"/>
      <c r="L341" s="346"/>
      <c r="M341" s="359"/>
      <c r="N341" s="346"/>
      <c r="O341" s="346"/>
      <c r="P341" s="346"/>
    </row>
    <row r="342" spans="7:16" s="138" customFormat="1" x14ac:dyDescent="0.25">
      <c r="G342" s="346"/>
      <c r="H342" s="346"/>
      <c r="I342" s="346"/>
      <c r="J342" s="346"/>
      <c r="K342" s="346"/>
      <c r="L342" s="346"/>
      <c r="M342" s="359"/>
      <c r="N342" s="346"/>
      <c r="O342" s="346"/>
      <c r="P342" s="346"/>
    </row>
    <row r="343" spans="7:16" s="138" customFormat="1" x14ac:dyDescent="0.25">
      <c r="G343" s="346"/>
      <c r="H343" s="346"/>
      <c r="I343" s="346"/>
      <c r="J343" s="346"/>
      <c r="K343" s="346"/>
      <c r="L343" s="346"/>
      <c r="M343" s="359"/>
      <c r="N343" s="346"/>
      <c r="O343" s="346"/>
      <c r="P343" s="346"/>
    </row>
    <row r="344" spans="7:16" s="138" customFormat="1" x14ac:dyDescent="0.25">
      <c r="G344" s="346"/>
      <c r="H344" s="346"/>
      <c r="I344" s="346"/>
      <c r="J344" s="346"/>
      <c r="K344" s="346"/>
      <c r="L344" s="346"/>
      <c r="M344" s="359"/>
      <c r="N344" s="346"/>
      <c r="O344" s="346"/>
      <c r="P344" s="346"/>
    </row>
    <row r="345" spans="7:16" s="138" customFormat="1" x14ac:dyDescent="0.25">
      <c r="G345" s="346"/>
      <c r="H345" s="346"/>
      <c r="I345" s="346"/>
      <c r="J345" s="346"/>
      <c r="K345" s="346"/>
      <c r="L345" s="346"/>
      <c r="M345" s="359"/>
      <c r="N345" s="346"/>
      <c r="O345" s="346"/>
      <c r="P345" s="346"/>
    </row>
    <row r="346" spans="7:16" s="138" customFormat="1" x14ac:dyDescent="0.25">
      <c r="G346" s="346"/>
      <c r="H346" s="346"/>
      <c r="I346" s="346"/>
      <c r="J346" s="346"/>
      <c r="K346" s="346"/>
      <c r="L346" s="346"/>
      <c r="M346" s="359"/>
      <c r="N346" s="346"/>
      <c r="O346" s="346"/>
      <c r="P346" s="346"/>
    </row>
    <row r="347" spans="7:16" s="138" customFormat="1" x14ac:dyDescent="0.25">
      <c r="G347" s="346"/>
      <c r="H347" s="346"/>
      <c r="I347" s="346"/>
      <c r="J347" s="346"/>
      <c r="K347" s="346"/>
      <c r="L347" s="346"/>
      <c r="M347" s="359"/>
      <c r="N347" s="346"/>
      <c r="O347" s="346"/>
      <c r="P347" s="346"/>
    </row>
    <row r="348" spans="7:16" s="138" customFormat="1" x14ac:dyDescent="0.25">
      <c r="G348" s="346"/>
      <c r="H348" s="346"/>
      <c r="I348" s="346"/>
      <c r="J348" s="346"/>
      <c r="K348" s="346"/>
      <c r="L348" s="346"/>
      <c r="M348" s="359"/>
      <c r="N348" s="346"/>
      <c r="O348" s="346"/>
      <c r="P348" s="346"/>
    </row>
    <row r="349" spans="7:16" s="138" customFormat="1" x14ac:dyDescent="0.25">
      <c r="G349" s="346"/>
      <c r="H349" s="346"/>
      <c r="I349" s="346"/>
      <c r="J349" s="346"/>
      <c r="K349" s="346"/>
      <c r="L349" s="346"/>
      <c r="M349" s="359"/>
      <c r="N349" s="346"/>
      <c r="O349" s="346"/>
      <c r="P349" s="346"/>
    </row>
    <row r="350" spans="7:16" s="138" customFormat="1" x14ac:dyDescent="0.25">
      <c r="G350" s="346"/>
      <c r="H350" s="346"/>
      <c r="I350" s="346"/>
      <c r="J350" s="346"/>
      <c r="K350" s="346"/>
      <c r="L350" s="346"/>
      <c r="M350" s="359"/>
      <c r="N350" s="346"/>
      <c r="O350" s="346"/>
      <c r="P350" s="346"/>
    </row>
    <row r="351" spans="7:16" s="138" customFormat="1" x14ac:dyDescent="0.25">
      <c r="G351" s="346"/>
      <c r="H351" s="346"/>
      <c r="I351" s="346"/>
      <c r="J351" s="346"/>
      <c r="K351" s="346"/>
      <c r="L351" s="346"/>
      <c r="M351" s="359"/>
      <c r="N351" s="346"/>
      <c r="O351" s="346"/>
      <c r="P351" s="346"/>
    </row>
    <row r="352" spans="7:16" s="138" customFormat="1" x14ac:dyDescent="0.25">
      <c r="G352" s="346"/>
      <c r="H352" s="346"/>
      <c r="I352" s="346"/>
      <c r="J352" s="346"/>
      <c r="K352" s="346"/>
      <c r="L352" s="346"/>
      <c r="M352" s="359"/>
      <c r="N352" s="346"/>
      <c r="O352" s="346"/>
      <c r="P352" s="346"/>
    </row>
    <row r="353" spans="7:16" s="138" customFormat="1" x14ac:dyDescent="0.25">
      <c r="G353" s="346"/>
      <c r="H353" s="346"/>
      <c r="I353" s="346"/>
      <c r="J353" s="346"/>
      <c r="K353" s="346"/>
      <c r="L353" s="346"/>
      <c r="M353" s="359"/>
      <c r="N353" s="346"/>
      <c r="O353" s="346"/>
      <c r="P353" s="346"/>
    </row>
    <row r="354" spans="7:16" s="138" customFormat="1" x14ac:dyDescent="0.25">
      <c r="G354" s="346"/>
      <c r="H354" s="346"/>
      <c r="I354" s="346"/>
      <c r="J354" s="346"/>
      <c r="K354" s="346"/>
      <c r="L354" s="346"/>
      <c r="M354" s="359"/>
      <c r="N354" s="346"/>
      <c r="O354" s="346"/>
      <c r="P354" s="346"/>
    </row>
    <row r="355" spans="7:16" s="138" customFormat="1" x14ac:dyDescent="0.25">
      <c r="G355" s="346"/>
      <c r="H355" s="346"/>
      <c r="I355" s="346"/>
      <c r="J355" s="346"/>
      <c r="K355" s="346"/>
      <c r="L355" s="346"/>
      <c r="M355" s="359"/>
      <c r="N355" s="346"/>
      <c r="O355" s="346"/>
      <c r="P355" s="346"/>
    </row>
    <row r="356" spans="7:16" s="138" customFormat="1" x14ac:dyDescent="0.25">
      <c r="G356" s="346"/>
      <c r="H356" s="346"/>
      <c r="I356" s="346"/>
      <c r="J356" s="346"/>
      <c r="K356" s="346"/>
      <c r="L356" s="346"/>
      <c r="M356" s="359"/>
      <c r="N356" s="346"/>
      <c r="O356" s="346"/>
      <c r="P356" s="346"/>
    </row>
    <row r="357" spans="7:16" s="138" customFormat="1" x14ac:dyDescent="0.25">
      <c r="G357" s="346"/>
      <c r="H357" s="346"/>
      <c r="I357" s="346"/>
      <c r="J357" s="346"/>
      <c r="K357" s="346"/>
      <c r="L357" s="346"/>
      <c r="M357" s="359"/>
      <c r="N357" s="346"/>
      <c r="O357" s="346"/>
      <c r="P357" s="346"/>
    </row>
    <row r="358" spans="7:16" s="138" customFormat="1" x14ac:dyDescent="0.25">
      <c r="G358" s="346"/>
      <c r="H358" s="346"/>
      <c r="I358" s="346"/>
      <c r="J358" s="346"/>
      <c r="K358" s="346"/>
      <c r="L358" s="346"/>
      <c r="M358" s="359"/>
      <c r="N358" s="346"/>
      <c r="O358" s="346"/>
      <c r="P358" s="346"/>
    </row>
    <row r="359" spans="7:16" s="138" customFormat="1" x14ac:dyDescent="0.25">
      <c r="G359" s="346"/>
      <c r="H359" s="346"/>
      <c r="I359" s="346"/>
      <c r="J359" s="346"/>
      <c r="K359" s="346"/>
      <c r="L359" s="346"/>
      <c r="M359" s="359"/>
      <c r="N359" s="346"/>
      <c r="O359" s="346"/>
      <c r="P359" s="346"/>
    </row>
    <row r="360" spans="7:16" s="138" customFormat="1" x14ac:dyDescent="0.25">
      <c r="G360" s="346"/>
      <c r="H360" s="346"/>
      <c r="I360" s="346"/>
      <c r="J360" s="346"/>
      <c r="K360" s="346"/>
      <c r="L360" s="346"/>
      <c r="M360" s="359"/>
      <c r="N360" s="346"/>
      <c r="O360" s="346"/>
      <c r="P360" s="346"/>
    </row>
    <row r="361" spans="7:16" s="138" customFormat="1" x14ac:dyDescent="0.25">
      <c r="G361" s="346"/>
      <c r="H361" s="346"/>
      <c r="I361" s="346"/>
      <c r="J361" s="346"/>
      <c r="K361" s="346"/>
      <c r="L361" s="346"/>
      <c r="M361" s="359"/>
      <c r="N361" s="346"/>
      <c r="O361" s="346"/>
      <c r="P361" s="346"/>
    </row>
    <row r="362" spans="7:16" s="138" customFormat="1" x14ac:dyDescent="0.25">
      <c r="G362" s="346"/>
      <c r="H362" s="346"/>
      <c r="I362" s="346"/>
      <c r="J362" s="346"/>
      <c r="K362" s="346"/>
      <c r="L362" s="346"/>
      <c r="M362" s="359"/>
      <c r="N362" s="346"/>
      <c r="O362" s="346"/>
      <c r="P362" s="346"/>
    </row>
    <row r="363" spans="7:16" s="138" customFormat="1" x14ac:dyDescent="0.25">
      <c r="G363" s="346"/>
      <c r="H363" s="346"/>
      <c r="I363" s="346"/>
      <c r="J363" s="346"/>
      <c r="K363" s="346"/>
      <c r="L363" s="346"/>
      <c r="M363" s="359"/>
      <c r="N363" s="346"/>
      <c r="O363" s="346"/>
      <c r="P363" s="346"/>
    </row>
    <row r="364" spans="7:16" s="138" customFormat="1" x14ac:dyDescent="0.25">
      <c r="G364" s="346"/>
      <c r="H364" s="346"/>
      <c r="I364" s="346"/>
      <c r="J364" s="346"/>
      <c r="K364" s="346"/>
      <c r="L364" s="346"/>
      <c r="M364" s="359"/>
      <c r="N364" s="346"/>
      <c r="O364" s="346"/>
      <c r="P364" s="346"/>
    </row>
    <row r="365" spans="7:16" s="138" customFormat="1" x14ac:dyDescent="0.25">
      <c r="G365" s="346"/>
      <c r="H365" s="346"/>
      <c r="I365" s="346"/>
      <c r="J365" s="346"/>
      <c r="K365" s="346"/>
      <c r="L365" s="346"/>
      <c r="M365" s="359"/>
      <c r="N365" s="346"/>
      <c r="O365" s="346"/>
      <c r="P365" s="346"/>
    </row>
    <row r="366" spans="7:16" s="138" customFormat="1" x14ac:dyDescent="0.25">
      <c r="G366" s="346"/>
      <c r="H366" s="346"/>
      <c r="I366" s="346"/>
      <c r="J366" s="346"/>
      <c r="K366" s="346"/>
      <c r="L366" s="346"/>
      <c r="M366" s="359"/>
      <c r="N366" s="346"/>
      <c r="O366" s="346"/>
      <c r="P366" s="346"/>
    </row>
    <row r="367" spans="7:16" s="138" customFormat="1" x14ac:dyDescent="0.25">
      <c r="G367" s="346"/>
      <c r="H367" s="346"/>
      <c r="I367" s="346"/>
      <c r="J367" s="346"/>
      <c r="K367" s="346"/>
      <c r="L367" s="346"/>
      <c r="M367" s="359"/>
      <c r="N367" s="346"/>
      <c r="O367" s="346"/>
      <c r="P367" s="346"/>
    </row>
    <row r="368" spans="7:16" s="138" customFormat="1" x14ac:dyDescent="0.25">
      <c r="G368" s="346"/>
      <c r="H368" s="346"/>
      <c r="I368" s="346"/>
      <c r="J368" s="346"/>
      <c r="K368" s="346"/>
      <c r="L368" s="346"/>
      <c r="M368" s="359"/>
      <c r="N368" s="346"/>
      <c r="O368" s="346"/>
      <c r="P368" s="346"/>
    </row>
    <row r="369" spans="2:16" s="138" customFormat="1" x14ac:dyDescent="0.25">
      <c r="G369" s="346"/>
      <c r="H369" s="346"/>
      <c r="I369" s="346"/>
      <c r="J369" s="346"/>
      <c r="K369" s="346"/>
      <c r="L369" s="346"/>
      <c r="M369" s="359"/>
      <c r="N369" s="346"/>
      <c r="O369" s="346"/>
      <c r="P369" s="346"/>
    </row>
    <row r="370" spans="2:16" s="138" customFormat="1" x14ac:dyDescent="0.25">
      <c r="G370" s="346"/>
      <c r="H370" s="346"/>
      <c r="I370" s="346"/>
      <c r="J370" s="346"/>
      <c r="K370" s="346"/>
      <c r="L370" s="346"/>
      <c r="M370" s="359"/>
      <c r="N370" s="346"/>
      <c r="O370" s="346"/>
      <c r="P370" s="346"/>
    </row>
    <row r="371" spans="2:16" s="138" customFormat="1" x14ac:dyDescent="0.25">
      <c r="G371" s="346"/>
      <c r="H371" s="346"/>
      <c r="I371" s="346"/>
      <c r="J371" s="346"/>
      <c r="K371" s="346"/>
      <c r="L371" s="346"/>
      <c r="M371" s="359"/>
      <c r="N371" s="346"/>
      <c r="O371" s="346"/>
      <c r="P371" s="346"/>
    </row>
    <row r="372" spans="2:16" s="138" customFormat="1" x14ac:dyDescent="0.25">
      <c r="G372" s="346"/>
      <c r="H372" s="346"/>
      <c r="I372" s="346"/>
      <c r="J372" s="346"/>
      <c r="K372" s="346"/>
      <c r="L372" s="346"/>
      <c r="M372" s="359"/>
      <c r="N372" s="346"/>
      <c r="O372" s="346"/>
      <c r="P372" s="346"/>
    </row>
    <row r="373" spans="2:16" s="138" customFormat="1" x14ac:dyDescent="0.25">
      <c r="G373" s="346"/>
      <c r="H373" s="346"/>
      <c r="I373" s="346"/>
      <c r="J373" s="346"/>
      <c r="K373" s="346"/>
      <c r="L373" s="346"/>
      <c r="M373" s="359"/>
      <c r="N373" s="346"/>
      <c r="O373" s="346"/>
      <c r="P373" s="346"/>
    </row>
    <row r="374" spans="2:16" s="138" customFormat="1" x14ac:dyDescent="0.25">
      <c r="G374" s="346"/>
      <c r="H374" s="346"/>
      <c r="I374" s="346"/>
      <c r="J374" s="346"/>
      <c r="K374" s="346"/>
      <c r="L374" s="346"/>
      <c r="M374" s="359"/>
      <c r="N374" s="346"/>
      <c r="O374" s="346"/>
      <c r="P374" s="346"/>
    </row>
    <row r="375" spans="2:16" s="138" customFormat="1" x14ac:dyDescent="0.25">
      <c r="G375" s="346"/>
      <c r="H375" s="346"/>
      <c r="I375" s="346"/>
      <c r="J375" s="346"/>
      <c r="K375" s="346"/>
      <c r="L375" s="346"/>
      <c r="M375" s="359"/>
      <c r="N375" s="346"/>
      <c r="O375" s="346"/>
      <c r="P375" s="346"/>
    </row>
    <row r="376" spans="2:16" s="138" customFormat="1" x14ac:dyDescent="0.25">
      <c r="G376" s="346"/>
      <c r="H376" s="346"/>
      <c r="I376" s="346"/>
      <c r="J376" s="346"/>
      <c r="K376" s="346"/>
      <c r="L376" s="346"/>
      <c r="M376" s="359"/>
      <c r="N376" s="346"/>
      <c r="O376" s="346"/>
      <c r="P376" s="346"/>
    </row>
    <row r="377" spans="2:16" s="138" customFormat="1" x14ac:dyDescent="0.25">
      <c r="B377"/>
      <c r="C377"/>
      <c r="D377"/>
      <c r="E377"/>
      <c r="F377"/>
      <c r="G377" s="346"/>
      <c r="H377" s="346"/>
      <c r="I377" s="346"/>
      <c r="J377" s="346"/>
      <c r="K377" s="346"/>
      <c r="L377" s="346"/>
      <c r="M377" s="359"/>
      <c r="N377" s="346"/>
      <c r="O377" s="346"/>
      <c r="P377" s="346"/>
    </row>
  </sheetData>
  <mergeCells count="5">
    <mergeCell ref="G2:P2"/>
    <mergeCell ref="G3:P3"/>
    <mergeCell ref="G4:P4"/>
    <mergeCell ref="G5:P5"/>
    <mergeCell ref="G1:P1"/>
  </mergeCells>
  <dataValidations count="2">
    <dataValidation type="list" allowBlank="1" showInputMessage="1" showErrorMessage="1" sqref="G197:G213" xr:uid="{00000000-0002-0000-0300-000000000000}">
      <formula1>#REF!</formula1>
    </dataValidation>
    <dataValidation type="list" allowBlank="1" showInputMessage="1" showErrorMessage="1" sqref="P7:P213" xr:uid="{00000000-0002-0000-0300-000001000000}">
      <formula1>$U$2:$U$4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74"/>
  <sheetViews>
    <sheetView showGridLines="0" workbookViewId="0">
      <selection activeCell="E34" sqref="E34"/>
    </sheetView>
  </sheetViews>
  <sheetFormatPr baseColWidth="10" defaultColWidth="11.42578125" defaultRowHeight="15" x14ac:dyDescent="0.25"/>
  <cols>
    <col min="1" max="1" width="5.85546875" style="16" customWidth="1"/>
    <col min="2" max="2" width="5.7109375" style="16" customWidth="1"/>
    <col min="3" max="3" width="5.5703125" style="16" customWidth="1"/>
    <col min="4" max="4" width="5.7109375" style="16" customWidth="1"/>
    <col min="5" max="5" width="46.42578125" style="16" customWidth="1"/>
    <col min="6" max="6" width="13.7109375" style="16" customWidth="1"/>
    <col min="7" max="7" width="11.42578125" style="16"/>
    <col min="8" max="50" width="11.42578125" style="138"/>
  </cols>
  <sheetData>
    <row r="1" spans="1:7" ht="12.75" x14ac:dyDescent="0.2">
      <c r="A1" s="608" t="str">
        <f>+PPNE1!A1</f>
        <v>"Año del Desarrollo Agroforestal"</v>
      </c>
      <c r="B1" s="572"/>
      <c r="C1" s="572"/>
      <c r="D1" s="572"/>
      <c r="E1" s="572"/>
      <c r="F1" s="572"/>
      <c r="G1" s="572"/>
    </row>
    <row r="2" spans="1:7" ht="15.75" x14ac:dyDescent="0.25">
      <c r="A2" s="609" t="str">
        <f>+PPNE1!A2</f>
        <v>Servicio Nacional de Salud</v>
      </c>
      <c r="B2" s="573"/>
      <c r="C2" s="573"/>
      <c r="D2" s="573"/>
      <c r="E2" s="573"/>
      <c r="F2" s="573"/>
      <c r="G2" s="573"/>
    </row>
    <row r="3" spans="1:7" x14ac:dyDescent="0.25">
      <c r="A3" s="610" t="str">
        <f>+PPNE1!A3</f>
        <v>Dirección de Planificación y Desarrollo</v>
      </c>
      <c r="B3" s="574"/>
      <c r="C3" s="574"/>
      <c r="D3" s="574"/>
      <c r="E3" s="574"/>
      <c r="F3" s="574"/>
      <c r="G3" s="574"/>
    </row>
    <row r="4" spans="1:7" ht="12.75" x14ac:dyDescent="0.2">
      <c r="A4" s="576" t="s">
        <v>61</v>
      </c>
      <c r="B4" s="575"/>
      <c r="C4" s="575"/>
      <c r="D4" s="575"/>
      <c r="E4" s="575"/>
      <c r="F4" s="575"/>
      <c r="G4" s="575"/>
    </row>
    <row r="5" spans="1:7" ht="12.75" x14ac:dyDescent="0.2">
      <c r="A5" s="576">
        <f>+PPNE1!C5</f>
        <v>0</v>
      </c>
      <c r="B5" s="575"/>
      <c r="C5" s="575"/>
      <c r="D5" s="575"/>
      <c r="E5" s="575"/>
      <c r="F5" s="575"/>
      <c r="G5" s="575"/>
    </row>
    <row r="6" spans="1:7" ht="12.75" x14ac:dyDescent="0.2">
      <c r="A6" s="14" t="s">
        <v>324</v>
      </c>
      <c r="B6" s="4"/>
      <c r="C6" s="4"/>
      <c r="D6" s="4"/>
      <c r="E6" s="611">
        <f>+PPNE1!B6</f>
        <v>0</v>
      </c>
      <c r="F6" s="611"/>
      <c r="G6" s="611"/>
    </row>
    <row r="7" spans="1:7" ht="12.75" x14ac:dyDescent="0.2">
      <c r="A7" s="43" t="s">
        <v>349</v>
      </c>
      <c r="B7" s="44"/>
      <c r="C7" s="44"/>
      <c r="D7" s="44"/>
      <c r="E7" s="582">
        <f>+PPNE1!B7</f>
        <v>0</v>
      </c>
      <c r="F7" s="582"/>
      <c r="G7" s="582"/>
    </row>
    <row r="8" spans="1:7" ht="12.75" x14ac:dyDescent="0.2">
      <c r="A8" s="45" t="s">
        <v>1108</v>
      </c>
      <c r="B8" s="46"/>
      <c r="C8" s="46"/>
      <c r="D8" s="15"/>
      <c r="E8" s="607">
        <f>+PPNE1!B8</f>
        <v>0</v>
      </c>
      <c r="F8" s="607"/>
      <c r="G8" s="607"/>
    </row>
    <row r="9" spans="1:7" ht="48" customHeight="1" x14ac:dyDescent="0.2">
      <c r="A9" s="17" t="s">
        <v>63</v>
      </c>
      <c r="B9" s="17" t="s">
        <v>4</v>
      </c>
      <c r="C9" s="17" t="s">
        <v>64</v>
      </c>
      <c r="D9" s="17" t="s">
        <v>27</v>
      </c>
      <c r="E9" s="18" t="s">
        <v>332</v>
      </c>
      <c r="F9" s="19" t="s">
        <v>348</v>
      </c>
      <c r="G9" s="19" t="s">
        <v>26</v>
      </c>
    </row>
    <row r="10" spans="1:7" ht="12.75" x14ac:dyDescent="0.2">
      <c r="A10" s="32">
        <v>3</v>
      </c>
      <c r="B10" s="33"/>
      <c r="C10" s="33"/>
      <c r="D10" s="33"/>
      <c r="E10" s="34" t="s">
        <v>333</v>
      </c>
      <c r="F10" s="35">
        <f>+F11</f>
        <v>0</v>
      </c>
      <c r="G10" s="35">
        <f>G11</f>
        <v>0</v>
      </c>
    </row>
    <row r="11" spans="1:7" ht="12.75" x14ac:dyDescent="0.2">
      <c r="A11" s="21"/>
      <c r="B11" s="21">
        <v>31</v>
      </c>
      <c r="C11" s="22"/>
      <c r="D11" s="22"/>
      <c r="E11" s="23" t="s">
        <v>41</v>
      </c>
      <c r="F11" s="24">
        <f>SUM(F12:F13)</f>
        <v>0</v>
      </c>
      <c r="G11" s="101">
        <f>G12+G13</f>
        <v>0</v>
      </c>
    </row>
    <row r="12" spans="1:7" ht="12.75" x14ac:dyDescent="0.2">
      <c r="A12" s="25"/>
      <c r="B12" s="25"/>
      <c r="C12" s="25">
        <v>311</v>
      </c>
      <c r="D12" s="26"/>
      <c r="E12" s="27" t="s">
        <v>334</v>
      </c>
      <c r="F12" s="334"/>
      <c r="G12" s="102">
        <f>IFERROR(F12/$F$31*100,"0.00")</f>
        <v>0</v>
      </c>
    </row>
    <row r="13" spans="1:7" ht="12.75" x14ac:dyDescent="0.2">
      <c r="A13" s="25"/>
      <c r="B13" s="25"/>
      <c r="C13" s="25">
        <v>312</v>
      </c>
      <c r="D13" s="26"/>
      <c r="E13" s="27" t="s">
        <v>335</v>
      </c>
      <c r="F13" s="334"/>
      <c r="G13" s="102">
        <f>IFERROR(F13/$F$31*100,"0.00")</f>
        <v>0</v>
      </c>
    </row>
    <row r="14" spans="1:7" ht="12.75" x14ac:dyDescent="0.2">
      <c r="A14" s="36">
        <v>4</v>
      </c>
      <c r="B14" s="37"/>
      <c r="C14" s="37"/>
      <c r="D14" s="37"/>
      <c r="E14" s="38" t="s">
        <v>336</v>
      </c>
      <c r="F14" s="39">
        <f>+F15+F20</f>
        <v>300000000</v>
      </c>
      <c r="G14" s="39">
        <f>G15+G20</f>
        <v>55.555555555555557</v>
      </c>
    </row>
    <row r="15" spans="1:7" ht="12.75" x14ac:dyDescent="0.2">
      <c r="A15" s="21"/>
      <c r="B15" s="21">
        <v>41</v>
      </c>
      <c r="C15" s="21"/>
      <c r="D15" s="22"/>
      <c r="E15" s="23" t="s">
        <v>337</v>
      </c>
      <c r="F15" s="28">
        <f>SUM(F16:F19)</f>
        <v>300000000</v>
      </c>
      <c r="G15" s="103">
        <f>SUM(G16:G19)</f>
        <v>55.555555555555557</v>
      </c>
    </row>
    <row r="16" spans="1:7" ht="12.75" x14ac:dyDescent="0.2">
      <c r="A16" s="25"/>
      <c r="B16" s="25"/>
      <c r="C16" s="25">
        <v>411</v>
      </c>
      <c r="D16" s="26"/>
      <c r="E16" s="27" t="s">
        <v>468</v>
      </c>
      <c r="F16" s="334">
        <v>300000000</v>
      </c>
      <c r="G16" s="102">
        <f>IFERROR(F16/$F$31*100,"0.00")</f>
        <v>55.555555555555557</v>
      </c>
    </row>
    <row r="17" spans="1:7" ht="12.75" x14ac:dyDescent="0.2">
      <c r="A17" s="25"/>
      <c r="B17" s="25"/>
      <c r="C17" s="25">
        <v>412</v>
      </c>
      <c r="D17" s="26"/>
      <c r="E17" s="27" t="s">
        <v>338</v>
      </c>
      <c r="F17" s="334"/>
      <c r="G17" s="102">
        <f>IFERROR(F17/$F$31*100,"0.00")</f>
        <v>0</v>
      </c>
    </row>
    <row r="18" spans="1:7" ht="12.75" x14ac:dyDescent="0.2">
      <c r="A18" s="25"/>
      <c r="B18" s="25"/>
      <c r="C18" s="25">
        <v>413</v>
      </c>
      <c r="D18" s="26"/>
      <c r="E18" s="27" t="s">
        <v>469</v>
      </c>
      <c r="F18" s="334"/>
      <c r="G18" s="102">
        <f>IFERROR(F18/$F$31*100,"0.00")</f>
        <v>0</v>
      </c>
    </row>
    <row r="19" spans="1:7" ht="12.75" x14ac:dyDescent="0.2">
      <c r="A19" s="25"/>
      <c r="B19" s="25"/>
      <c r="C19" s="25">
        <v>414</v>
      </c>
      <c r="D19" s="26"/>
      <c r="E19" s="20" t="s">
        <v>66</v>
      </c>
      <c r="F19" s="334"/>
      <c r="G19" s="102">
        <f>IFERROR(F19/$F$31*100,"0.00")</f>
        <v>0</v>
      </c>
    </row>
    <row r="20" spans="1:7" ht="12.75" x14ac:dyDescent="0.2">
      <c r="A20" s="21"/>
      <c r="B20" s="21">
        <v>42</v>
      </c>
      <c r="C20" s="21"/>
      <c r="D20" s="22"/>
      <c r="E20" s="23" t="s">
        <v>339</v>
      </c>
      <c r="F20" s="28">
        <f>SUM(F21:F22)</f>
        <v>0</v>
      </c>
      <c r="G20" s="103">
        <f>G21+G22</f>
        <v>0</v>
      </c>
    </row>
    <row r="21" spans="1:7" ht="12.75" x14ac:dyDescent="0.2">
      <c r="A21" s="25"/>
      <c r="B21" s="25"/>
      <c r="C21" s="25">
        <v>421</v>
      </c>
      <c r="D21" s="26"/>
      <c r="E21" s="27" t="s">
        <v>470</v>
      </c>
      <c r="F21" s="334"/>
      <c r="G21" s="102">
        <f>IFERROR(F21/$F$31*100,"0.00")</f>
        <v>0</v>
      </c>
    </row>
    <row r="22" spans="1:7" ht="12.75" x14ac:dyDescent="0.2">
      <c r="A22" s="25"/>
      <c r="B22" s="25"/>
      <c r="C22" s="25">
        <v>422</v>
      </c>
      <c r="D22" s="26"/>
      <c r="E22" s="27" t="s">
        <v>471</v>
      </c>
      <c r="F22" s="334"/>
      <c r="G22" s="102">
        <f>IFERROR(F22/$F$31*100,"0.00")</f>
        <v>0</v>
      </c>
    </row>
    <row r="23" spans="1:7" ht="12.75" x14ac:dyDescent="0.2">
      <c r="A23" s="36">
        <v>5</v>
      </c>
      <c r="B23" s="37"/>
      <c r="C23" s="37"/>
      <c r="D23" s="37"/>
      <c r="E23" s="38" t="s">
        <v>340</v>
      </c>
      <c r="F23" s="39">
        <f>+F24</f>
        <v>240000000</v>
      </c>
      <c r="G23" s="39">
        <f>G24</f>
        <v>44.444444444444443</v>
      </c>
    </row>
    <row r="24" spans="1:7" ht="12.75" x14ac:dyDescent="0.2">
      <c r="A24" s="21"/>
      <c r="B24" s="21">
        <v>52</v>
      </c>
      <c r="C24" s="21"/>
      <c r="D24" s="22"/>
      <c r="E24" s="23" t="s">
        <v>42</v>
      </c>
      <c r="F24" s="28">
        <f>SUM(F25:F30)</f>
        <v>240000000</v>
      </c>
      <c r="G24" s="103">
        <f>SUM(G25:G30)</f>
        <v>44.444444444444443</v>
      </c>
    </row>
    <row r="25" spans="1:7" ht="24" x14ac:dyDescent="0.2">
      <c r="A25" s="26"/>
      <c r="B25" s="25"/>
      <c r="C25" s="25">
        <v>521</v>
      </c>
      <c r="D25" s="26"/>
      <c r="E25" s="27" t="s">
        <v>341</v>
      </c>
      <c r="F25" s="334">
        <v>102000000</v>
      </c>
      <c r="G25" s="102">
        <f t="shared" ref="G25:G30" si="0">IFERROR(F25/$F$31*100,"0.00")</f>
        <v>18.888888888888889</v>
      </c>
    </row>
    <row r="26" spans="1:7" ht="24" x14ac:dyDescent="0.2">
      <c r="A26" s="26"/>
      <c r="B26" s="26"/>
      <c r="C26" s="25">
        <v>522</v>
      </c>
      <c r="D26" s="26"/>
      <c r="E26" s="27" t="s">
        <v>342</v>
      </c>
      <c r="F26" s="334">
        <v>23000000</v>
      </c>
      <c r="G26" s="102">
        <f t="shared" si="0"/>
        <v>4.2592592592592595</v>
      </c>
    </row>
    <row r="27" spans="1:7" ht="24" x14ac:dyDescent="0.2">
      <c r="A27" s="26"/>
      <c r="B27" s="26"/>
      <c r="C27" s="25">
        <v>523</v>
      </c>
      <c r="D27" s="26"/>
      <c r="E27" s="27" t="s">
        <v>343</v>
      </c>
      <c r="F27" s="334"/>
      <c r="G27" s="102">
        <f t="shared" si="0"/>
        <v>0</v>
      </c>
    </row>
    <row r="28" spans="1:7" ht="12.75" x14ac:dyDescent="0.2">
      <c r="A28" s="26"/>
      <c r="B28" s="26"/>
      <c r="C28" s="25">
        <v>524</v>
      </c>
      <c r="D28" s="26"/>
      <c r="E28" s="27" t="s">
        <v>344</v>
      </c>
      <c r="F28" s="334"/>
      <c r="G28" s="102">
        <f t="shared" si="0"/>
        <v>0</v>
      </c>
    </row>
    <row r="29" spans="1:7" ht="12.75" x14ac:dyDescent="0.2">
      <c r="A29" s="26"/>
      <c r="B29" s="26"/>
      <c r="C29" s="25">
        <v>525</v>
      </c>
      <c r="D29" s="26"/>
      <c r="E29" s="27" t="s">
        <v>345</v>
      </c>
      <c r="F29" s="334">
        <v>72000000</v>
      </c>
      <c r="G29" s="102">
        <f t="shared" si="0"/>
        <v>13.333333333333334</v>
      </c>
    </row>
    <row r="30" spans="1:7" ht="12.75" x14ac:dyDescent="0.2">
      <c r="A30" s="29"/>
      <c r="B30" s="29"/>
      <c r="C30" s="30">
        <v>526</v>
      </c>
      <c r="D30" s="29"/>
      <c r="E30" s="31" t="s">
        <v>346</v>
      </c>
      <c r="F30" s="334">
        <v>43000000</v>
      </c>
      <c r="G30" s="104">
        <f t="shared" si="0"/>
        <v>7.9629629629629637</v>
      </c>
    </row>
    <row r="31" spans="1:7" ht="12.75" x14ac:dyDescent="0.2">
      <c r="A31" s="40"/>
      <c r="B31" s="40"/>
      <c r="C31" s="40"/>
      <c r="D31" s="40"/>
      <c r="E31" s="41" t="s">
        <v>347</v>
      </c>
      <c r="F31" s="42">
        <f>+F23+F14+F10</f>
        <v>540000000</v>
      </c>
      <c r="G31" s="42">
        <f>+G23+G14+G10</f>
        <v>100</v>
      </c>
    </row>
    <row r="32" spans="1:7" s="138" customFormat="1" x14ac:dyDescent="0.25">
      <c r="A32" s="143"/>
      <c r="B32" s="143"/>
      <c r="C32" s="143"/>
      <c r="D32" s="143"/>
      <c r="E32" s="143"/>
      <c r="F32" s="143"/>
      <c r="G32" s="143"/>
    </row>
    <row r="33" spans="1:7" s="138" customFormat="1" x14ac:dyDescent="0.25">
      <c r="A33" s="143"/>
      <c r="B33" s="143"/>
      <c r="C33" s="143"/>
      <c r="D33" s="143"/>
      <c r="E33" s="143"/>
      <c r="F33" s="143"/>
      <c r="G33" s="143"/>
    </row>
    <row r="34" spans="1:7" s="138" customFormat="1" x14ac:dyDescent="0.25">
      <c r="A34" s="143"/>
      <c r="B34" s="143"/>
      <c r="C34" s="143"/>
      <c r="D34" s="143"/>
      <c r="E34" s="143"/>
      <c r="F34" s="143"/>
      <c r="G34" s="143"/>
    </row>
    <row r="35" spans="1:7" s="138" customFormat="1" x14ac:dyDescent="0.25">
      <c r="A35" s="143"/>
      <c r="B35" s="143"/>
      <c r="C35" s="143"/>
      <c r="D35" s="143"/>
      <c r="E35" s="143"/>
      <c r="F35" s="143"/>
      <c r="G35" s="143"/>
    </row>
    <row r="36" spans="1:7" s="138" customFormat="1" x14ac:dyDescent="0.25">
      <c r="A36" s="143"/>
      <c r="B36" s="143"/>
      <c r="C36" s="143"/>
      <c r="D36" s="143"/>
      <c r="E36" s="143"/>
      <c r="F36" s="143"/>
      <c r="G36" s="143"/>
    </row>
    <row r="37" spans="1:7" s="138" customFormat="1" x14ac:dyDescent="0.25">
      <c r="A37" s="143"/>
      <c r="B37" s="143"/>
      <c r="C37" s="143"/>
      <c r="D37" s="143"/>
      <c r="E37" s="143"/>
      <c r="F37" s="143"/>
      <c r="G37" s="143"/>
    </row>
    <row r="38" spans="1:7" s="138" customFormat="1" x14ac:dyDescent="0.25">
      <c r="A38" s="143"/>
      <c r="B38" s="143"/>
      <c r="C38" s="143"/>
      <c r="D38" s="143"/>
      <c r="E38" s="143"/>
      <c r="F38" s="143"/>
      <c r="G38" s="143"/>
    </row>
    <row r="39" spans="1:7" s="138" customFormat="1" x14ac:dyDescent="0.25">
      <c r="A39" s="143"/>
      <c r="B39" s="143"/>
      <c r="C39" s="143"/>
      <c r="D39" s="143"/>
      <c r="E39" s="143"/>
      <c r="F39" s="143"/>
      <c r="G39" s="143"/>
    </row>
    <row r="40" spans="1:7" s="138" customFormat="1" x14ac:dyDescent="0.25">
      <c r="A40" s="144"/>
      <c r="B40" s="144"/>
      <c r="C40" s="144"/>
      <c r="D40" s="144"/>
      <c r="E40" s="144"/>
      <c r="F40" s="144"/>
      <c r="G40" s="144"/>
    </row>
    <row r="41" spans="1:7" s="138" customFormat="1" x14ac:dyDescent="0.25">
      <c r="A41" s="144"/>
      <c r="B41" s="144"/>
      <c r="C41" s="144"/>
      <c r="D41" s="144"/>
      <c r="E41" s="144"/>
      <c r="F41" s="144"/>
      <c r="G41" s="144"/>
    </row>
    <row r="42" spans="1:7" s="138" customFormat="1" x14ac:dyDescent="0.25">
      <c r="A42" s="144"/>
      <c r="B42" s="144"/>
      <c r="C42" s="144"/>
      <c r="D42" s="144"/>
      <c r="E42" s="144"/>
      <c r="F42" s="144"/>
      <c r="G42" s="144"/>
    </row>
    <row r="43" spans="1:7" s="138" customFormat="1" x14ac:dyDescent="0.25">
      <c r="A43" s="144"/>
      <c r="B43" s="144"/>
      <c r="C43" s="144"/>
      <c r="D43" s="144"/>
      <c r="E43" s="144"/>
      <c r="F43" s="144"/>
      <c r="G43" s="144"/>
    </row>
    <row r="44" spans="1:7" s="138" customFormat="1" x14ac:dyDescent="0.25">
      <c r="A44" s="144"/>
      <c r="B44" s="144"/>
      <c r="C44" s="144"/>
      <c r="D44" s="144"/>
      <c r="E44" s="144"/>
      <c r="F44" s="144"/>
      <c r="G44" s="144"/>
    </row>
    <row r="45" spans="1:7" s="138" customFormat="1" x14ac:dyDescent="0.25">
      <c r="A45" s="144"/>
      <c r="B45" s="144"/>
      <c r="C45" s="144"/>
      <c r="D45" s="144"/>
      <c r="E45" s="144"/>
      <c r="F45" s="144"/>
      <c r="G45" s="144"/>
    </row>
    <row r="46" spans="1:7" s="138" customFormat="1" x14ac:dyDescent="0.25">
      <c r="A46" s="144"/>
      <c r="B46" s="144"/>
      <c r="C46" s="144"/>
      <c r="D46" s="144"/>
      <c r="E46" s="144"/>
      <c r="F46" s="144"/>
      <c r="G46" s="144"/>
    </row>
    <row r="47" spans="1:7" s="138" customFormat="1" x14ac:dyDescent="0.25">
      <c r="A47" s="144"/>
      <c r="B47" s="144"/>
      <c r="C47" s="144"/>
      <c r="D47" s="144"/>
      <c r="E47" s="144"/>
      <c r="F47" s="144"/>
      <c r="G47" s="144"/>
    </row>
    <row r="48" spans="1:7" s="138" customFormat="1" x14ac:dyDescent="0.25">
      <c r="A48" s="144"/>
      <c r="B48" s="144"/>
      <c r="C48" s="144"/>
      <c r="D48" s="144"/>
      <c r="E48" s="144"/>
      <c r="F48" s="144"/>
      <c r="G48" s="144"/>
    </row>
    <row r="49" spans="1:7" s="138" customFormat="1" x14ac:dyDescent="0.25">
      <c r="A49" s="144"/>
      <c r="B49" s="144"/>
      <c r="C49" s="144"/>
      <c r="D49" s="144"/>
      <c r="E49" s="144"/>
      <c r="F49" s="144"/>
      <c r="G49" s="144"/>
    </row>
    <row r="50" spans="1:7" s="138" customFormat="1" x14ac:dyDescent="0.25">
      <c r="A50" s="144"/>
      <c r="B50" s="144"/>
      <c r="C50" s="144"/>
      <c r="D50" s="144"/>
      <c r="E50" s="144"/>
      <c r="F50" s="144"/>
      <c r="G50" s="144"/>
    </row>
    <row r="51" spans="1:7" s="138" customFormat="1" x14ac:dyDescent="0.25">
      <c r="A51" s="144"/>
      <c r="B51" s="144"/>
      <c r="C51" s="144"/>
      <c r="D51" s="144"/>
      <c r="E51" s="144"/>
      <c r="F51" s="144"/>
      <c r="G51" s="144"/>
    </row>
    <row r="52" spans="1:7" s="138" customFormat="1" x14ac:dyDescent="0.25">
      <c r="A52" s="144"/>
      <c r="B52" s="144"/>
      <c r="C52" s="144"/>
      <c r="D52" s="144"/>
      <c r="E52" s="144"/>
      <c r="F52" s="144"/>
      <c r="G52" s="144"/>
    </row>
    <row r="53" spans="1:7" s="138" customFormat="1" x14ac:dyDescent="0.25">
      <c r="A53" s="144"/>
      <c r="B53" s="144"/>
      <c r="C53" s="144"/>
      <c r="D53" s="144"/>
      <c r="E53" s="144"/>
      <c r="F53" s="144"/>
      <c r="G53" s="144"/>
    </row>
    <row r="54" spans="1:7" s="138" customFormat="1" x14ac:dyDescent="0.25">
      <c r="A54" s="144"/>
      <c r="B54" s="144"/>
      <c r="C54" s="144"/>
      <c r="D54" s="144"/>
      <c r="E54" s="144"/>
      <c r="F54" s="144"/>
      <c r="G54" s="144"/>
    </row>
    <row r="55" spans="1:7" s="138" customFormat="1" x14ac:dyDescent="0.25">
      <c r="A55" s="144"/>
      <c r="B55" s="144"/>
      <c r="C55" s="144"/>
      <c r="D55" s="144"/>
      <c r="E55" s="144"/>
      <c r="F55" s="144"/>
      <c r="G55" s="144"/>
    </row>
    <row r="56" spans="1:7" s="138" customFormat="1" x14ac:dyDescent="0.25">
      <c r="A56" s="144"/>
      <c r="B56" s="144"/>
      <c r="C56" s="144"/>
      <c r="D56" s="144"/>
      <c r="E56" s="144"/>
      <c r="F56" s="144"/>
      <c r="G56" s="144"/>
    </row>
    <row r="57" spans="1:7" s="138" customFormat="1" x14ac:dyDescent="0.25">
      <c r="A57" s="144"/>
      <c r="B57" s="144"/>
      <c r="C57" s="144"/>
      <c r="D57" s="144"/>
      <c r="E57" s="144"/>
      <c r="F57" s="144"/>
      <c r="G57" s="144"/>
    </row>
    <row r="58" spans="1:7" s="138" customFormat="1" x14ac:dyDescent="0.25">
      <c r="A58" s="144"/>
      <c r="B58" s="144"/>
      <c r="C58" s="144"/>
      <c r="D58" s="144"/>
      <c r="E58" s="144"/>
      <c r="F58" s="144"/>
      <c r="G58" s="144"/>
    </row>
    <row r="59" spans="1:7" s="138" customFormat="1" x14ac:dyDescent="0.25">
      <c r="A59" s="144"/>
      <c r="B59" s="144"/>
      <c r="C59" s="144"/>
      <c r="D59" s="144"/>
      <c r="E59" s="144"/>
      <c r="F59" s="144"/>
      <c r="G59" s="144"/>
    </row>
    <row r="60" spans="1:7" s="138" customFormat="1" x14ac:dyDescent="0.25">
      <c r="A60" s="144"/>
      <c r="B60" s="144"/>
      <c r="C60" s="144"/>
      <c r="D60" s="144"/>
      <c r="E60" s="144"/>
      <c r="F60" s="144"/>
      <c r="G60" s="144"/>
    </row>
    <row r="61" spans="1:7" s="138" customFormat="1" x14ac:dyDescent="0.25">
      <c r="A61" s="144"/>
      <c r="B61" s="144"/>
      <c r="C61" s="144"/>
      <c r="D61" s="144"/>
      <c r="E61" s="144"/>
      <c r="F61" s="144"/>
      <c r="G61" s="144"/>
    </row>
    <row r="62" spans="1:7" s="138" customFormat="1" x14ac:dyDescent="0.25">
      <c r="A62" s="144"/>
      <c r="B62" s="144"/>
      <c r="C62" s="144"/>
      <c r="D62" s="144"/>
      <c r="E62" s="144"/>
      <c r="F62" s="144"/>
      <c r="G62" s="144"/>
    </row>
    <row r="63" spans="1:7" s="138" customFormat="1" x14ac:dyDescent="0.25">
      <c r="A63" s="144"/>
      <c r="B63" s="144"/>
      <c r="C63" s="144"/>
      <c r="D63" s="144"/>
      <c r="E63" s="144"/>
      <c r="F63" s="144"/>
      <c r="G63" s="144"/>
    </row>
    <row r="64" spans="1:7" s="138" customFormat="1" x14ac:dyDescent="0.25">
      <c r="A64" s="144"/>
      <c r="B64" s="144"/>
      <c r="C64" s="144"/>
      <c r="D64" s="144"/>
      <c r="E64" s="144"/>
      <c r="F64" s="144"/>
      <c r="G64" s="144"/>
    </row>
    <row r="65" spans="1:7" s="138" customFormat="1" x14ac:dyDescent="0.25">
      <c r="A65" s="144"/>
      <c r="B65" s="144"/>
      <c r="C65" s="144"/>
      <c r="D65" s="144"/>
      <c r="E65" s="144"/>
      <c r="F65" s="144"/>
      <c r="G65" s="144"/>
    </row>
    <row r="66" spans="1:7" s="138" customFormat="1" x14ac:dyDescent="0.25">
      <c r="A66" s="144"/>
      <c r="B66" s="144"/>
      <c r="C66" s="144"/>
      <c r="D66" s="144"/>
      <c r="E66" s="144"/>
      <c r="F66" s="144"/>
      <c r="G66" s="144"/>
    </row>
    <row r="67" spans="1:7" s="138" customFormat="1" x14ac:dyDescent="0.25">
      <c r="A67" s="144"/>
      <c r="B67" s="144"/>
      <c r="C67" s="144"/>
      <c r="D67" s="144"/>
      <c r="E67" s="144"/>
      <c r="F67" s="144"/>
      <c r="G67" s="144"/>
    </row>
    <row r="68" spans="1:7" s="138" customFormat="1" x14ac:dyDescent="0.25">
      <c r="A68" s="144"/>
      <c r="B68" s="144"/>
      <c r="C68" s="144"/>
      <c r="D68" s="144"/>
      <c r="E68" s="144"/>
      <c r="F68" s="144"/>
      <c r="G68" s="144"/>
    </row>
    <row r="69" spans="1:7" s="138" customFormat="1" x14ac:dyDescent="0.25">
      <c r="A69" s="144"/>
      <c r="B69" s="144"/>
      <c r="C69" s="144"/>
      <c r="D69" s="144"/>
      <c r="E69" s="144"/>
      <c r="F69" s="144"/>
      <c r="G69" s="144"/>
    </row>
    <row r="70" spans="1:7" s="138" customFormat="1" x14ac:dyDescent="0.25">
      <c r="A70" s="144"/>
      <c r="B70" s="144"/>
      <c r="C70" s="144"/>
      <c r="D70" s="144"/>
      <c r="E70" s="144"/>
      <c r="F70" s="144"/>
      <c r="G70" s="144"/>
    </row>
    <row r="71" spans="1:7" s="138" customFormat="1" x14ac:dyDescent="0.25">
      <c r="A71" s="144"/>
      <c r="B71" s="144"/>
      <c r="C71" s="144"/>
      <c r="D71" s="144"/>
      <c r="E71" s="144"/>
      <c r="F71" s="144"/>
      <c r="G71" s="144"/>
    </row>
    <row r="72" spans="1:7" s="138" customFormat="1" x14ac:dyDescent="0.25">
      <c r="A72" s="144"/>
      <c r="B72" s="144"/>
      <c r="C72" s="144"/>
      <c r="D72" s="144"/>
      <c r="E72" s="144"/>
      <c r="F72" s="144"/>
      <c r="G72" s="144"/>
    </row>
    <row r="73" spans="1:7" s="138" customFormat="1" x14ac:dyDescent="0.25">
      <c r="A73" s="144"/>
      <c r="B73" s="144"/>
      <c r="C73" s="144"/>
      <c r="D73" s="144"/>
      <c r="E73" s="144"/>
      <c r="F73" s="144"/>
      <c r="G73" s="144"/>
    </row>
    <row r="74" spans="1:7" s="138" customFormat="1" x14ac:dyDescent="0.25">
      <c r="A74" s="144"/>
      <c r="B74" s="144"/>
      <c r="C74" s="144"/>
      <c r="D74" s="144"/>
      <c r="E74" s="144"/>
      <c r="F74" s="144"/>
      <c r="G74" s="144"/>
    </row>
    <row r="75" spans="1:7" s="138" customFormat="1" x14ac:dyDescent="0.25">
      <c r="A75" s="144"/>
      <c r="B75" s="144"/>
      <c r="C75" s="144"/>
      <c r="D75" s="144"/>
      <c r="E75" s="144"/>
      <c r="F75" s="144"/>
      <c r="G75" s="144"/>
    </row>
    <row r="76" spans="1:7" s="138" customFormat="1" x14ac:dyDescent="0.25">
      <c r="A76" s="144"/>
      <c r="B76" s="144"/>
      <c r="C76" s="144"/>
      <c r="D76" s="144"/>
      <c r="E76" s="144"/>
      <c r="F76" s="144"/>
      <c r="G76" s="144"/>
    </row>
    <row r="77" spans="1:7" s="138" customFormat="1" x14ac:dyDescent="0.25">
      <c r="A77" s="144"/>
      <c r="B77" s="144"/>
      <c r="C77" s="144"/>
      <c r="D77" s="144"/>
      <c r="E77" s="144"/>
      <c r="F77" s="144"/>
      <c r="G77" s="144"/>
    </row>
    <row r="78" spans="1:7" s="138" customFormat="1" x14ac:dyDescent="0.25">
      <c r="A78" s="144"/>
      <c r="B78" s="144"/>
      <c r="C78" s="144"/>
      <c r="D78" s="144"/>
      <c r="E78" s="144"/>
      <c r="F78" s="144"/>
      <c r="G78" s="144"/>
    </row>
    <row r="79" spans="1:7" s="138" customFormat="1" x14ac:dyDescent="0.25">
      <c r="A79" s="144"/>
      <c r="B79" s="144"/>
      <c r="C79" s="144"/>
      <c r="D79" s="144"/>
      <c r="E79" s="144"/>
      <c r="F79" s="144"/>
      <c r="G79" s="144"/>
    </row>
    <row r="80" spans="1:7" s="138" customFormat="1" x14ac:dyDescent="0.25">
      <c r="A80" s="144"/>
      <c r="B80" s="144"/>
      <c r="C80" s="144"/>
      <c r="D80" s="144"/>
      <c r="E80" s="144"/>
      <c r="F80" s="144"/>
      <c r="G80" s="144"/>
    </row>
    <row r="81" spans="1:7" s="138" customFormat="1" x14ac:dyDescent="0.25">
      <c r="A81" s="144"/>
      <c r="B81" s="144"/>
      <c r="C81" s="144"/>
      <c r="D81" s="144"/>
      <c r="E81" s="144"/>
      <c r="F81" s="144"/>
      <c r="G81" s="144"/>
    </row>
    <row r="82" spans="1:7" s="138" customFormat="1" x14ac:dyDescent="0.25">
      <c r="A82" s="144"/>
      <c r="B82" s="144"/>
      <c r="C82" s="144"/>
      <c r="D82" s="144"/>
      <c r="E82" s="144"/>
      <c r="F82" s="144"/>
      <c r="G82" s="144"/>
    </row>
    <row r="83" spans="1:7" s="138" customFormat="1" x14ac:dyDescent="0.25">
      <c r="A83" s="144"/>
      <c r="B83" s="144"/>
      <c r="C83" s="144"/>
      <c r="D83" s="144"/>
      <c r="E83" s="144"/>
      <c r="F83" s="144"/>
      <c r="G83" s="144"/>
    </row>
    <row r="84" spans="1:7" s="138" customFormat="1" x14ac:dyDescent="0.25">
      <c r="A84" s="144"/>
      <c r="B84" s="144"/>
      <c r="C84" s="144"/>
      <c r="D84" s="144"/>
      <c r="E84" s="144"/>
      <c r="F84" s="144"/>
      <c r="G84" s="144"/>
    </row>
    <row r="85" spans="1:7" s="138" customFormat="1" x14ac:dyDescent="0.25">
      <c r="A85" s="144"/>
      <c r="B85" s="144"/>
      <c r="C85" s="144"/>
      <c r="D85" s="144"/>
      <c r="E85" s="144"/>
      <c r="F85" s="144"/>
      <c r="G85" s="144"/>
    </row>
    <row r="86" spans="1:7" s="138" customFormat="1" x14ac:dyDescent="0.25">
      <c r="A86" s="144"/>
      <c r="B86" s="144"/>
      <c r="C86" s="144"/>
      <c r="D86" s="144"/>
      <c r="E86" s="144"/>
      <c r="F86" s="144"/>
      <c r="G86" s="144"/>
    </row>
    <row r="87" spans="1:7" s="138" customFormat="1" x14ac:dyDescent="0.25">
      <c r="A87" s="144"/>
      <c r="B87" s="144"/>
      <c r="C87" s="144"/>
      <c r="D87" s="144"/>
      <c r="E87" s="144"/>
      <c r="F87" s="144"/>
      <c r="G87" s="144"/>
    </row>
    <row r="88" spans="1:7" s="138" customFormat="1" x14ac:dyDescent="0.25">
      <c r="A88" s="144"/>
      <c r="B88" s="144"/>
      <c r="C88" s="144"/>
      <c r="D88" s="144"/>
      <c r="E88" s="144"/>
      <c r="F88" s="144"/>
      <c r="G88" s="144"/>
    </row>
    <row r="89" spans="1:7" s="138" customFormat="1" x14ac:dyDescent="0.25">
      <c r="A89" s="144"/>
      <c r="B89" s="144"/>
      <c r="C89" s="144"/>
      <c r="D89" s="144"/>
      <c r="E89" s="144"/>
      <c r="F89" s="144"/>
      <c r="G89" s="144"/>
    </row>
    <row r="90" spans="1:7" s="138" customFormat="1" x14ac:dyDescent="0.25">
      <c r="A90" s="144"/>
      <c r="B90" s="144"/>
      <c r="C90" s="144"/>
      <c r="D90" s="144"/>
      <c r="E90" s="144"/>
      <c r="F90" s="144"/>
      <c r="G90" s="144"/>
    </row>
    <row r="91" spans="1:7" s="138" customFormat="1" x14ac:dyDescent="0.25">
      <c r="A91" s="144"/>
      <c r="B91" s="144"/>
      <c r="C91" s="144"/>
      <c r="D91" s="144"/>
      <c r="E91" s="144"/>
      <c r="F91" s="144"/>
      <c r="G91" s="144"/>
    </row>
    <row r="92" spans="1:7" s="138" customFormat="1" x14ac:dyDescent="0.25">
      <c r="A92" s="144"/>
      <c r="B92" s="144"/>
      <c r="C92" s="144"/>
      <c r="D92" s="144"/>
      <c r="E92" s="144"/>
      <c r="F92" s="144"/>
      <c r="G92" s="144"/>
    </row>
    <row r="93" spans="1:7" s="138" customFormat="1" x14ac:dyDescent="0.25">
      <c r="A93" s="144"/>
      <c r="B93" s="144"/>
      <c r="C93" s="144"/>
      <c r="D93" s="144"/>
      <c r="E93" s="144"/>
      <c r="F93" s="144"/>
      <c r="G93" s="144"/>
    </row>
    <row r="94" spans="1:7" s="138" customFormat="1" x14ac:dyDescent="0.25">
      <c r="A94" s="144"/>
      <c r="B94" s="144"/>
      <c r="C94" s="144"/>
      <c r="D94" s="144"/>
      <c r="E94" s="144"/>
      <c r="F94" s="144"/>
      <c r="G94" s="144"/>
    </row>
    <row r="95" spans="1:7" s="138" customFormat="1" x14ac:dyDescent="0.25">
      <c r="A95" s="144"/>
      <c r="B95" s="144"/>
      <c r="C95" s="144"/>
      <c r="D95" s="144"/>
      <c r="E95" s="144"/>
      <c r="F95" s="144"/>
      <c r="G95" s="144"/>
    </row>
    <row r="96" spans="1:7" s="138" customFormat="1" x14ac:dyDescent="0.25">
      <c r="A96" s="144"/>
      <c r="B96" s="144"/>
      <c r="C96" s="144"/>
      <c r="D96" s="144"/>
      <c r="E96" s="144"/>
      <c r="F96" s="144"/>
      <c r="G96" s="144"/>
    </row>
    <row r="97" spans="1:7" s="138" customFormat="1" x14ac:dyDescent="0.25">
      <c r="A97" s="144"/>
      <c r="B97" s="144"/>
      <c r="C97" s="144"/>
      <c r="D97" s="144"/>
      <c r="E97" s="144"/>
      <c r="F97" s="144"/>
      <c r="G97" s="144"/>
    </row>
    <row r="98" spans="1:7" s="138" customFormat="1" x14ac:dyDescent="0.25">
      <c r="A98" s="144"/>
      <c r="B98" s="144"/>
      <c r="C98" s="144"/>
      <c r="D98" s="144"/>
      <c r="E98" s="144"/>
      <c r="F98" s="144"/>
      <c r="G98" s="144"/>
    </row>
    <row r="99" spans="1:7" s="138" customFormat="1" x14ac:dyDescent="0.25">
      <c r="A99" s="144"/>
      <c r="B99" s="144"/>
      <c r="C99" s="144"/>
      <c r="D99" s="144"/>
      <c r="E99" s="144"/>
      <c r="F99" s="144"/>
      <c r="G99" s="144"/>
    </row>
    <row r="100" spans="1:7" s="138" customFormat="1" x14ac:dyDescent="0.25">
      <c r="A100" s="144"/>
      <c r="B100" s="144"/>
      <c r="C100" s="144"/>
      <c r="D100" s="144"/>
      <c r="E100" s="144"/>
      <c r="F100" s="144"/>
      <c r="G100" s="144"/>
    </row>
    <row r="101" spans="1:7" s="138" customFormat="1" x14ac:dyDescent="0.25">
      <c r="A101" s="144"/>
      <c r="B101" s="144"/>
      <c r="C101" s="144"/>
      <c r="D101" s="144"/>
      <c r="E101" s="144"/>
      <c r="F101" s="144"/>
      <c r="G101" s="144"/>
    </row>
    <row r="102" spans="1:7" s="138" customFormat="1" x14ac:dyDescent="0.25">
      <c r="A102" s="144"/>
      <c r="B102" s="144"/>
      <c r="C102" s="144"/>
      <c r="D102" s="144"/>
      <c r="E102" s="144"/>
      <c r="F102" s="144"/>
      <c r="G102" s="144"/>
    </row>
    <row r="103" spans="1:7" s="138" customFormat="1" x14ac:dyDescent="0.25">
      <c r="A103" s="144"/>
      <c r="B103" s="144"/>
      <c r="C103" s="144"/>
      <c r="D103" s="144"/>
      <c r="E103" s="144"/>
      <c r="F103" s="144"/>
      <c r="G103" s="144"/>
    </row>
    <row r="104" spans="1:7" s="138" customFormat="1" x14ac:dyDescent="0.25">
      <c r="A104" s="144"/>
      <c r="B104" s="144"/>
      <c r="C104" s="144"/>
      <c r="D104" s="144"/>
      <c r="E104" s="144"/>
      <c r="F104" s="144"/>
      <c r="G104" s="144"/>
    </row>
    <row r="105" spans="1:7" s="138" customFormat="1" x14ac:dyDescent="0.25">
      <c r="A105" s="144"/>
      <c r="B105" s="144"/>
      <c r="C105" s="144"/>
      <c r="D105" s="144"/>
      <c r="E105" s="144"/>
      <c r="F105" s="144"/>
      <c r="G105" s="144"/>
    </row>
    <row r="106" spans="1:7" s="138" customFormat="1" x14ac:dyDescent="0.25">
      <c r="A106" s="144"/>
      <c r="B106" s="144"/>
      <c r="C106" s="144"/>
      <c r="D106" s="144"/>
      <c r="E106" s="144"/>
      <c r="F106" s="144"/>
      <c r="G106" s="144"/>
    </row>
    <row r="107" spans="1:7" s="138" customFormat="1" x14ac:dyDescent="0.25">
      <c r="A107" s="144"/>
      <c r="B107" s="144"/>
      <c r="C107" s="144"/>
      <c r="D107" s="144"/>
      <c r="E107" s="144"/>
      <c r="F107" s="144"/>
      <c r="G107" s="144"/>
    </row>
    <row r="108" spans="1:7" s="138" customFormat="1" x14ac:dyDescent="0.25">
      <c r="A108" s="144"/>
      <c r="B108" s="144"/>
      <c r="C108" s="144"/>
      <c r="D108" s="144"/>
      <c r="E108" s="144"/>
      <c r="F108" s="144"/>
      <c r="G108" s="144"/>
    </row>
    <row r="109" spans="1:7" s="138" customFormat="1" x14ac:dyDescent="0.25">
      <c r="A109" s="144"/>
      <c r="B109" s="144"/>
      <c r="C109" s="144"/>
      <c r="D109" s="144"/>
      <c r="E109" s="144"/>
      <c r="F109" s="144"/>
      <c r="G109" s="144"/>
    </row>
    <row r="110" spans="1:7" s="138" customFormat="1" x14ac:dyDescent="0.25">
      <c r="A110" s="144"/>
      <c r="B110" s="144"/>
      <c r="C110" s="144"/>
      <c r="D110" s="144"/>
      <c r="E110" s="144"/>
      <c r="F110" s="144"/>
      <c r="G110" s="144"/>
    </row>
    <row r="111" spans="1:7" s="138" customFormat="1" x14ac:dyDescent="0.25">
      <c r="A111" s="144"/>
      <c r="B111" s="144"/>
      <c r="C111" s="144"/>
      <c r="D111" s="144"/>
      <c r="E111" s="144"/>
      <c r="F111" s="144"/>
      <c r="G111" s="144"/>
    </row>
    <row r="112" spans="1:7" s="138" customFormat="1" x14ac:dyDescent="0.25">
      <c r="A112" s="144"/>
      <c r="B112" s="144"/>
      <c r="C112" s="144"/>
      <c r="D112" s="144"/>
      <c r="E112" s="144"/>
      <c r="F112" s="144"/>
      <c r="G112" s="144"/>
    </row>
    <row r="113" spans="1:7" s="138" customFormat="1" x14ac:dyDescent="0.25">
      <c r="A113" s="144"/>
      <c r="B113" s="144"/>
      <c r="C113" s="144"/>
      <c r="D113" s="144"/>
      <c r="E113" s="144"/>
      <c r="F113" s="144"/>
      <c r="G113" s="144"/>
    </row>
    <row r="114" spans="1:7" s="138" customFormat="1" x14ac:dyDescent="0.25">
      <c r="A114" s="144"/>
      <c r="B114" s="144"/>
      <c r="C114" s="144"/>
      <c r="D114" s="144"/>
      <c r="E114" s="144"/>
      <c r="F114" s="144"/>
      <c r="G114" s="144"/>
    </row>
    <row r="115" spans="1:7" s="138" customFormat="1" x14ac:dyDescent="0.25">
      <c r="A115" s="144"/>
      <c r="B115" s="144"/>
      <c r="C115" s="144"/>
      <c r="D115" s="144"/>
      <c r="E115" s="144"/>
      <c r="F115" s="144"/>
      <c r="G115" s="144"/>
    </row>
    <row r="116" spans="1:7" s="138" customFormat="1" x14ac:dyDescent="0.25">
      <c r="A116" s="144"/>
      <c r="B116" s="144"/>
      <c r="C116" s="144"/>
      <c r="D116" s="144"/>
      <c r="E116" s="144"/>
      <c r="F116" s="144"/>
      <c r="G116" s="144"/>
    </row>
    <row r="117" spans="1:7" s="138" customFormat="1" x14ac:dyDescent="0.25">
      <c r="A117" s="144"/>
      <c r="B117" s="144"/>
      <c r="C117" s="144"/>
      <c r="D117" s="144"/>
      <c r="E117" s="144"/>
      <c r="F117" s="144"/>
      <c r="G117" s="144"/>
    </row>
    <row r="118" spans="1:7" s="138" customFormat="1" x14ac:dyDescent="0.25">
      <c r="A118" s="144"/>
      <c r="B118" s="144"/>
      <c r="C118" s="144"/>
      <c r="D118" s="144"/>
      <c r="E118" s="144"/>
      <c r="F118" s="144"/>
      <c r="G118" s="144"/>
    </row>
    <row r="119" spans="1:7" s="138" customFormat="1" x14ac:dyDescent="0.25">
      <c r="A119" s="144"/>
      <c r="B119" s="144"/>
      <c r="C119" s="144"/>
      <c r="D119" s="144"/>
      <c r="E119" s="144"/>
      <c r="F119" s="144"/>
      <c r="G119" s="144"/>
    </row>
    <row r="120" spans="1:7" s="138" customFormat="1" x14ac:dyDescent="0.25">
      <c r="A120" s="144"/>
      <c r="B120" s="144"/>
      <c r="C120" s="144"/>
      <c r="D120" s="144"/>
      <c r="E120" s="144"/>
      <c r="F120" s="144"/>
      <c r="G120" s="144"/>
    </row>
    <row r="121" spans="1:7" s="138" customFormat="1" x14ac:dyDescent="0.25">
      <c r="A121" s="144"/>
      <c r="B121" s="144"/>
      <c r="C121" s="144"/>
      <c r="D121" s="144"/>
      <c r="E121" s="144"/>
      <c r="F121" s="144"/>
      <c r="G121" s="144"/>
    </row>
    <row r="122" spans="1:7" s="138" customFormat="1" x14ac:dyDescent="0.25">
      <c r="A122" s="144"/>
      <c r="B122" s="144"/>
      <c r="C122" s="144"/>
      <c r="D122" s="144"/>
      <c r="E122" s="144"/>
      <c r="F122" s="144"/>
      <c r="G122" s="144"/>
    </row>
    <row r="123" spans="1:7" s="138" customFormat="1" x14ac:dyDescent="0.25">
      <c r="A123" s="144"/>
      <c r="B123" s="144"/>
      <c r="C123" s="144"/>
      <c r="D123" s="144"/>
      <c r="E123" s="144"/>
      <c r="F123" s="144"/>
      <c r="G123" s="144"/>
    </row>
    <row r="124" spans="1:7" s="138" customFormat="1" x14ac:dyDescent="0.25">
      <c r="A124" s="144"/>
      <c r="B124" s="144"/>
      <c r="C124" s="144"/>
      <c r="D124" s="144"/>
      <c r="E124" s="144"/>
      <c r="F124" s="144"/>
      <c r="G124" s="144"/>
    </row>
    <row r="125" spans="1:7" s="138" customFormat="1" x14ac:dyDescent="0.25">
      <c r="A125" s="144"/>
      <c r="B125" s="144"/>
      <c r="C125" s="144"/>
      <c r="D125" s="144"/>
      <c r="E125" s="144"/>
      <c r="F125" s="144"/>
      <c r="G125" s="144"/>
    </row>
    <row r="126" spans="1:7" s="138" customFormat="1" x14ac:dyDescent="0.25">
      <c r="A126" s="144"/>
      <c r="B126" s="144"/>
      <c r="C126" s="144"/>
      <c r="D126" s="144"/>
      <c r="E126" s="144"/>
      <c r="F126" s="144"/>
      <c r="G126" s="144"/>
    </row>
    <row r="127" spans="1:7" s="138" customFormat="1" x14ac:dyDescent="0.25">
      <c r="A127" s="144"/>
      <c r="B127" s="144"/>
      <c r="C127" s="144"/>
      <c r="D127" s="144"/>
      <c r="E127" s="144"/>
      <c r="F127" s="144"/>
      <c r="G127" s="144"/>
    </row>
    <row r="128" spans="1:7" s="138" customFormat="1" x14ac:dyDescent="0.25">
      <c r="A128" s="144"/>
      <c r="B128" s="144"/>
      <c r="C128" s="144"/>
      <c r="D128" s="144"/>
      <c r="E128" s="144"/>
      <c r="F128" s="144"/>
      <c r="G128" s="144"/>
    </row>
    <row r="129" spans="1:7" s="138" customFormat="1" x14ac:dyDescent="0.25">
      <c r="A129" s="144"/>
      <c r="B129" s="144"/>
      <c r="C129" s="144"/>
      <c r="D129" s="144"/>
      <c r="E129" s="144"/>
      <c r="F129" s="144"/>
      <c r="G129" s="144"/>
    </row>
    <row r="130" spans="1:7" s="138" customFormat="1" x14ac:dyDescent="0.25">
      <c r="A130" s="144"/>
      <c r="B130" s="144"/>
      <c r="C130" s="144"/>
      <c r="D130" s="144"/>
      <c r="E130" s="144"/>
      <c r="F130" s="144"/>
      <c r="G130" s="144"/>
    </row>
    <row r="131" spans="1:7" s="138" customFormat="1" x14ac:dyDescent="0.25">
      <c r="A131" s="144"/>
      <c r="B131" s="144"/>
      <c r="C131" s="144"/>
      <c r="D131" s="144"/>
      <c r="E131" s="144"/>
      <c r="F131" s="144"/>
      <c r="G131" s="144"/>
    </row>
    <row r="132" spans="1:7" s="138" customFormat="1" x14ac:dyDescent="0.25">
      <c r="A132" s="144"/>
      <c r="B132" s="144"/>
      <c r="C132" s="144"/>
      <c r="D132" s="144"/>
      <c r="E132" s="144"/>
      <c r="F132" s="144"/>
      <c r="G132" s="144"/>
    </row>
    <row r="133" spans="1:7" s="138" customFormat="1" x14ac:dyDescent="0.25">
      <c r="A133" s="144"/>
      <c r="B133" s="144"/>
      <c r="C133" s="144"/>
      <c r="D133" s="144"/>
      <c r="E133" s="144"/>
      <c r="F133" s="144"/>
      <c r="G133" s="144"/>
    </row>
    <row r="134" spans="1:7" s="138" customFormat="1" x14ac:dyDescent="0.25">
      <c r="A134" s="144"/>
      <c r="B134" s="144"/>
      <c r="C134" s="144"/>
      <c r="D134" s="144"/>
      <c r="E134" s="144"/>
      <c r="F134" s="144"/>
      <c r="G134" s="144"/>
    </row>
    <row r="135" spans="1:7" s="138" customFormat="1" x14ac:dyDescent="0.25">
      <c r="A135" s="144"/>
      <c r="B135" s="144"/>
      <c r="C135" s="144"/>
      <c r="D135" s="144"/>
      <c r="E135" s="144"/>
      <c r="F135" s="144"/>
      <c r="G135" s="144"/>
    </row>
    <row r="136" spans="1:7" s="138" customFormat="1" x14ac:dyDescent="0.25">
      <c r="A136" s="144"/>
      <c r="B136" s="144"/>
      <c r="C136" s="144"/>
      <c r="D136" s="144"/>
      <c r="E136" s="144"/>
      <c r="F136" s="144"/>
      <c r="G136" s="144"/>
    </row>
    <row r="137" spans="1:7" s="138" customFormat="1" x14ac:dyDescent="0.25">
      <c r="A137" s="144"/>
      <c r="B137" s="144"/>
      <c r="C137" s="144"/>
      <c r="D137" s="144"/>
      <c r="E137" s="144"/>
      <c r="F137" s="144"/>
      <c r="G137" s="144"/>
    </row>
    <row r="138" spans="1:7" s="138" customFormat="1" x14ac:dyDescent="0.25">
      <c r="A138" s="144"/>
      <c r="B138" s="144"/>
      <c r="C138" s="144"/>
      <c r="D138" s="144"/>
      <c r="E138" s="144"/>
      <c r="F138" s="144"/>
      <c r="G138" s="144"/>
    </row>
    <row r="139" spans="1:7" s="138" customFormat="1" x14ac:dyDescent="0.25">
      <c r="A139" s="144"/>
      <c r="B139" s="144"/>
      <c r="C139" s="144"/>
      <c r="D139" s="144"/>
      <c r="E139" s="144"/>
      <c r="F139" s="144"/>
      <c r="G139" s="144"/>
    </row>
    <row r="140" spans="1:7" s="138" customFormat="1" x14ac:dyDescent="0.25">
      <c r="A140" s="144"/>
      <c r="B140" s="144"/>
      <c r="C140" s="144"/>
      <c r="D140" s="144"/>
      <c r="E140" s="144"/>
      <c r="F140" s="144"/>
      <c r="G140" s="144"/>
    </row>
    <row r="141" spans="1:7" s="138" customFormat="1" x14ac:dyDescent="0.25">
      <c r="A141" s="144"/>
      <c r="B141" s="144"/>
      <c r="C141" s="144"/>
      <c r="D141" s="144"/>
      <c r="E141" s="144"/>
      <c r="F141" s="144"/>
      <c r="G141" s="144"/>
    </row>
    <row r="142" spans="1:7" s="138" customFormat="1" x14ac:dyDescent="0.25">
      <c r="A142" s="144"/>
      <c r="B142" s="144"/>
      <c r="C142" s="144"/>
      <c r="D142" s="144"/>
      <c r="E142" s="144"/>
      <c r="F142" s="144"/>
      <c r="G142" s="144"/>
    </row>
    <row r="143" spans="1:7" s="138" customFormat="1" x14ac:dyDescent="0.25">
      <c r="A143" s="144"/>
      <c r="B143" s="144"/>
      <c r="C143" s="144"/>
      <c r="D143" s="144"/>
      <c r="E143" s="144"/>
      <c r="F143" s="144"/>
      <c r="G143" s="144"/>
    </row>
    <row r="144" spans="1:7" s="138" customFormat="1" x14ac:dyDescent="0.25">
      <c r="A144" s="144"/>
      <c r="B144" s="144"/>
      <c r="C144" s="144"/>
      <c r="D144" s="144"/>
      <c r="E144" s="144"/>
      <c r="F144" s="144"/>
      <c r="G144" s="144"/>
    </row>
    <row r="145" spans="1:7" s="138" customFormat="1" x14ac:dyDescent="0.25">
      <c r="A145" s="144"/>
      <c r="B145" s="144"/>
      <c r="C145" s="144"/>
      <c r="D145" s="144"/>
      <c r="E145" s="144"/>
      <c r="F145" s="144"/>
      <c r="G145" s="144"/>
    </row>
    <row r="146" spans="1:7" s="138" customFormat="1" x14ac:dyDescent="0.25">
      <c r="A146" s="144"/>
      <c r="B146" s="144"/>
      <c r="C146" s="144"/>
      <c r="D146" s="144"/>
      <c r="E146" s="144"/>
      <c r="F146" s="144"/>
      <c r="G146" s="144"/>
    </row>
    <row r="147" spans="1:7" s="138" customFormat="1" x14ac:dyDescent="0.25">
      <c r="A147" s="144"/>
      <c r="B147" s="144"/>
      <c r="C147" s="144"/>
      <c r="D147" s="144"/>
      <c r="E147" s="144"/>
      <c r="F147" s="144"/>
      <c r="G147" s="144"/>
    </row>
    <row r="148" spans="1:7" s="138" customFormat="1" x14ac:dyDescent="0.25">
      <c r="A148" s="144"/>
      <c r="B148" s="144"/>
      <c r="C148" s="144"/>
      <c r="D148" s="144"/>
      <c r="E148" s="144"/>
      <c r="F148" s="144"/>
      <c r="G148" s="144"/>
    </row>
    <row r="149" spans="1:7" s="138" customFormat="1" x14ac:dyDescent="0.25">
      <c r="A149" s="144"/>
      <c r="B149" s="144"/>
      <c r="C149" s="144"/>
      <c r="D149" s="144"/>
      <c r="E149" s="144"/>
      <c r="F149" s="144"/>
      <c r="G149" s="144"/>
    </row>
    <row r="150" spans="1:7" s="138" customFormat="1" x14ac:dyDescent="0.25">
      <c r="A150" s="144"/>
      <c r="B150" s="144"/>
      <c r="C150" s="144"/>
      <c r="D150" s="144"/>
      <c r="E150" s="144"/>
      <c r="F150" s="144"/>
      <c r="G150" s="144"/>
    </row>
    <row r="151" spans="1:7" s="138" customFormat="1" x14ac:dyDescent="0.25">
      <c r="A151" s="144"/>
      <c r="B151" s="144"/>
      <c r="C151" s="144"/>
      <c r="D151" s="144"/>
      <c r="E151" s="144"/>
      <c r="F151" s="144"/>
      <c r="G151" s="144"/>
    </row>
    <row r="152" spans="1:7" s="138" customFormat="1" x14ac:dyDescent="0.25">
      <c r="A152" s="144"/>
      <c r="B152" s="144"/>
      <c r="C152" s="144"/>
      <c r="D152" s="144"/>
      <c r="E152" s="144"/>
      <c r="F152" s="144"/>
      <c r="G152" s="144"/>
    </row>
    <row r="153" spans="1:7" s="138" customFormat="1" x14ac:dyDescent="0.25">
      <c r="A153" s="144"/>
      <c r="B153" s="144"/>
      <c r="C153" s="144"/>
      <c r="D153" s="144"/>
      <c r="E153" s="144"/>
      <c r="F153" s="144"/>
      <c r="G153" s="144"/>
    </row>
    <row r="154" spans="1:7" s="138" customFormat="1" x14ac:dyDescent="0.25">
      <c r="A154" s="144"/>
      <c r="B154" s="144"/>
      <c r="C154" s="144"/>
      <c r="D154" s="144"/>
      <c r="E154" s="144"/>
      <c r="F154" s="144"/>
      <c r="G154" s="144"/>
    </row>
    <row r="155" spans="1:7" s="138" customFormat="1" x14ac:dyDescent="0.25">
      <c r="A155" s="144"/>
      <c r="B155" s="144"/>
      <c r="C155" s="144"/>
      <c r="D155" s="144"/>
      <c r="E155" s="144"/>
      <c r="F155" s="144"/>
      <c r="G155" s="144"/>
    </row>
    <row r="156" spans="1:7" s="138" customFormat="1" x14ac:dyDescent="0.25">
      <c r="A156" s="144"/>
      <c r="B156" s="144"/>
      <c r="C156" s="144"/>
      <c r="D156" s="144"/>
      <c r="E156" s="144"/>
      <c r="F156" s="144"/>
      <c r="G156" s="144"/>
    </row>
    <row r="157" spans="1:7" s="138" customFormat="1" x14ac:dyDescent="0.25">
      <c r="A157" s="144"/>
      <c r="B157" s="144"/>
      <c r="C157" s="144"/>
      <c r="D157" s="144"/>
      <c r="E157" s="144"/>
      <c r="F157" s="144"/>
      <c r="G157" s="144"/>
    </row>
    <row r="158" spans="1:7" s="138" customFormat="1" x14ac:dyDescent="0.25">
      <c r="A158" s="144"/>
      <c r="B158" s="144"/>
      <c r="C158" s="144"/>
      <c r="D158" s="144"/>
      <c r="E158" s="144"/>
      <c r="F158" s="144"/>
      <c r="G158" s="144"/>
    </row>
    <row r="159" spans="1:7" s="138" customFormat="1" x14ac:dyDescent="0.25">
      <c r="A159" s="144"/>
      <c r="B159" s="144"/>
      <c r="C159" s="144"/>
      <c r="D159" s="144"/>
      <c r="E159" s="144"/>
      <c r="F159" s="144"/>
      <c r="G159" s="144"/>
    </row>
    <row r="160" spans="1:7" s="138" customFormat="1" x14ac:dyDescent="0.25">
      <c r="A160" s="144"/>
      <c r="B160" s="144"/>
      <c r="C160" s="144"/>
      <c r="D160" s="144"/>
      <c r="E160" s="144"/>
      <c r="F160" s="144"/>
      <c r="G160" s="144"/>
    </row>
    <row r="161" spans="1:7" s="138" customFormat="1" x14ac:dyDescent="0.25">
      <c r="A161" s="144"/>
      <c r="B161" s="144"/>
      <c r="C161" s="144"/>
      <c r="D161" s="144"/>
      <c r="E161" s="144"/>
      <c r="F161" s="144"/>
      <c r="G161" s="144"/>
    </row>
    <row r="162" spans="1:7" s="138" customFormat="1" x14ac:dyDescent="0.25">
      <c r="A162" s="144"/>
      <c r="B162" s="144"/>
      <c r="C162" s="144"/>
      <c r="D162" s="144"/>
      <c r="E162" s="144"/>
      <c r="F162" s="144"/>
      <c r="G162" s="144"/>
    </row>
    <row r="163" spans="1:7" s="138" customFormat="1" x14ac:dyDescent="0.25">
      <c r="A163" s="144"/>
      <c r="B163" s="144"/>
      <c r="C163" s="144"/>
      <c r="D163" s="144"/>
      <c r="E163" s="144"/>
      <c r="F163" s="144"/>
      <c r="G163" s="144"/>
    </row>
    <row r="164" spans="1:7" s="138" customFormat="1" x14ac:dyDescent="0.25">
      <c r="A164" s="144"/>
      <c r="B164" s="144"/>
      <c r="C164" s="144"/>
      <c r="D164" s="144"/>
      <c r="E164" s="144"/>
      <c r="F164" s="144"/>
      <c r="G164" s="144"/>
    </row>
    <row r="165" spans="1:7" s="138" customFormat="1" x14ac:dyDescent="0.25">
      <c r="A165" s="144"/>
      <c r="B165" s="144"/>
      <c r="C165" s="144"/>
      <c r="D165" s="144"/>
      <c r="E165" s="144"/>
      <c r="F165" s="144"/>
      <c r="G165" s="144"/>
    </row>
    <row r="166" spans="1:7" s="138" customFormat="1" x14ac:dyDescent="0.25">
      <c r="A166" s="144"/>
      <c r="B166" s="144"/>
      <c r="C166" s="144"/>
      <c r="D166" s="144"/>
      <c r="E166" s="144"/>
      <c r="F166" s="144"/>
      <c r="G166" s="144"/>
    </row>
    <row r="167" spans="1:7" s="138" customFormat="1" x14ac:dyDescent="0.25">
      <c r="A167" s="144"/>
      <c r="B167" s="144"/>
      <c r="C167" s="144"/>
      <c r="D167" s="144"/>
      <c r="E167" s="144"/>
      <c r="F167" s="144"/>
      <c r="G167" s="144"/>
    </row>
    <row r="168" spans="1:7" s="138" customFormat="1" x14ac:dyDescent="0.25">
      <c r="A168" s="144"/>
      <c r="B168" s="144"/>
      <c r="C168" s="144"/>
      <c r="D168" s="144"/>
      <c r="E168" s="144"/>
      <c r="F168" s="144"/>
      <c r="G168" s="144"/>
    </row>
    <row r="169" spans="1:7" s="138" customFormat="1" x14ac:dyDescent="0.25">
      <c r="A169" s="144"/>
      <c r="B169" s="144"/>
      <c r="C169" s="144"/>
      <c r="D169" s="144"/>
      <c r="E169" s="144"/>
      <c r="F169" s="144"/>
      <c r="G169" s="144"/>
    </row>
    <row r="170" spans="1:7" s="138" customFormat="1" x14ac:dyDescent="0.25">
      <c r="A170" s="144"/>
      <c r="B170" s="144"/>
      <c r="C170" s="144"/>
      <c r="D170" s="144"/>
      <c r="E170" s="144"/>
      <c r="F170" s="144"/>
      <c r="G170" s="144"/>
    </row>
    <row r="171" spans="1:7" s="138" customFormat="1" x14ac:dyDescent="0.25">
      <c r="A171" s="144"/>
      <c r="B171" s="144"/>
      <c r="C171" s="144"/>
      <c r="D171" s="144"/>
      <c r="E171" s="144"/>
      <c r="F171" s="144"/>
      <c r="G171" s="144"/>
    </row>
    <row r="172" spans="1:7" s="138" customFormat="1" x14ac:dyDescent="0.25">
      <c r="A172" s="144"/>
      <c r="B172" s="144"/>
      <c r="C172" s="144"/>
      <c r="D172" s="144"/>
      <c r="E172" s="144"/>
      <c r="F172" s="144"/>
      <c r="G172" s="144"/>
    </row>
    <row r="173" spans="1:7" s="138" customFormat="1" x14ac:dyDescent="0.25">
      <c r="A173" s="144"/>
      <c r="B173" s="144"/>
      <c r="C173" s="144"/>
      <c r="D173" s="144"/>
      <c r="E173" s="144"/>
      <c r="F173" s="144"/>
      <c r="G173" s="144"/>
    </row>
    <row r="174" spans="1:7" s="138" customFormat="1" x14ac:dyDescent="0.25">
      <c r="A174" s="144"/>
      <c r="B174" s="144"/>
      <c r="C174" s="144"/>
      <c r="D174" s="144"/>
      <c r="E174" s="144"/>
      <c r="F174" s="144"/>
      <c r="G174" s="144"/>
    </row>
  </sheetData>
  <sheetProtection algorithmName="SHA-512" hashValue="zWomajqlyznR4sVqEJcS4R+XIxrfy4UhFg0sEAqr7g7kdXZWuZYv1GpGxvm1WfA4TvTb6DoNmIks2sDyLIErKQ==" saltValue="RXUQyvoLlu5746QW6erYEA==" spinCount="100000" sheet="1" objects="1" scenarios="1"/>
  <mergeCells count="8">
    <mergeCell ref="E8:G8"/>
    <mergeCell ref="A1:G1"/>
    <mergeCell ref="A2:G2"/>
    <mergeCell ref="A3:G3"/>
    <mergeCell ref="A5:G5"/>
    <mergeCell ref="A4:G4"/>
    <mergeCell ref="E6:G6"/>
    <mergeCell ref="E7:G7"/>
  </mergeCells>
  <pageMargins left="0.9055118110236221" right="0.70866141732283472" top="0.94488188976377963" bottom="0.74803149606299213" header="0.31496062992125984" footer="0.31496062992125984"/>
  <pageSetup paperSize="9" scale="95" orientation="portrait" horizontalDpi="0" verticalDpi="0" r:id="rId1"/>
  <ignoredErrors>
    <ignoredError sqref="G2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875"/>
  <sheetViews>
    <sheetView showGridLines="0" zoomScaleNormal="100" workbookViewId="0">
      <selection activeCell="M25" sqref="M25"/>
    </sheetView>
  </sheetViews>
  <sheetFormatPr baseColWidth="10" defaultColWidth="11.42578125" defaultRowHeight="15.75" x14ac:dyDescent="0.3"/>
  <cols>
    <col min="1" max="1" width="6" style="2" customWidth="1"/>
    <col min="2" max="2" width="5.7109375" style="2" customWidth="1"/>
    <col min="3" max="3" width="6.140625" style="2" customWidth="1"/>
    <col min="4" max="4" width="5.42578125" style="2" customWidth="1"/>
    <col min="5" max="5" width="6.42578125" style="2" customWidth="1"/>
    <col min="6" max="6" width="62.85546875" style="2" customWidth="1"/>
    <col min="7" max="7" width="17" style="2" customWidth="1"/>
    <col min="8" max="8" width="16.5703125" style="2" customWidth="1"/>
    <col min="9" max="9" width="14.85546875" style="2" customWidth="1"/>
    <col min="10" max="10" width="15" style="2" customWidth="1"/>
    <col min="11" max="11" width="14" style="2" customWidth="1"/>
    <col min="12" max="12" width="15.7109375" style="2" customWidth="1"/>
    <col min="13" max="13" width="16.28515625" style="2" customWidth="1"/>
    <col min="14" max="14" width="15.5703125" style="2" customWidth="1"/>
    <col min="15" max="15" width="11.42578125" style="1"/>
    <col min="16" max="44" width="11.42578125" style="145"/>
    <col min="45" max="16384" width="11.42578125" style="1"/>
  </cols>
  <sheetData>
    <row r="1" spans="1:15" ht="15.75" customHeight="1" x14ac:dyDescent="0.2">
      <c r="A1" s="612" t="str">
        <f>+PPNE1!A1</f>
        <v>"Año del Desarrollo Agroforestal"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4"/>
    </row>
    <row r="2" spans="1:15" ht="15.75" customHeight="1" x14ac:dyDescent="0.25">
      <c r="A2" s="615" t="s">
        <v>458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616"/>
    </row>
    <row r="3" spans="1:15" ht="15.75" customHeight="1" x14ac:dyDescent="0.25">
      <c r="A3" s="617" t="s">
        <v>459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618"/>
    </row>
    <row r="4" spans="1:15" ht="15.75" customHeight="1" x14ac:dyDescent="0.2">
      <c r="A4" s="576" t="s">
        <v>67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619"/>
    </row>
    <row r="5" spans="1:15" ht="15.75" customHeight="1" x14ac:dyDescent="0.2">
      <c r="A5" s="576">
        <f>+PPNE1!C5</f>
        <v>0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619"/>
    </row>
    <row r="6" spans="1:15" ht="15.75" customHeight="1" x14ac:dyDescent="0.2">
      <c r="A6" s="14" t="s">
        <v>324</v>
      </c>
      <c r="B6" s="4"/>
      <c r="C6" s="4"/>
      <c r="D6" s="4"/>
      <c r="E6" s="4"/>
      <c r="F6" s="611">
        <f>+PPNE1!B6</f>
        <v>0</v>
      </c>
      <c r="G6" s="611"/>
      <c r="H6" s="611"/>
      <c r="I6" s="611"/>
      <c r="J6" s="611"/>
      <c r="K6" s="611"/>
      <c r="L6" s="611"/>
      <c r="M6" s="611"/>
      <c r="N6" s="611"/>
      <c r="O6" s="620"/>
    </row>
    <row r="7" spans="1:15" ht="15.75" customHeight="1" x14ac:dyDescent="0.2">
      <c r="A7" s="43" t="s">
        <v>349</v>
      </c>
      <c r="B7" s="44"/>
      <c r="C7" s="44"/>
      <c r="D7" s="44"/>
      <c r="E7" s="44"/>
      <c r="F7" s="582">
        <f>+PPNE1!B7</f>
        <v>0</v>
      </c>
      <c r="G7" s="582"/>
      <c r="H7" s="582"/>
      <c r="I7" s="582"/>
      <c r="J7" s="582"/>
      <c r="K7" s="582"/>
      <c r="L7" s="582"/>
      <c r="M7" s="582"/>
      <c r="N7" s="582"/>
      <c r="O7" s="621"/>
    </row>
    <row r="8" spans="1:15" ht="15.75" customHeight="1" x14ac:dyDescent="0.2">
      <c r="A8" s="45" t="s">
        <v>323</v>
      </c>
      <c r="B8" s="46"/>
      <c r="C8" s="46"/>
      <c r="D8" s="15"/>
      <c r="E8" s="46"/>
      <c r="F8" s="622">
        <f>+PPNE1!B8</f>
        <v>0</v>
      </c>
      <c r="G8" s="622"/>
      <c r="H8" s="622"/>
      <c r="I8" s="622"/>
      <c r="J8" s="622"/>
      <c r="K8" s="622"/>
      <c r="L8" s="622"/>
      <c r="M8" s="622"/>
      <c r="N8" s="622"/>
      <c r="O8" s="623"/>
    </row>
    <row r="9" spans="1:15" ht="15.75" customHeight="1" x14ac:dyDescent="0.2">
      <c r="A9" s="49" t="s">
        <v>61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</row>
    <row r="10" spans="1:15" ht="13.5" x14ac:dyDescent="0.25">
      <c r="A10" s="106" t="s">
        <v>322</v>
      </c>
      <c r="B10" s="3"/>
      <c r="C10" s="3"/>
      <c r="D10" s="3"/>
      <c r="E10" s="107"/>
      <c r="F10" s="108"/>
      <c r="G10" s="141">
        <f>+PPNE3!F17</f>
        <v>0</v>
      </c>
      <c r="H10" s="105"/>
      <c r="I10" s="105"/>
      <c r="J10" s="105"/>
      <c r="K10" s="105"/>
      <c r="L10" s="105"/>
      <c r="M10" s="105"/>
      <c r="N10" s="105"/>
      <c r="O10" s="109"/>
    </row>
    <row r="11" spans="1:15" ht="13.5" x14ac:dyDescent="0.25">
      <c r="A11" s="106" t="s">
        <v>55</v>
      </c>
      <c r="B11" s="3"/>
      <c r="C11" s="3"/>
      <c r="D11" s="3"/>
      <c r="E11" s="107"/>
      <c r="F11" s="108"/>
      <c r="G11" s="141">
        <f>+PPNE3!F23</f>
        <v>240000000</v>
      </c>
      <c r="H11" s="105"/>
      <c r="I11" s="105"/>
      <c r="J11" s="105"/>
      <c r="K11" s="105"/>
      <c r="L11" s="105"/>
      <c r="M11" s="105"/>
      <c r="N11" s="105"/>
      <c r="O11" s="109"/>
    </row>
    <row r="12" spans="1:15" ht="13.5" x14ac:dyDescent="0.25">
      <c r="A12" s="106" t="s">
        <v>472</v>
      </c>
      <c r="B12" s="3"/>
      <c r="C12" s="3"/>
      <c r="D12" s="3"/>
      <c r="E12" s="107"/>
      <c r="F12" s="108"/>
      <c r="G12" s="141">
        <f>+PPNE3!F16</f>
        <v>300000000</v>
      </c>
      <c r="H12" s="105"/>
      <c r="I12" s="105"/>
      <c r="J12" s="105"/>
      <c r="K12" s="105"/>
      <c r="L12" s="105"/>
      <c r="M12" s="105"/>
      <c r="N12" s="105"/>
      <c r="O12" s="109"/>
    </row>
    <row r="13" spans="1:15" ht="13.5" x14ac:dyDescent="0.25">
      <c r="A13" s="106" t="s">
        <v>56</v>
      </c>
      <c r="B13" s="3"/>
      <c r="C13" s="3"/>
      <c r="D13" s="3"/>
      <c r="E13" s="107"/>
      <c r="F13" s="108"/>
      <c r="G13" s="141">
        <f>PPNE3!F12+PPNE3!F13+PPNE3!F18+PPNE3!F21+PPNE3!F22</f>
        <v>0</v>
      </c>
      <c r="H13" s="105"/>
      <c r="I13" s="105"/>
      <c r="J13" s="105"/>
      <c r="K13" s="105"/>
      <c r="L13" s="105"/>
      <c r="M13" s="105"/>
      <c r="N13" s="105"/>
      <c r="O13" s="109"/>
    </row>
    <row r="14" spans="1:15" ht="13.5" x14ac:dyDescent="0.25">
      <c r="A14" s="110" t="s">
        <v>66</v>
      </c>
      <c r="B14" s="3"/>
      <c r="C14" s="3"/>
      <c r="D14" s="3"/>
      <c r="E14" s="107"/>
      <c r="F14" s="108"/>
      <c r="G14" s="142">
        <f>+PPNE3!F19</f>
        <v>0</v>
      </c>
      <c r="H14" s="105"/>
      <c r="I14" s="105"/>
      <c r="J14" s="105"/>
      <c r="K14" s="105"/>
      <c r="L14" s="105"/>
      <c r="M14" s="105"/>
      <c r="N14" s="105"/>
      <c r="O14" s="109"/>
    </row>
    <row r="15" spans="1:15" ht="14.25" thickBot="1" x14ac:dyDescent="0.3">
      <c r="A15" s="94" t="s">
        <v>77</v>
      </c>
      <c r="B15" s="95"/>
      <c r="C15" s="95"/>
      <c r="D15" s="95"/>
      <c r="E15" s="96"/>
      <c r="F15" s="97"/>
      <c r="G15" s="98">
        <f>SUM(G10:G14)</f>
        <v>540000000</v>
      </c>
      <c r="H15" s="99"/>
      <c r="I15" s="99"/>
      <c r="J15" s="99"/>
      <c r="K15" s="99"/>
      <c r="L15" s="99"/>
      <c r="M15" s="99"/>
      <c r="N15" s="99"/>
      <c r="O15" s="100"/>
    </row>
    <row r="16" spans="1:15" ht="15.75" customHeight="1" thickTop="1" x14ac:dyDescent="0.2">
      <c r="A16" s="52" t="s">
        <v>62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53"/>
    </row>
    <row r="17" spans="1:15" ht="19.5" customHeight="1" x14ac:dyDescent="0.2">
      <c r="A17" s="631" t="s">
        <v>78</v>
      </c>
      <c r="B17" s="631" t="s">
        <v>63</v>
      </c>
      <c r="C17" s="631" t="s">
        <v>4</v>
      </c>
      <c r="D17" s="631" t="s">
        <v>64</v>
      </c>
      <c r="E17" s="631" t="s">
        <v>27</v>
      </c>
      <c r="F17" s="625" t="s">
        <v>68</v>
      </c>
      <c r="G17" s="624" t="s">
        <v>69</v>
      </c>
      <c r="H17" s="624" t="s">
        <v>70</v>
      </c>
      <c r="I17" s="629" t="s">
        <v>71</v>
      </c>
      <c r="J17" s="630" t="s">
        <v>75</v>
      </c>
      <c r="K17" s="630"/>
      <c r="L17" s="624" t="s">
        <v>76</v>
      </c>
      <c r="M17" s="624"/>
      <c r="N17" s="627" t="s">
        <v>350</v>
      </c>
      <c r="O17" s="627" t="s">
        <v>26</v>
      </c>
    </row>
    <row r="18" spans="1:15" ht="44.25" customHeight="1" x14ac:dyDescent="0.2">
      <c r="A18" s="631"/>
      <c r="B18" s="631"/>
      <c r="C18" s="631"/>
      <c r="D18" s="631"/>
      <c r="E18" s="631"/>
      <c r="F18" s="626"/>
      <c r="G18" s="624"/>
      <c r="H18" s="624"/>
      <c r="I18" s="629"/>
      <c r="J18" s="48" t="s">
        <v>72</v>
      </c>
      <c r="K18" s="48" t="s">
        <v>73</v>
      </c>
      <c r="L18" s="48" t="s">
        <v>54</v>
      </c>
      <c r="M18" s="48" t="s">
        <v>74</v>
      </c>
      <c r="N18" s="628"/>
      <c r="O18" s="628"/>
    </row>
    <row r="19" spans="1:15" ht="12.75" x14ac:dyDescent="0.2">
      <c r="A19" s="81">
        <v>2</v>
      </c>
      <c r="B19" s="82"/>
      <c r="C19" s="82"/>
      <c r="D19" s="82"/>
      <c r="E19" s="82"/>
      <c r="F19" s="83" t="s">
        <v>10</v>
      </c>
      <c r="G19" s="84">
        <f t="shared" ref="G19:N19" si="0">+G20+G88+G219+G338+G396+G403+G486</f>
        <v>0</v>
      </c>
      <c r="H19" s="84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4">
        <f t="shared" si="0"/>
        <v>0</v>
      </c>
      <c r="M19" s="84">
        <f t="shared" si="0"/>
        <v>0</v>
      </c>
      <c r="N19" s="84">
        <f t="shared" si="0"/>
        <v>0</v>
      </c>
      <c r="O19" s="118">
        <f>+O20+O88+O219+O338+O396+O403+O486</f>
        <v>0</v>
      </c>
    </row>
    <row r="20" spans="1:15" ht="12.75" x14ac:dyDescent="0.2">
      <c r="A20" s="89">
        <v>2</v>
      </c>
      <c r="B20" s="90">
        <v>1</v>
      </c>
      <c r="C20" s="91"/>
      <c r="D20" s="91"/>
      <c r="E20" s="91"/>
      <c r="F20" s="92" t="s">
        <v>351</v>
      </c>
      <c r="G20" s="93">
        <f t="shared" ref="G20:N20" si="1">+G21+G48+G64+G71+G79</f>
        <v>0</v>
      </c>
      <c r="H20" s="93">
        <f t="shared" si="1"/>
        <v>0</v>
      </c>
      <c r="I20" s="93">
        <f t="shared" si="1"/>
        <v>0</v>
      </c>
      <c r="J20" s="93">
        <f t="shared" si="1"/>
        <v>0</v>
      </c>
      <c r="K20" s="93">
        <f t="shared" si="1"/>
        <v>0</v>
      </c>
      <c r="L20" s="93">
        <f t="shared" si="1"/>
        <v>0</v>
      </c>
      <c r="M20" s="93">
        <f t="shared" si="1"/>
        <v>0</v>
      </c>
      <c r="N20" s="93">
        <f t="shared" si="1"/>
        <v>0</v>
      </c>
      <c r="O20" s="119">
        <f>+O21+O48+O64+O71+O79</f>
        <v>0</v>
      </c>
    </row>
    <row r="21" spans="1:15" ht="12.75" x14ac:dyDescent="0.2">
      <c r="A21" s="87">
        <v>2</v>
      </c>
      <c r="B21" s="85">
        <v>1</v>
      </c>
      <c r="C21" s="85">
        <v>1</v>
      </c>
      <c r="D21" s="85"/>
      <c r="E21" s="85"/>
      <c r="F21" s="88" t="s">
        <v>79</v>
      </c>
      <c r="G21" s="86">
        <f t="shared" ref="G21:N21" si="2">+G22+G29+G37+G39+G41+G46</f>
        <v>0</v>
      </c>
      <c r="H21" s="86">
        <f t="shared" si="2"/>
        <v>0</v>
      </c>
      <c r="I21" s="86">
        <f t="shared" si="2"/>
        <v>0</v>
      </c>
      <c r="J21" s="86">
        <f t="shared" si="2"/>
        <v>0</v>
      </c>
      <c r="K21" s="86">
        <f t="shared" si="2"/>
        <v>0</v>
      </c>
      <c r="L21" s="86">
        <f t="shared" si="2"/>
        <v>0</v>
      </c>
      <c r="M21" s="86">
        <f t="shared" si="2"/>
        <v>0</v>
      </c>
      <c r="N21" s="86">
        <f t="shared" si="2"/>
        <v>0</v>
      </c>
      <c r="O21" s="120">
        <f>+O22+O29+O37+O39+O41+O46</f>
        <v>0</v>
      </c>
    </row>
    <row r="22" spans="1:15" ht="12.75" x14ac:dyDescent="0.2">
      <c r="A22" s="65">
        <v>2</v>
      </c>
      <c r="B22" s="66">
        <v>1</v>
      </c>
      <c r="C22" s="66">
        <v>1</v>
      </c>
      <c r="D22" s="66">
        <v>1</v>
      </c>
      <c r="E22" s="66"/>
      <c r="F22" s="54" t="s">
        <v>80</v>
      </c>
      <c r="G22" s="67">
        <f t="shared" ref="G22:N22" si="3">SUM(G23:G28)</f>
        <v>0</v>
      </c>
      <c r="H22" s="67">
        <f t="shared" si="3"/>
        <v>0</v>
      </c>
      <c r="I22" s="67">
        <f t="shared" si="3"/>
        <v>0</v>
      </c>
      <c r="J22" s="67">
        <f t="shared" si="3"/>
        <v>0</v>
      </c>
      <c r="K22" s="67">
        <f t="shared" si="3"/>
        <v>0</v>
      </c>
      <c r="L22" s="67">
        <f t="shared" si="3"/>
        <v>0</v>
      </c>
      <c r="M22" s="67">
        <f t="shared" si="3"/>
        <v>0</v>
      </c>
      <c r="N22" s="67">
        <f t="shared" si="3"/>
        <v>0</v>
      </c>
      <c r="O22" s="121">
        <f>SUM(O23:O28)</f>
        <v>0</v>
      </c>
    </row>
    <row r="23" spans="1:15" ht="12.75" x14ac:dyDescent="0.2">
      <c r="A23" s="57">
        <v>2</v>
      </c>
      <c r="B23" s="58">
        <v>1</v>
      </c>
      <c r="C23" s="58">
        <v>1</v>
      </c>
      <c r="D23" s="58">
        <v>1</v>
      </c>
      <c r="E23" s="58" t="s">
        <v>308</v>
      </c>
      <c r="F23" s="55" t="s">
        <v>352</v>
      </c>
      <c r="G23" s="56"/>
      <c r="H23" s="56"/>
      <c r="I23" s="56"/>
      <c r="J23" s="56"/>
      <c r="K23" s="56"/>
      <c r="L23" s="56"/>
      <c r="M23" s="56"/>
      <c r="N23" s="56">
        <f t="shared" ref="N23:N28" si="4">SUBTOTAL(9,G23:M23)</f>
        <v>0</v>
      </c>
      <c r="O23" s="111" t="str">
        <f t="shared" ref="O23:O28" si="5">IFERROR(N23/$N$19*100,"0.00")</f>
        <v>0.00</v>
      </c>
    </row>
    <row r="24" spans="1:15" ht="12.75" x14ac:dyDescent="0.2">
      <c r="A24" s="57">
        <v>2</v>
      </c>
      <c r="B24" s="58">
        <v>1</v>
      </c>
      <c r="C24" s="58">
        <v>1</v>
      </c>
      <c r="D24" s="58">
        <v>1</v>
      </c>
      <c r="E24" s="58" t="s">
        <v>309</v>
      </c>
      <c r="F24" s="59" t="s">
        <v>81</v>
      </c>
      <c r="G24" s="56"/>
      <c r="H24" s="56"/>
      <c r="I24" s="56"/>
      <c r="J24" s="56"/>
      <c r="K24" s="56"/>
      <c r="L24" s="56"/>
      <c r="M24" s="56"/>
      <c r="N24" s="56">
        <f t="shared" si="4"/>
        <v>0</v>
      </c>
      <c r="O24" s="111" t="str">
        <f t="shared" si="5"/>
        <v>0.00</v>
      </c>
    </row>
    <row r="25" spans="1:15" ht="12.75" x14ac:dyDescent="0.2">
      <c r="A25" s="57">
        <v>2</v>
      </c>
      <c r="B25" s="58">
        <v>1</v>
      </c>
      <c r="C25" s="58">
        <v>1</v>
      </c>
      <c r="D25" s="58">
        <v>1</v>
      </c>
      <c r="E25" s="58" t="s">
        <v>310</v>
      </c>
      <c r="F25" s="59" t="s">
        <v>353</v>
      </c>
      <c r="G25" s="56"/>
      <c r="H25" s="56"/>
      <c r="I25" s="56"/>
      <c r="J25" s="56"/>
      <c r="K25" s="56"/>
      <c r="L25" s="56"/>
      <c r="M25" s="56"/>
      <c r="N25" s="56">
        <f t="shared" si="4"/>
        <v>0</v>
      </c>
      <c r="O25" s="111" t="str">
        <f t="shared" si="5"/>
        <v>0.00</v>
      </c>
    </row>
    <row r="26" spans="1:15" ht="12.75" x14ac:dyDescent="0.2">
      <c r="A26" s="57">
        <v>2</v>
      </c>
      <c r="B26" s="58">
        <v>1</v>
      </c>
      <c r="C26" s="58">
        <v>1</v>
      </c>
      <c r="D26" s="58">
        <v>1</v>
      </c>
      <c r="E26" s="58" t="s">
        <v>311</v>
      </c>
      <c r="F26" s="59" t="s">
        <v>82</v>
      </c>
      <c r="G26" s="56"/>
      <c r="H26" s="56"/>
      <c r="I26" s="56"/>
      <c r="J26" s="56"/>
      <c r="K26" s="56"/>
      <c r="L26" s="56"/>
      <c r="M26" s="56"/>
      <c r="N26" s="56">
        <f t="shared" si="4"/>
        <v>0</v>
      </c>
      <c r="O26" s="111" t="str">
        <f t="shared" si="5"/>
        <v>0.00</v>
      </c>
    </row>
    <row r="27" spans="1:15" ht="12.75" x14ac:dyDescent="0.2">
      <c r="A27" s="57">
        <v>2</v>
      </c>
      <c r="B27" s="58">
        <v>1</v>
      </c>
      <c r="C27" s="58">
        <v>1</v>
      </c>
      <c r="D27" s="58">
        <v>1</v>
      </c>
      <c r="E27" s="58" t="s">
        <v>315</v>
      </c>
      <c r="F27" s="59" t="s">
        <v>83</v>
      </c>
      <c r="G27" s="56"/>
      <c r="H27" s="56"/>
      <c r="I27" s="56"/>
      <c r="J27" s="56"/>
      <c r="K27" s="56"/>
      <c r="L27" s="56"/>
      <c r="M27" s="56"/>
      <c r="N27" s="56">
        <f t="shared" si="4"/>
        <v>0</v>
      </c>
      <c r="O27" s="111" t="str">
        <f t="shared" si="5"/>
        <v>0.00</v>
      </c>
    </row>
    <row r="28" spans="1:15" ht="12.75" x14ac:dyDescent="0.2">
      <c r="A28" s="57">
        <v>2</v>
      </c>
      <c r="B28" s="58">
        <v>1</v>
      </c>
      <c r="C28" s="58">
        <v>1</v>
      </c>
      <c r="D28" s="58">
        <v>1</v>
      </c>
      <c r="E28" s="58" t="s">
        <v>354</v>
      </c>
      <c r="F28" s="59" t="s">
        <v>355</v>
      </c>
      <c r="G28" s="56"/>
      <c r="H28" s="56"/>
      <c r="I28" s="56"/>
      <c r="J28" s="56"/>
      <c r="K28" s="56"/>
      <c r="L28" s="56"/>
      <c r="M28" s="56"/>
      <c r="N28" s="56">
        <f t="shared" si="4"/>
        <v>0</v>
      </c>
      <c r="O28" s="111" t="str">
        <f t="shared" si="5"/>
        <v>0.00</v>
      </c>
    </row>
    <row r="29" spans="1:15" ht="12.75" x14ac:dyDescent="0.2">
      <c r="A29" s="65">
        <v>2</v>
      </c>
      <c r="B29" s="66">
        <v>1</v>
      </c>
      <c r="C29" s="66">
        <v>1</v>
      </c>
      <c r="D29" s="66">
        <v>2</v>
      </c>
      <c r="E29" s="66"/>
      <c r="F29" s="54" t="s">
        <v>84</v>
      </c>
      <c r="G29" s="67">
        <f t="shared" ref="G29:N29" si="6">SUM(G30:G36)</f>
        <v>0</v>
      </c>
      <c r="H29" s="67">
        <f t="shared" si="6"/>
        <v>0</v>
      </c>
      <c r="I29" s="67">
        <f t="shared" si="6"/>
        <v>0</v>
      </c>
      <c r="J29" s="67">
        <f t="shared" si="6"/>
        <v>0</v>
      </c>
      <c r="K29" s="67">
        <f t="shared" si="6"/>
        <v>0</v>
      </c>
      <c r="L29" s="67">
        <f t="shared" si="6"/>
        <v>0</v>
      </c>
      <c r="M29" s="67">
        <f t="shared" si="6"/>
        <v>0</v>
      </c>
      <c r="N29" s="67">
        <f t="shared" si="6"/>
        <v>0</v>
      </c>
      <c r="O29" s="121">
        <f>SUM(O30:O36)</f>
        <v>0</v>
      </c>
    </row>
    <row r="30" spans="1:15" ht="12.75" x14ac:dyDescent="0.2">
      <c r="A30" s="57">
        <v>2</v>
      </c>
      <c r="B30" s="58">
        <v>1</v>
      </c>
      <c r="C30" s="58">
        <v>1</v>
      </c>
      <c r="D30" s="58">
        <v>2</v>
      </c>
      <c r="E30" s="58" t="s">
        <v>308</v>
      </c>
      <c r="F30" s="59" t="s">
        <v>85</v>
      </c>
      <c r="G30" s="56"/>
      <c r="H30" s="56"/>
      <c r="I30" s="56"/>
      <c r="J30" s="56"/>
      <c r="K30" s="56"/>
      <c r="L30" s="56"/>
      <c r="M30" s="56"/>
      <c r="N30" s="56">
        <f t="shared" ref="N30:N36" si="7">SUBTOTAL(9,G30:M30)</f>
        <v>0</v>
      </c>
      <c r="O30" s="111" t="str">
        <f t="shared" ref="O30:O36" si="8">IFERROR(N30/$N$19*100,"0.00")</f>
        <v>0.00</v>
      </c>
    </row>
    <row r="31" spans="1:15" ht="12.75" x14ac:dyDescent="0.2">
      <c r="A31" s="57">
        <v>2</v>
      </c>
      <c r="B31" s="58">
        <v>1</v>
      </c>
      <c r="C31" s="58">
        <v>1</v>
      </c>
      <c r="D31" s="58">
        <v>2</v>
      </c>
      <c r="E31" s="58" t="s">
        <v>309</v>
      </c>
      <c r="F31" s="59" t="s">
        <v>86</v>
      </c>
      <c r="G31" s="56"/>
      <c r="H31" s="56"/>
      <c r="I31" s="56"/>
      <c r="J31" s="56"/>
      <c r="K31" s="56"/>
      <c r="L31" s="56"/>
      <c r="M31" s="56"/>
      <c r="N31" s="56">
        <f t="shared" si="7"/>
        <v>0</v>
      </c>
      <c r="O31" s="111" t="str">
        <f t="shared" si="8"/>
        <v>0.00</v>
      </c>
    </row>
    <row r="32" spans="1:15" ht="12.75" x14ac:dyDescent="0.2">
      <c r="A32" s="57">
        <v>2</v>
      </c>
      <c r="B32" s="58">
        <v>1</v>
      </c>
      <c r="C32" s="58">
        <v>1</v>
      </c>
      <c r="D32" s="58">
        <v>2</v>
      </c>
      <c r="E32" s="58" t="s">
        <v>310</v>
      </c>
      <c r="F32" s="59" t="s">
        <v>43</v>
      </c>
      <c r="G32" s="56"/>
      <c r="H32" s="56"/>
      <c r="I32" s="56"/>
      <c r="J32" s="56"/>
      <c r="K32" s="56"/>
      <c r="L32" s="56"/>
      <c r="M32" s="56"/>
      <c r="N32" s="56">
        <f t="shared" si="7"/>
        <v>0</v>
      </c>
      <c r="O32" s="111" t="str">
        <f t="shared" si="8"/>
        <v>0.00</v>
      </c>
    </row>
    <row r="33" spans="1:15" ht="12.75" x14ac:dyDescent="0.2">
      <c r="A33" s="57">
        <v>2</v>
      </c>
      <c r="B33" s="58">
        <v>1</v>
      </c>
      <c r="C33" s="58">
        <v>1</v>
      </c>
      <c r="D33" s="58">
        <v>2</v>
      </c>
      <c r="E33" s="58" t="s">
        <v>311</v>
      </c>
      <c r="F33" s="59" t="s">
        <v>87</v>
      </c>
      <c r="G33" s="56"/>
      <c r="H33" s="56"/>
      <c r="I33" s="56"/>
      <c r="J33" s="56"/>
      <c r="K33" s="56"/>
      <c r="L33" s="56"/>
      <c r="M33" s="56"/>
      <c r="N33" s="56">
        <f t="shared" si="7"/>
        <v>0</v>
      </c>
      <c r="O33" s="111" t="str">
        <f t="shared" si="8"/>
        <v>0.00</v>
      </c>
    </row>
    <row r="34" spans="1:15" ht="12.75" x14ac:dyDescent="0.2">
      <c r="A34" s="57">
        <v>2</v>
      </c>
      <c r="B34" s="58">
        <v>1</v>
      </c>
      <c r="C34" s="58">
        <v>1</v>
      </c>
      <c r="D34" s="58">
        <v>2</v>
      </c>
      <c r="E34" s="58" t="s">
        <v>315</v>
      </c>
      <c r="F34" s="59" t="s">
        <v>88</v>
      </c>
      <c r="G34" s="56"/>
      <c r="H34" s="56"/>
      <c r="I34" s="56"/>
      <c r="J34" s="56"/>
      <c r="K34" s="56"/>
      <c r="L34" s="56"/>
      <c r="M34" s="56"/>
      <c r="N34" s="56">
        <f t="shared" si="7"/>
        <v>0</v>
      </c>
      <c r="O34" s="111" t="str">
        <f t="shared" si="8"/>
        <v>0.00</v>
      </c>
    </row>
    <row r="35" spans="1:15" ht="12.75" x14ac:dyDescent="0.2">
      <c r="A35" s="57">
        <v>2</v>
      </c>
      <c r="B35" s="58">
        <v>1</v>
      </c>
      <c r="C35" s="58">
        <v>1</v>
      </c>
      <c r="D35" s="58">
        <v>2</v>
      </c>
      <c r="E35" s="58" t="s">
        <v>354</v>
      </c>
      <c r="F35" s="59" t="s">
        <v>89</v>
      </c>
      <c r="G35" s="56"/>
      <c r="H35" s="56"/>
      <c r="I35" s="56"/>
      <c r="J35" s="56"/>
      <c r="K35" s="56"/>
      <c r="L35" s="56"/>
      <c r="M35" s="56"/>
      <c r="N35" s="56">
        <f t="shared" si="7"/>
        <v>0</v>
      </c>
      <c r="O35" s="111" t="str">
        <f t="shared" si="8"/>
        <v>0.00</v>
      </c>
    </row>
    <row r="36" spans="1:15" ht="12.75" x14ac:dyDescent="0.2">
      <c r="A36" s="57">
        <v>2</v>
      </c>
      <c r="B36" s="58">
        <v>1</v>
      </c>
      <c r="C36" s="58">
        <v>1</v>
      </c>
      <c r="D36" s="58">
        <v>2</v>
      </c>
      <c r="E36" s="58" t="s">
        <v>356</v>
      </c>
      <c r="F36" s="59" t="s">
        <v>45</v>
      </c>
      <c r="G36" s="56"/>
      <c r="H36" s="56"/>
      <c r="I36" s="56"/>
      <c r="J36" s="56"/>
      <c r="K36" s="56"/>
      <c r="L36" s="56"/>
      <c r="M36" s="56"/>
      <c r="N36" s="56">
        <f t="shared" si="7"/>
        <v>0</v>
      </c>
      <c r="O36" s="111" t="str">
        <f t="shared" si="8"/>
        <v>0.00</v>
      </c>
    </row>
    <row r="37" spans="1:15" ht="12.75" x14ac:dyDescent="0.2">
      <c r="A37" s="65">
        <v>2</v>
      </c>
      <c r="B37" s="66">
        <v>1</v>
      </c>
      <c r="C37" s="66">
        <v>1</v>
      </c>
      <c r="D37" s="66">
        <v>3</v>
      </c>
      <c r="E37" s="66"/>
      <c r="F37" s="54" t="s">
        <v>90</v>
      </c>
      <c r="G37" s="67">
        <f t="shared" ref="G37:O37" si="9">G38</f>
        <v>0</v>
      </c>
      <c r="H37" s="67">
        <f t="shared" si="9"/>
        <v>0</v>
      </c>
      <c r="I37" s="67">
        <f t="shared" si="9"/>
        <v>0</v>
      </c>
      <c r="J37" s="67">
        <f t="shared" si="9"/>
        <v>0</v>
      </c>
      <c r="K37" s="67">
        <f t="shared" si="9"/>
        <v>0</v>
      </c>
      <c r="L37" s="67">
        <f t="shared" si="9"/>
        <v>0</v>
      </c>
      <c r="M37" s="67">
        <f t="shared" si="9"/>
        <v>0</v>
      </c>
      <c r="N37" s="67">
        <f t="shared" si="9"/>
        <v>0</v>
      </c>
      <c r="O37" s="121" t="str">
        <f t="shared" si="9"/>
        <v>0.00</v>
      </c>
    </row>
    <row r="38" spans="1:15" ht="12.75" x14ac:dyDescent="0.2">
      <c r="A38" s="57">
        <v>2</v>
      </c>
      <c r="B38" s="58">
        <v>1</v>
      </c>
      <c r="C38" s="58">
        <v>1</v>
      </c>
      <c r="D38" s="58">
        <v>3</v>
      </c>
      <c r="E38" s="58" t="s">
        <v>308</v>
      </c>
      <c r="F38" s="59" t="s">
        <v>90</v>
      </c>
      <c r="G38" s="56"/>
      <c r="H38" s="56"/>
      <c r="I38" s="56"/>
      <c r="J38" s="56"/>
      <c r="K38" s="56"/>
      <c r="L38" s="56"/>
      <c r="M38" s="56"/>
      <c r="N38" s="56">
        <f>SUBTOTAL(9,G38:M38)</f>
        <v>0</v>
      </c>
      <c r="O38" s="111" t="str">
        <f>IFERROR(N38/$N$19*100,"0.00")</f>
        <v>0.00</v>
      </c>
    </row>
    <row r="39" spans="1:15" ht="12.75" x14ac:dyDescent="0.2">
      <c r="A39" s="65">
        <v>2</v>
      </c>
      <c r="B39" s="66">
        <v>1</v>
      </c>
      <c r="C39" s="66">
        <v>1</v>
      </c>
      <c r="D39" s="66">
        <v>4</v>
      </c>
      <c r="E39" s="66"/>
      <c r="F39" s="54" t="s">
        <v>357</v>
      </c>
      <c r="G39" s="67">
        <f t="shared" ref="G39:O39" si="10">G40</f>
        <v>0</v>
      </c>
      <c r="H39" s="67">
        <f t="shared" si="10"/>
        <v>0</v>
      </c>
      <c r="I39" s="67">
        <f t="shared" si="10"/>
        <v>0</v>
      </c>
      <c r="J39" s="67">
        <f t="shared" si="10"/>
        <v>0</v>
      </c>
      <c r="K39" s="67">
        <f t="shared" si="10"/>
        <v>0</v>
      </c>
      <c r="L39" s="67">
        <f t="shared" si="10"/>
        <v>0</v>
      </c>
      <c r="M39" s="67">
        <f t="shared" si="10"/>
        <v>0</v>
      </c>
      <c r="N39" s="67">
        <f t="shared" si="10"/>
        <v>0</v>
      </c>
      <c r="O39" s="121" t="str">
        <f t="shared" si="10"/>
        <v>0.00</v>
      </c>
    </row>
    <row r="40" spans="1:15" ht="12.75" x14ac:dyDescent="0.2">
      <c r="A40" s="57">
        <v>2</v>
      </c>
      <c r="B40" s="58">
        <v>1</v>
      </c>
      <c r="C40" s="58">
        <v>1</v>
      </c>
      <c r="D40" s="58">
        <v>4</v>
      </c>
      <c r="E40" s="58" t="s">
        <v>308</v>
      </c>
      <c r="F40" s="59" t="s">
        <v>357</v>
      </c>
      <c r="G40" s="56"/>
      <c r="H40" s="56"/>
      <c r="I40" s="56"/>
      <c r="J40" s="56"/>
      <c r="K40" s="56"/>
      <c r="L40" s="56"/>
      <c r="M40" s="56"/>
      <c r="N40" s="56">
        <f>SUBTOTAL(9,G40:M40)</f>
        <v>0</v>
      </c>
      <c r="O40" s="111" t="str">
        <f>IFERROR(N40/$N$19*100,"0.00")</f>
        <v>0.00</v>
      </c>
    </row>
    <row r="41" spans="1:15" ht="12.75" x14ac:dyDescent="0.2">
      <c r="A41" s="65">
        <v>2</v>
      </c>
      <c r="B41" s="66">
        <v>1</v>
      </c>
      <c r="C41" s="66">
        <v>1</v>
      </c>
      <c r="D41" s="66">
        <v>5</v>
      </c>
      <c r="E41" s="66"/>
      <c r="F41" s="54" t="s">
        <v>358</v>
      </c>
      <c r="G41" s="67">
        <f t="shared" ref="G41:N41" si="11">SUM(G42:G45)</f>
        <v>0</v>
      </c>
      <c r="H41" s="67">
        <f t="shared" si="11"/>
        <v>0</v>
      </c>
      <c r="I41" s="67">
        <f t="shared" si="11"/>
        <v>0</v>
      </c>
      <c r="J41" s="67">
        <f t="shared" si="11"/>
        <v>0</v>
      </c>
      <c r="K41" s="67">
        <f t="shared" si="11"/>
        <v>0</v>
      </c>
      <c r="L41" s="67">
        <f t="shared" si="11"/>
        <v>0</v>
      </c>
      <c r="M41" s="67">
        <f t="shared" si="11"/>
        <v>0</v>
      </c>
      <c r="N41" s="67">
        <f t="shared" si="11"/>
        <v>0</v>
      </c>
      <c r="O41" s="121">
        <f>SUM(O42:O45)</f>
        <v>0</v>
      </c>
    </row>
    <row r="42" spans="1:15" ht="12.75" x14ac:dyDescent="0.2">
      <c r="A42" s="57">
        <v>2</v>
      </c>
      <c r="B42" s="58">
        <v>1</v>
      </c>
      <c r="C42" s="58">
        <v>1</v>
      </c>
      <c r="D42" s="58">
        <v>5</v>
      </c>
      <c r="E42" s="58" t="s">
        <v>308</v>
      </c>
      <c r="F42" s="60" t="s">
        <v>358</v>
      </c>
      <c r="G42" s="56"/>
      <c r="H42" s="56"/>
      <c r="I42" s="56"/>
      <c r="J42" s="56"/>
      <c r="K42" s="56"/>
      <c r="L42" s="56"/>
      <c r="M42" s="56"/>
      <c r="N42" s="56">
        <f>SUBTOTAL(9,G42:M42)</f>
        <v>0</v>
      </c>
      <c r="O42" s="111" t="str">
        <f>IFERROR(N42/$N$19*100,"0.00")</f>
        <v>0.00</v>
      </c>
    </row>
    <row r="43" spans="1:15" ht="12.75" x14ac:dyDescent="0.2">
      <c r="A43" s="57">
        <v>2</v>
      </c>
      <c r="B43" s="58">
        <v>1</v>
      </c>
      <c r="C43" s="58">
        <v>1</v>
      </c>
      <c r="D43" s="58">
        <v>5</v>
      </c>
      <c r="E43" s="58" t="s">
        <v>309</v>
      </c>
      <c r="F43" s="59" t="s">
        <v>91</v>
      </c>
      <c r="G43" s="56"/>
      <c r="H43" s="56"/>
      <c r="I43" s="56"/>
      <c r="J43" s="56"/>
      <c r="K43" s="56"/>
      <c r="L43" s="56"/>
      <c r="M43" s="56"/>
      <c r="N43" s="56">
        <f>SUBTOTAL(9,G43:M43)</f>
        <v>0</v>
      </c>
      <c r="O43" s="111" t="str">
        <f>IFERROR(N43/$N$19*100,"0.00")</f>
        <v>0.00</v>
      </c>
    </row>
    <row r="44" spans="1:15" ht="12.75" x14ac:dyDescent="0.2">
      <c r="A44" s="57">
        <v>2</v>
      </c>
      <c r="B44" s="58">
        <v>1</v>
      </c>
      <c r="C44" s="58">
        <v>1</v>
      </c>
      <c r="D44" s="58">
        <v>5</v>
      </c>
      <c r="E44" s="58" t="s">
        <v>310</v>
      </c>
      <c r="F44" s="59" t="s">
        <v>359</v>
      </c>
      <c r="G44" s="56"/>
      <c r="H44" s="56"/>
      <c r="I44" s="56"/>
      <c r="J44" s="56"/>
      <c r="K44" s="56"/>
      <c r="L44" s="56"/>
      <c r="M44" s="56"/>
      <c r="N44" s="56">
        <f>SUBTOTAL(9,G44:M44)</f>
        <v>0</v>
      </c>
      <c r="O44" s="111" t="str">
        <f>IFERROR(N44/$N$19*100,"0.00")</f>
        <v>0.00</v>
      </c>
    </row>
    <row r="45" spans="1:15" ht="12.75" x14ac:dyDescent="0.2">
      <c r="A45" s="57">
        <v>2</v>
      </c>
      <c r="B45" s="58">
        <v>1</v>
      </c>
      <c r="C45" s="58">
        <v>1</v>
      </c>
      <c r="D45" s="58">
        <v>5</v>
      </c>
      <c r="E45" s="58" t="s">
        <v>311</v>
      </c>
      <c r="F45" s="59" t="s">
        <v>312</v>
      </c>
      <c r="G45" s="56"/>
      <c r="H45" s="56"/>
      <c r="I45" s="56"/>
      <c r="J45" s="56"/>
      <c r="K45" s="56"/>
      <c r="L45" s="56"/>
      <c r="M45" s="56"/>
      <c r="N45" s="56">
        <f>SUBTOTAL(9,G45:M45)</f>
        <v>0</v>
      </c>
      <c r="O45" s="111" t="str">
        <f>IFERROR(N45/$N$19*100,"0.00")</f>
        <v>0.00</v>
      </c>
    </row>
    <row r="46" spans="1:15" ht="12.75" x14ac:dyDescent="0.2">
      <c r="A46" s="65">
        <v>2</v>
      </c>
      <c r="B46" s="66">
        <v>1</v>
      </c>
      <c r="C46" s="66">
        <v>1</v>
      </c>
      <c r="D46" s="66">
        <v>6</v>
      </c>
      <c r="E46" s="66"/>
      <c r="F46" s="54" t="s">
        <v>360</v>
      </c>
      <c r="G46" s="67">
        <f t="shared" ref="G46:O46" si="12">G47</f>
        <v>0</v>
      </c>
      <c r="H46" s="67">
        <f t="shared" si="12"/>
        <v>0</v>
      </c>
      <c r="I46" s="67">
        <f t="shared" si="12"/>
        <v>0</v>
      </c>
      <c r="J46" s="67">
        <f t="shared" si="12"/>
        <v>0</v>
      </c>
      <c r="K46" s="67">
        <f t="shared" si="12"/>
        <v>0</v>
      </c>
      <c r="L46" s="67">
        <f t="shared" si="12"/>
        <v>0</v>
      </c>
      <c r="M46" s="67">
        <f t="shared" si="12"/>
        <v>0</v>
      </c>
      <c r="N46" s="67">
        <f t="shared" si="12"/>
        <v>0</v>
      </c>
      <c r="O46" s="121" t="str">
        <f t="shared" si="12"/>
        <v>0.00</v>
      </c>
    </row>
    <row r="47" spans="1:15" ht="12.75" x14ac:dyDescent="0.2">
      <c r="A47" s="57">
        <v>2</v>
      </c>
      <c r="B47" s="58">
        <v>1</v>
      </c>
      <c r="C47" s="58">
        <v>1</v>
      </c>
      <c r="D47" s="58">
        <v>6</v>
      </c>
      <c r="E47" s="58" t="s">
        <v>308</v>
      </c>
      <c r="F47" s="59" t="s">
        <v>360</v>
      </c>
      <c r="G47" s="56"/>
      <c r="H47" s="56"/>
      <c r="I47" s="56"/>
      <c r="J47" s="56"/>
      <c r="K47" s="56"/>
      <c r="L47" s="56"/>
      <c r="M47" s="56"/>
      <c r="N47" s="56">
        <f>SUBTOTAL(9,G47:M47)</f>
        <v>0</v>
      </c>
      <c r="O47" s="111" t="str">
        <f>IFERROR(N47/$N$19*100,"0.00")</f>
        <v>0.00</v>
      </c>
    </row>
    <row r="48" spans="1:15" ht="12.75" x14ac:dyDescent="0.2">
      <c r="A48" s="87">
        <v>2</v>
      </c>
      <c r="B48" s="85">
        <v>1</v>
      </c>
      <c r="C48" s="85">
        <v>2</v>
      </c>
      <c r="D48" s="85"/>
      <c r="E48" s="85"/>
      <c r="F48" s="88" t="s">
        <v>28</v>
      </c>
      <c r="G48" s="335">
        <f t="shared" ref="G48:N48" si="13">+G49+G51+G62</f>
        <v>0</v>
      </c>
      <c r="H48" s="335">
        <f t="shared" si="13"/>
        <v>0</v>
      </c>
      <c r="I48" s="335">
        <f t="shared" si="13"/>
        <v>0</v>
      </c>
      <c r="J48" s="335">
        <f t="shared" si="13"/>
        <v>0</v>
      </c>
      <c r="K48" s="335">
        <f t="shared" si="13"/>
        <v>0</v>
      </c>
      <c r="L48" s="335">
        <f t="shared" si="13"/>
        <v>0</v>
      </c>
      <c r="M48" s="335">
        <f t="shared" si="13"/>
        <v>0</v>
      </c>
      <c r="N48" s="335">
        <f t="shared" si="13"/>
        <v>0</v>
      </c>
      <c r="O48" s="120">
        <f>+O49+O51+O62</f>
        <v>0</v>
      </c>
    </row>
    <row r="49" spans="1:15" ht="12.75" x14ac:dyDescent="0.2">
      <c r="A49" s="65">
        <v>2</v>
      </c>
      <c r="B49" s="66">
        <v>1</v>
      </c>
      <c r="C49" s="66">
        <v>2</v>
      </c>
      <c r="D49" s="66">
        <v>1</v>
      </c>
      <c r="E49" s="66"/>
      <c r="F49" s="54" t="s">
        <v>92</v>
      </c>
      <c r="G49" s="67">
        <f t="shared" ref="G49:O49" si="14">G50</f>
        <v>0</v>
      </c>
      <c r="H49" s="67">
        <f t="shared" si="14"/>
        <v>0</v>
      </c>
      <c r="I49" s="67">
        <f t="shared" si="14"/>
        <v>0</v>
      </c>
      <c r="J49" s="67">
        <f t="shared" si="14"/>
        <v>0</v>
      </c>
      <c r="K49" s="67">
        <f t="shared" si="14"/>
        <v>0</v>
      </c>
      <c r="L49" s="67">
        <f t="shared" si="14"/>
        <v>0</v>
      </c>
      <c r="M49" s="67">
        <f t="shared" si="14"/>
        <v>0</v>
      </c>
      <c r="N49" s="67">
        <f t="shared" si="14"/>
        <v>0</v>
      </c>
      <c r="O49" s="121" t="str">
        <f t="shared" si="14"/>
        <v>0.00</v>
      </c>
    </row>
    <row r="50" spans="1:15" ht="12.75" x14ac:dyDescent="0.2">
      <c r="A50" s="57">
        <v>2</v>
      </c>
      <c r="B50" s="58">
        <v>1</v>
      </c>
      <c r="C50" s="58">
        <v>2</v>
      </c>
      <c r="D50" s="58">
        <v>1</v>
      </c>
      <c r="E50" s="58" t="s">
        <v>308</v>
      </c>
      <c r="F50" s="59" t="s">
        <v>92</v>
      </c>
      <c r="G50" s="56"/>
      <c r="H50" s="56"/>
      <c r="I50" s="56"/>
      <c r="J50" s="56"/>
      <c r="K50" s="56"/>
      <c r="L50" s="56"/>
      <c r="M50" s="56"/>
      <c r="N50" s="56">
        <f>SUBTOTAL(9,G50:M50)</f>
        <v>0</v>
      </c>
      <c r="O50" s="111" t="str">
        <f>IFERROR(N50/$N$19*100,"0.00")</f>
        <v>0.00</v>
      </c>
    </row>
    <row r="51" spans="1:15" ht="12.75" x14ac:dyDescent="0.2">
      <c r="A51" s="65">
        <v>2</v>
      </c>
      <c r="B51" s="66">
        <v>1</v>
      </c>
      <c r="C51" s="66">
        <v>2</v>
      </c>
      <c r="D51" s="66">
        <v>2</v>
      </c>
      <c r="E51" s="66"/>
      <c r="F51" s="54" t="s">
        <v>93</v>
      </c>
      <c r="G51" s="67">
        <f t="shared" ref="G51:N51" si="15">SUM(G52:G61)</f>
        <v>0</v>
      </c>
      <c r="H51" s="67">
        <f t="shared" si="15"/>
        <v>0</v>
      </c>
      <c r="I51" s="67">
        <f t="shared" si="15"/>
        <v>0</v>
      </c>
      <c r="J51" s="67">
        <f t="shared" si="15"/>
        <v>0</v>
      </c>
      <c r="K51" s="67">
        <f t="shared" si="15"/>
        <v>0</v>
      </c>
      <c r="L51" s="67">
        <f t="shared" si="15"/>
        <v>0</v>
      </c>
      <c r="M51" s="67">
        <f t="shared" si="15"/>
        <v>0</v>
      </c>
      <c r="N51" s="67">
        <f t="shared" si="15"/>
        <v>0</v>
      </c>
      <c r="O51" s="121">
        <f>SUM(O52:O61)</f>
        <v>0</v>
      </c>
    </row>
    <row r="52" spans="1:15" ht="12.75" x14ac:dyDescent="0.2">
      <c r="A52" s="57">
        <v>2</v>
      </c>
      <c r="B52" s="58">
        <v>1</v>
      </c>
      <c r="C52" s="58">
        <v>2</v>
      </c>
      <c r="D52" s="58">
        <v>2</v>
      </c>
      <c r="E52" s="58" t="s">
        <v>308</v>
      </c>
      <c r="F52" s="59" t="s">
        <v>94</v>
      </c>
      <c r="G52" s="56"/>
      <c r="H52" s="56"/>
      <c r="I52" s="56"/>
      <c r="J52" s="56"/>
      <c r="K52" s="56"/>
      <c r="L52" s="56"/>
      <c r="M52" s="56"/>
      <c r="N52" s="56">
        <f t="shared" ref="N52:N61" si="16">SUBTOTAL(9,G52:M52)</f>
        <v>0</v>
      </c>
      <c r="O52" s="111" t="str">
        <f t="shared" ref="O52:O61" si="17">IFERROR(N52/$N$19*100,"0.00")</f>
        <v>0.00</v>
      </c>
    </row>
    <row r="53" spans="1:15" ht="12.75" x14ac:dyDescent="0.2">
      <c r="A53" s="57">
        <v>2</v>
      </c>
      <c r="B53" s="58">
        <v>1</v>
      </c>
      <c r="C53" s="58">
        <v>2</v>
      </c>
      <c r="D53" s="58">
        <v>2</v>
      </c>
      <c r="E53" s="58" t="s">
        <v>309</v>
      </c>
      <c r="F53" s="59" t="s">
        <v>95</v>
      </c>
      <c r="G53" s="56"/>
      <c r="H53" s="56"/>
      <c r="I53" s="56"/>
      <c r="J53" s="56"/>
      <c r="K53" s="56"/>
      <c r="L53" s="56"/>
      <c r="M53" s="56"/>
      <c r="N53" s="56">
        <f t="shared" si="16"/>
        <v>0</v>
      </c>
      <c r="O53" s="111" t="str">
        <f t="shared" si="17"/>
        <v>0.00</v>
      </c>
    </row>
    <row r="54" spans="1:15" ht="12.75" x14ac:dyDescent="0.2">
      <c r="A54" s="57">
        <v>2</v>
      </c>
      <c r="B54" s="58">
        <v>1</v>
      </c>
      <c r="C54" s="58">
        <v>2</v>
      </c>
      <c r="D54" s="58">
        <v>2</v>
      </c>
      <c r="E54" s="58" t="s">
        <v>310</v>
      </c>
      <c r="F54" s="61" t="s">
        <v>96</v>
      </c>
      <c r="G54" s="56"/>
      <c r="H54" s="56"/>
      <c r="I54" s="56"/>
      <c r="J54" s="56"/>
      <c r="K54" s="56"/>
      <c r="L54" s="56"/>
      <c r="M54" s="56"/>
      <c r="N54" s="56">
        <f t="shared" si="16"/>
        <v>0</v>
      </c>
      <c r="O54" s="111" t="str">
        <f t="shared" si="17"/>
        <v>0.00</v>
      </c>
    </row>
    <row r="55" spans="1:15" ht="12.75" x14ac:dyDescent="0.2">
      <c r="A55" s="57">
        <v>2</v>
      </c>
      <c r="B55" s="58">
        <v>1</v>
      </c>
      <c r="C55" s="58">
        <v>2</v>
      </c>
      <c r="D55" s="58">
        <v>2</v>
      </c>
      <c r="E55" s="58" t="s">
        <v>311</v>
      </c>
      <c r="F55" s="59" t="s">
        <v>97</v>
      </c>
      <c r="G55" s="56"/>
      <c r="H55" s="56"/>
      <c r="I55" s="56"/>
      <c r="J55" s="56"/>
      <c r="K55" s="56"/>
      <c r="L55" s="56"/>
      <c r="M55" s="56"/>
      <c r="N55" s="56">
        <f t="shared" si="16"/>
        <v>0</v>
      </c>
      <c r="O55" s="111" t="str">
        <f t="shared" si="17"/>
        <v>0.00</v>
      </c>
    </row>
    <row r="56" spans="1:15" ht="12.75" x14ac:dyDescent="0.2">
      <c r="A56" s="57">
        <v>2</v>
      </c>
      <c r="B56" s="58">
        <v>1</v>
      </c>
      <c r="C56" s="58">
        <v>2</v>
      </c>
      <c r="D56" s="58">
        <v>2</v>
      </c>
      <c r="E56" s="58" t="s">
        <v>315</v>
      </c>
      <c r="F56" s="59" t="s">
        <v>98</v>
      </c>
      <c r="G56" s="56"/>
      <c r="H56" s="56"/>
      <c r="I56" s="56"/>
      <c r="J56" s="56"/>
      <c r="K56" s="56"/>
      <c r="L56" s="56"/>
      <c r="M56" s="56"/>
      <c r="N56" s="56">
        <f t="shared" si="16"/>
        <v>0</v>
      </c>
      <c r="O56" s="111" t="str">
        <f t="shared" si="17"/>
        <v>0.00</v>
      </c>
    </row>
    <row r="57" spans="1:15" ht="12.75" x14ac:dyDescent="0.2">
      <c r="A57" s="57">
        <v>2</v>
      </c>
      <c r="B57" s="58">
        <v>1</v>
      </c>
      <c r="C57" s="58">
        <v>2</v>
      </c>
      <c r="D57" s="58">
        <v>2</v>
      </c>
      <c r="E57" s="58" t="s">
        <v>354</v>
      </c>
      <c r="F57" s="59" t="s">
        <v>99</v>
      </c>
      <c r="G57" s="56"/>
      <c r="H57" s="56"/>
      <c r="I57" s="56"/>
      <c r="J57" s="56"/>
      <c r="K57" s="56"/>
      <c r="L57" s="56"/>
      <c r="M57" s="56"/>
      <c r="N57" s="56">
        <f t="shared" si="16"/>
        <v>0</v>
      </c>
      <c r="O57" s="111" t="str">
        <f t="shared" si="17"/>
        <v>0.00</v>
      </c>
    </row>
    <row r="58" spans="1:15" ht="12.75" x14ac:dyDescent="0.2">
      <c r="A58" s="57">
        <v>2</v>
      </c>
      <c r="B58" s="58">
        <v>1</v>
      </c>
      <c r="C58" s="58">
        <v>2</v>
      </c>
      <c r="D58" s="58">
        <v>2</v>
      </c>
      <c r="E58" s="58" t="s">
        <v>356</v>
      </c>
      <c r="F58" s="59" t="s">
        <v>100</v>
      </c>
      <c r="G58" s="56"/>
      <c r="H58" s="56"/>
      <c r="I58" s="56"/>
      <c r="J58" s="56"/>
      <c r="K58" s="56"/>
      <c r="L58" s="56"/>
      <c r="M58" s="56"/>
      <c r="N58" s="56">
        <f t="shared" si="16"/>
        <v>0</v>
      </c>
      <c r="O58" s="111" t="str">
        <f t="shared" si="17"/>
        <v>0.00</v>
      </c>
    </row>
    <row r="59" spans="1:15" ht="12.75" x14ac:dyDescent="0.2">
      <c r="A59" s="57">
        <v>2</v>
      </c>
      <c r="B59" s="58">
        <v>1</v>
      </c>
      <c r="C59" s="58">
        <v>2</v>
      </c>
      <c r="D59" s="58">
        <v>2</v>
      </c>
      <c r="E59" s="58" t="s">
        <v>361</v>
      </c>
      <c r="F59" s="59" t="s">
        <v>101</v>
      </c>
      <c r="G59" s="56"/>
      <c r="H59" s="56"/>
      <c r="I59" s="56"/>
      <c r="J59" s="56"/>
      <c r="K59" s="56"/>
      <c r="L59" s="56"/>
      <c r="M59" s="56"/>
      <c r="N59" s="56">
        <f t="shared" si="16"/>
        <v>0</v>
      </c>
      <c r="O59" s="111" t="str">
        <f t="shared" si="17"/>
        <v>0.00</v>
      </c>
    </row>
    <row r="60" spans="1:15" ht="12.75" x14ac:dyDescent="0.2">
      <c r="A60" s="57">
        <v>2</v>
      </c>
      <c r="B60" s="58">
        <v>1</v>
      </c>
      <c r="C60" s="58">
        <v>2</v>
      </c>
      <c r="D60" s="58">
        <v>2</v>
      </c>
      <c r="E60" s="58" t="s">
        <v>362</v>
      </c>
      <c r="F60" s="59" t="s">
        <v>102</v>
      </c>
      <c r="G60" s="56"/>
      <c r="H60" s="56"/>
      <c r="I60" s="56"/>
      <c r="J60" s="56"/>
      <c r="K60" s="56"/>
      <c r="L60" s="56"/>
      <c r="M60" s="56"/>
      <c r="N60" s="56">
        <f t="shared" si="16"/>
        <v>0</v>
      </c>
      <c r="O60" s="111" t="str">
        <f t="shared" si="17"/>
        <v>0.00</v>
      </c>
    </row>
    <row r="61" spans="1:15" ht="12.75" x14ac:dyDescent="0.2">
      <c r="A61" s="57">
        <v>2</v>
      </c>
      <c r="B61" s="58">
        <v>1</v>
      </c>
      <c r="C61" s="58">
        <v>2</v>
      </c>
      <c r="D61" s="58">
        <v>2</v>
      </c>
      <c r="E61" s="58" t="s">
        <v>363</v>
      </c>
      <c r="F61" s="61" t="s">
        <v>103</v>
      </c>
      <c r="G61" s="56"/>
      <c r="H61" s="56"/>
      <c r="I61" s="56"/>
      <c r="J61" s="56"/>
      <c r="K61" s="56"/>
      <c r="L61" s="56"/>
      <c r="M61" s="56"/>
      <c r="N61" s="56">
        <f t="shared" si="16"/>
        <v>0</v>
      </c>
      <c r="O61" s="111" t="str">
        <f t="shared" si="17"/>
        <v>0.00</v>
      </c>
    </row>
    <row r="62" spans="1:15" ht="12.75" x14ac:dyDescent="0.2">
      <c r="A62" s="65">
        <v>2</v>
      </c>
      <c r="B62" s="66">
        <v>1</v>
      </c>
      <c r="C62" s="66">
        <v>2</v>
      </c>
      <c r="D62" s="66">
        <v>3</v>
      </c>
      <c r="E62" s="66"/>
      <c r="F62" s="54" t="s">
        <v>44</v>
      </c>
      <c r="G62" s="67">
        <f t="shared" ref="G62:O62" si="18">G63</f>
        <v>0</v>
      </c>
      <c r="H62" s="67">
        <f t="shared" si="18"/>
        <v>0</v>
      </c>
      <c r="I62" s="67">
        <f t="shared" si="18"/>
        <v>0</v>
      </c>
      <c r="J62" s="67">
        <f t="shared" si="18"/>
        <v>0</v>
      </c>
      <c r="K62" s="67">
        <f t="shared" si="18"/>
        <v>0</v>
      </c>
      <c r="L62" s="67">
        <f t="shared" si="18"/>
        <v>0</v>
      </c>
      <c r="M62" s="67">
        <f t="shared" si="18"/>
        <v>0</v>
      </c>
      <c r="N62" s="67">
        <f t="shared" si="18"/>
        <v>0</v>
      </c>
      <c r="O62" s="121" t="str">
        <f t="shared" si="18"/>
        <v>0.00</v>
      </c>
    </row>
    <row r="63" spans="1:15" ht="12.75" x14ac:dyDescent="0.2">
      <c r="A63" s="57">
        <v>2</v>
      </c>
      <c r="B63" s="58">
        <v>1</v>
      </c>
      <c r="C63" s="58">
        <v>2</v>
      </c>
      <c r="D63" s="58">
        <v>3</v>
      </c>
      <c r="E63" s="58" t="s">
        <v>308</v>
      </c>
      <c r="F63" s="59" t="s">
        <v>44</v>
      </c>
      <c r="G63" s="56"/>
      <c r="H63" s="56"/>
      <c r="I63" s="56"/>
      <c r="J63" s="56"/>
      <c r="K63" s="56"/>
      <c r="L63" s="56"/>
      <c r="M63" s="56"/>
      <c r="N63" s="56">
        <f>SUBTOTAL(9,G63:M63)</f>
        <v>0</v>
      </c>
      <c r="O63" s="111" t="str">
        <f>IFERROR(N63/$N$19*100,"0.00")</f>
        <v>0.00</v>
      </c>
    </row>
    <row r="64" spans="1:15" ht="12.75" x14ac:dyDescent="0.2">
      <c r="A64" s="87">
        <v>2</v>
      </c>
      <c r="B64" s="85">
        <v>1</v>
      </c>
      <c r="C64" s="85">
        <v>3</v>
      </c>
      <c r="D64" s="85"/>
      <c r="E64" s="85"/>
      <c r="F64" s="88" t="s">
        <v>46</v>
      </c>
      <c r="G64" s="335">
        <f t="shared" ref="G64:N64" si="19">G65+G68</f>
        <v>0</v>
      </c>
      <c r="H64" s="335">
        <f t="shared" si="19"/>
        <v>0</v>
      </c>
      <c r="I64" s="335">
        <f t="shared" si="19"/>
        <v>0</v>
      </c>
      <c r="J64" s="335">
        <f t="shared" si="19"/>
        <v>0</v>
      </c>
      <c r="K64" s="335">
        <f t="shared" si="19"/>
        <v>0</v>
      </c>
      <c r="L64" s="335">
        <f t="shared" si="19"/>
        <v>0</v>
      </c>
      <c r="M64" s="335">
        <f t="shared" si="19"/>
        <v>0</v>
      </c>
      <c r="N64" s="335">
        <f t="shared" si="19"/>
        <v>0</v>
      </c>
      <c r="O64" s="120">
        <f>O65+O68</f>
        <v>0</v>
      </c>
    </row>
    <row r="65" spans="1:15" ht="12.75" x14ac:dyDescent="0.2">
      <c r="A65" s="65">
        <v>2</v>
      </c>
      <c r="B65" s="66">
        <v>1</v>
      </c>
      <c r="C65" s="66">
        <v>3</v>
      </c>
      <c r="D65" s="66">
        <v>1</v>
      </c>
      <c r="E65" s="66"/>
      <c r="F65" s="62" t="s">
        <v>104</v>
      </c>
      <c r="G65" s="67">
        <f t="shared" ref="G65:N65" si="20">SUM(G66:G67)</f>
        <v>0</v>
      </c>
      <c r="H65" s="67">
        <f t="shared" si="20"/>
        <v>0</v>
      </c>
      <c r="I65" s="67">
        <f t="shared" si="20"/>
        <v>0</v>
      </c>
      <c r="J65" s="67">
        <f t="shared" si="20"/>
        <v>0</v>
      </c>
      <c r="K65" s="67">
        <f t="shared" si="20"/>
        <v>0</v>
      </c>
      <c r="L65" s="67">
        <f t="shared" si="20"/>
        <v>0</v>
      </c>
      <c r="M65" s="67">
        <f t="shared" si="20"/>
        <v>0</v>
      </c>
      <c r="N65" s="67">
        <f t="shared" si="20"/>
        <v>0</v>
      </c>
      <c r="O65" s="121">
        <f>SUM(O66:O67)</f>
        <v>0</v>
      </c>
    </row>
    <row r="66" spans="1:15" ht="12.75" x14ac:dyDescent="0.2">
      <c r="A66" s="63">
        <v>2</v>
      </c>
      <c r="B66" s="58">
        <v>1</v>
      </c>
      <c r="C66" s="58">
        <v>3</v>
      </c>
      <c r="D66" s="58">
        <v>1</v>
      </c>
      <c r="E66" s="58" t="s">
        <v>308</v>
      </c>
      <c r="F66" s="64" t="s">
        <v>105</v>
      </c>
      <c r="G66" s="56"/>
      <c r="H66" s="56"/>
      <c r="I66" s="56"/>
      <c r="J66" s="56"/>
      <c r="K66" s="56"/>
      <c r="L66" s="56"/>
      <c r="M66" s="56"/>
      <c r="N66" s="56">
        <f>SUBTOTAL(9,G66:M66)</f>
        <v>0</v>
      </c>
      <c r="O66" s="111" t="str">
        <f>IFERROR(N66/$N$19*100,"0.00")</f>
        <v>0.00</v>
      </c>
    </row>
    <row r="67" spans="1:15" ht="12.75" x14ac:dyDescent="0.2">
      <c r="A67" s="63">
        <v>2</v>
      </c>
      <c r="B67" s="58">
        <v>1</v>
      </c>
      <c r="C67" s="58">
        <v>3</v>
      </c>
      <c r="D67" s="58">
        <v>1</v>
      </c>
      <c r="E67" s="58" t="s">
        <v>309</v>
      </c>
      <c r="F67" s="64" t="s">
        <v>106</v>
      </c>
      <c r="G67" s="56"/>
      <c r="H67" s="56"/>
      <c r="I67" s="56"/>
      <c r="J67" s="56"/>
      <c r="K67" s="56"/>
      <c r="L67" s="56"/>
      <c r="M67" s="56"/>
      <c r="N67" s="56">
        <f>SUBTOTAL(9,G67:M67)</f>
        <v>0</v>
      </c>
      <c r="O67" s="111" t="str">
        <f>IFERROR(N67/$N$19*100,"0.00")</f>
        <v>0.00</v>
      </c>
    </row>
    <row r="68" spans="1:15" ht="12.75" x14ac:dyDescent="0.2">
      <c r="A68" s="65">
        <v>2</v>
      </c>
      <c r="B68" s="66">
        <v>1</v>
      </c>
      <c r="C68" s="66">
        <v>3</v>
      </c>
      <c r="D68" s="66">
        <v>2</v>
      </c>
      <c r="E68" s="66"/>
      <c r="F68" s="62" t="s">
        <v>107</v>
      </c>
      <c r="G68" s="67">
        <f t="shared" ref="G68:N68" si="21">SUM(G69:G70)</f>
        <v>0</v>
      </c>
      <c r="H68" s="67">
        <f t="shared" si="21"/>
        <v>0</v>
      </c>
      <c r="I68" s="67">
        <f t="shared" si="21"/>
        <v>0</v>
      </c>
      <c r="J68" s="67">
        <f t="shared" si="21"/>
        <v>0</v>
      </c>
      <c r="K68" s="67">
        <f t="shared" si="21"/>
        <v>0</v>
      </c>
      <c r="L68" s="67">
        <f t="shared" si="21"/>
        <v>0</v>
      </c>
      <c r="M68" s="67">
        <f t="shared" si="21"/>
        <v>0</v>
      </c>
      <c r="N68" s="67">
        <f t="shared" si="21"/>
        <v>0</v>
      </c>
      <c r="O68" s="121">
        <f>SUM(O69:O70)</f>
        <v>0</v>
      </c>
    </row>
    <row r="69" spans="1:15" ht="12.75" x14ac:dyDescent="0.2">
      <c r="A69" s="63">
        <v>2</v>
      </c>
      <c r="B69" s="58">
        <v>1</v>
      </c>
      <c r="C69" s="58">
        <v>3</v>
      </c>
      <c r="D69" s="58">
        <v>2</v>
      </c>
      <c r="E69" s="58" t="s">
        <v>308</v>
      </c>
      <c r="F69" s="64" t="s">
        <v>108</v>
      </c>
      <c r="G69" s="56"/>
      <c r="H69" s="56"/>
      <c r="I69" s="56"/>
      <c r="J69" s="56"/>
      <c r="K69" s="56"/>
      <c r="L69" s="56"/>
      <c r="M69" s="56"/>
      <c r="N69" s="56">
        <f>SUBTOTAL(9,G69:M69)</f>
        <v>0</v>
      </c>
      <c r="O69" s="111" t="str">
        <f>IFERROR(N69/$N$19*100,"0.00")</f>
        <v>0.00</v>
      </c>
    </row>
    <row r="70" spans="1:15" ht="12.75" x14ac:dyDescent="0.2">
      <c r="A70" s="63">
        <v>2</v>
      </c>
      <c r="B70" s="58">
        <v>1</v>
      </c>
      <c r="C70" s="58">
        <v>3</v>
      </c>
      <c r="D70" s="58">
        <v>2</v>
      </c>
      <c r="E70" s="58" t="s">
        <v>309</v>
      </c>
      <c r="F70" s="64" t="s">
        <v>109</v>
      </c>
      <c r="G70" s="56"/>
      <c r="H70" s="56"/>
      <c r="I70" s="56"/>
      <c r="J70" s="56"/>
      <c r="K70" s="56"/>
      <c r="L70" s="56"/>
      <c r="M70" s="56"/>
      <c r="N70" s="56">
        <f>SUBTOTAL(9,G70:M70)</f>
        <v>0</v>
      </c>
      <c r="O70" s="111" t="str">
        <f>IFERROR(N70/$N$19*100,"0.00")</f>
        <v>0.00</v>
      </c>
    </row>
    <row r="71" spans="1:15" ht="12.75" x14ac:dyDescent="0.2">
      <c r="A71" s="87">
        <v>2</v>
      </c>
      <c r="B71" s="85">
        <v>1</v>
      </c>
      <c r="C71" s="85">
        <v>4</v>
      </c>
      <c r="D71" s="85"/>
      <c r="E71" s="85"/>
      <c r="F71" s="88" t="s">
        <v>47</v>
      </c>
      <c r="G71" s="335">
        <f t="shared" ref="G71:N71" si="22">G72+G74</f>
        <v>0</v>
      </c>
      <c r="H71" s="335">
        <f t="shared" si="22"/>
        <v>0</v>
      </c>
      <c r="I71" s="335">
        <f t="shared" si="22"/>
        <v>0</v>
      </c>
      <c r="J71" s="335">
        <f t="shared" si="22"/>
        <v>0</v>
      </c>
      <c r="K71" s="335">
        <f t="shared" si="22"/>
        <v>0</v>
      </c>
      <c r="L71" s="335">
        <f t="shared" si="22"/>
        <v>0</v>
      </c>
      <c r="M71" s="335">
        <f t="shared" si="22"/>
        <v>0</v>
      </c>
      <c r="N71" s="335">
        <f t="shared" si="22"/>
        <v>0</v>
      </c>
      <c r="O71" s="120">
        <f>O72+O74</f>
        <v>0</v>
      </c>
    </row>
    <row r="72" spans="1:15" ht="12.75" x14ac:dyDescent="0.2">
      <c r="A72" s="65">
        <v>2</v>
      </c>
      <c r="B72" s="66">
        <v>1</v>
      </c>
      <c r="C72" s="66">
        <v>4</v>
      </c>
      <c r="D72" s="66">
        <v>1</v>
      </c>
      <c r="E72" s="66"/>
      <c r="F72" s="62" t="s">
        <v>48</v>
      </c>
      <c r="G72" s="67">
        <f t="shared" ref="G72:O72" si="23">G73</f>
        <v>0</v>
      </c>
      <c r="H72" s="67">
        <f t="shared" si="23"/>
        <v>0</v>
      </c>
      <c r="I72" s="67">
        <f t="shared" si="23"/>
        <v>0</v>
      </c>
      <c r="J72" s="67">
        <f t="shared" si="23"/>
        <v>0</v>
      </c>
      <c r="K72" s="67">
        <f t="shared" si="23"/>
        <v>0</v>
      </c>
      <c r="L72" s="67">
        <f t="shared" si="23"/>
        <v>0</v>
      </c>
      <c r="M72" s="67">
        <f t="shared" si="23"/>
        <v>0</v>
      </c>
      <c r="N72" s="67">
        <f t="shared" si="23"/>
        <v>0</v>
      </c>
      <c r="O72" s="121" t="str">
        <f t="shared" si="23"/>
        <v>0.00</v>
      </c>
    </row>
    <row r="73" spans="1:15" ht="12.75" x14ac:dyDescent="0.2">
      <c r="A73" s="57">
        <v>2</v>
      </c>
      <c r="B73" s="58">
        <v>1</v>
      </c>
      <c r="C73" s="58">
        <v>4</v>
      </c>
      <c r="D73" s="58">
        <v>1</v>
      </c>
      <c r="E73" s="58" t="s">
        <v>308</v>
      </c>
      <c r="F73" s="59" t="s">
        <v>48</v>
      </c>
      <c r="G73" s="56"/>
      <c r="H73" s="56"/>
      <c r="I73" s="56"/>
      <c r="J73" s="56"/>
      <c r="K73" s="56"/>
      <c r="L73" s="56"/>
      <c r="M73" s="56"/>
      <c r="N73" s="56">
        <f>SUBTOTAL(9,G73:M73)</f>
        <v>0</v>
      </c>
      <c r="O73" s="111" t="str">
        <f>IFERROR(N73/$N$19*100,"0.00")</f>
        <v>0.00</v>
      </c>
    </row>
    <row r="74" spans="1:15" ht="12.75" x14ac:dyDescent="0.2">
      <c r="A74" s="65">
        <v>2</v>
      </c>
      <c r="B74" s="66">
        <v>1</v>
      </c>
      <c r="C74" s="66">
        <v>4</v>
      </c>
      <c r="D74" s="66">
        <v>2</v>
      </c>
      <c r="E74" s="66"/>
      <c r="F74" s="62" t="s">
        <v>113</v>
      </c>
      <c r="G74" s="67">
        <f t="shared" ref="G74:N74" si="24">SUM(G75:G78)</f>
        <v>0</v>
      </c>
      <c r="H74" s="67">
        <f t="shared" si="24"/>
        <v>0</v>
      </c>
      <c r="I74" s="67">
        <f t="shared" si="24"/>
        <v>0</v>
      </c>
      <c r="J74" s="67">
        <f t="shared" si="24"/>
        <v>0</v>
      </c>
      <c r="K74" s="67">
        <f t="shared" si="24"/>
        <v>0</v>
      </c>
      <c r="L74" s="67">
        <f t="shared" si="24"/>
        <v>0</v>
      </c>
      <c r="M74" s="67">
        <f t="shared" si="24"/>
        <v>0</v>
      </c>
      <c r="N74" s="67">
        <f t="shared" si="24"/>
        <v>0</v>
      </c>
      <c r="O74" s="121">
        <f>SUM(O75:O78)</f>
        <v>0</v>
      </c>
    </row>
    <row r="75" spans="1:15" ht="12.75" x14ac:dyDescent="0.2">
      <c r="A75" s="112">
        <v>2</v>
      </c>
      <c r="B75" s="113">
        <v>1</v>
      </c>
      <c r="C75" s="113">
        <v>4</v>
      </c>
      <c r="D75" s="113">
        <v>2</v>
      </c>
      <c r="E75" s="113" t="s">
        <v>308</v>
      </c>
      <c r="F75" s="131" t="s">
        <v>110</v>
      </c>
      <c r="G75" s="116"/>
      <c r="H75" s="116"/>
      <c r="I75" s="116"/>
      <c r="J75" s="116"/>
      <c r="K75" s="116"/>
      <c r="L75" s="116"/>
      <c r="M75" s="116"/>
      <c r="N75" s="116">
        <f>SUBTOTAL(9,G75:M75)</f>
        <v>0</v>
      </c>
      <c r="O75" s="117" t="str">
        <f>IFERROR(N75/$N$19*100,"0.00")</f>
        <v>0.00</v>
      </c>
    </row>
    <row r="76" spans="1:15" ht="12.75" x14ac:dyDescent="0.2">
      <c r="A76" s="57">
        <v>2</v>
      </c>
      <c r="B76" s="58">
        <v>1</v>
      </c>
      <c r="C76" s="58">
        <v>4</v>
      </c>
      <c r="D76" s="58">
        <v>2</v>
      </c>
      <c r="E76" s="58" t="s">
        <v>309</v>
      </c>
      <c r="F76" s="59" t="s">
        <v>111</v>
      </c>
      <c r="G76" s="56"/>
      <c r="H76" s="56"/>
      <c r="I76" s="56"/>
      <c r="J76" s="56"/>
      <c r="K76" s="56"/>
      <c r="L76" s="56"/>
      <c r="M76" s="56"/>
      <c r="N76" s="56">
        <f>SUBTOTAL(9,G76:M76)</f>
        <v>0</v>
      </c>
      <c r="O76" s="111" t="str">
        <f>IFERROR(N76/$N$19*100,"0.00")</f>
        <v>0.00</v>
      </c>
    </row>
    <row r="77" spans="1:15" ht="12.75" x14ac:dyDescent="0.2">
      <c r="A77" s="57">
        <v>2</v>
      </c>
      <c r="B77" s="58">
        <v>1</v>
      </c>
      <c r="C77" s="58">
        <v>4</v>
      </c>
      <c r="D77" s="58">
        <v>2</v>
      </c>
      <c r="E77" s="58" t="s">
        <v>310</v>
      </c>
      <c r="F77" s="59" t="s">
        <v>112</v>
      </c>
      <c r="G77" s="56"/>
      <c r="H77" s="56"/>
      <c r="I77" s="56"/>
      <c r="J77" s="56"/>
      <c r="K77" s="56"/>
      <c r="L77" s="56"/>
      <c r="M77" s="56"/>
      <c r="N77" s="56">
        <f>SUBTOTAL(9,G77:M77)</f>
        <v>0</v>
      </c>
      <c r="O77" s="111" t="str">
        <f>IFERROR(N77/$N$19*100,"0.00")</f>
        <v>0.00</v>
      </c>
    </row>
    <row r="78" spans="1:15" ht="12.75" x14ac:dyDescent="0.2">
      <c r="A78" s="57">
        <v>2</v>
      </c>
      <c r="B78" s="58">
        <v>1</v>
      </c>
      <c r="C78" s="58">
        <v>4</v>
      </c>
      <c r="D78" s="58">
        <v>2</v>
      </c>
      <c r="E78" s="58" t="s">
        <v>311</v>
      </c>
      <c r="F78" s="59" t="s">
        <v>364</v>
      </c>
      <c r="G78" s="56"/>
      <c r="H78" s="56"/>
      <c r="I78" s="56"/>
      <c r="J78" s="56"/>
      <c r="K78" s="56"/>
      <c r="L78" s="56"/>
      <c r="M78" s="56"/>
      <c r="N78" s="56">
        <f>SUBTOTAL(9,G78:M78)</f>
        <v>0</v>
      </c>
      <c r="O78" s="111" t="str">
        <f>IFERROR(N78/$N$19*100,"0.00")</f>
        <v>0.00</v>
      </c>
    </row>
    <row r="79" spans="1:15" ht="12.75" x14ac:dyDescent="0.2">
      <c r="A79" s="87">
        <v>2</v>
      </c>
      <c r="B79" s="85">
        <v>1</v>
      </c>
      <c r="C79" s="85">
        <v>5</v>
      </c>
      <c r="D79" s="85"/>
      <c r="E79" s="85"/>
      <c r="F79" s="88" t="s">
        <v>365</v>
      </c>
      <c r="G79" s="335">
        <f t="shared" ref="G79:N79" si="25">G80+G82+G84+G86</f>
        <v>0</v>
      </c>
      <c r="H79" s="335">
        <f t="shared" si="25"/>
        <v>0</v>
      </c>
      <c r="I79" s="335">
        <f t="shared" si="25"/>
        <v>0</v>
      </c>
      <c r="J79" s="335">
        <f t="shared" si="25"/>
        <v>0</v>
      </c>
      <c r="K79" s="335">
        <f t="shared" si="25"/>
        <v>0</v>
      </c>
      <c r="L79" s="335">
        <f t="shared" si="25"/>
        <v>0</v>
      </c>
      <c r="M79" s="335">
        <f t="shared" si="25"/>
        <v>0</v>
      </c>
      <c r="N79" s="335">
        <f t="shared" si="25"/>
        <v>0</v>
      </c>
      <c r="O79" s="120">
        <f>O80+O82+O84+O86</f>
        <v>0</v>
      </c>
    </row>
    <row r="80" spans="1:15" ht="12.75" x14ac:dyDescent="0.2">
      <c r="A80" s="65">
        <v>2</v>
      </c>
      <c r="B80" s="66">
        <v>1</v>
      </c>
      <c r="C80" s="66">
        <v>5</v>
      </c>
      <c r="D80" s="66">
        <v>1</v>
      </c>
      <c r="E80" s="66"/>
      <c r="F80" s="54" t="s">
        <v>114</v>
      </c>
      <c r="G80" s="67">
        <f t="shared" ref="G80:O80" si="26">G81</f>
        <v>0</v>
      </c>
      <c r="H80" s="67">
        <f t="shared" si="26"/>
        <v>0</v>
      </c>
      <c r="I80" s="67">
        <f t="shared" si="26"/>
        <v>0</v>
      </c>
      <c r="J80" s="67">
        <f t="shared" si="26"/>
        <v>0</v>
      </c>
      <c r="K80" s="67">
        <f t="shared" si="26"/>
        <v>0</v>
      </c>
      <c r="L80" s="67">
        <f t="shared" si="26"/>
        <v>0</v>
      </c>
      <c r="M80" s="67">
        <f t="shared" si="26"/>
        <v>0</v>
      </c>
      <c r="N80" s="67">
        <f t="shared" si="26"/>
        <v>0</v>
      </c>
      <c r="O80" s="121" t="str">
        <f t="shared" si="26"/>
        <v>0.00</v>
      </c>
    </row>
    <row r="81" spans="1:15" ht="12.75" x14ac:dyDescent="0.2">
      <c r="A81" s="57">
        <v>2</v>
      </c>
      <c r="B81" s="58">
        <v>1</v>
      </c>
      <c r="C81" s="58">
        <v>5</v>
      </c>
      <c r="D81" s="58">
        <v>1</v>
      </c>
      <c r="E81" s="58" t="s">
        <v>308</v>
      </c>
      <c r="F81" s="59" t="s">
        <v>114</v>
      </c>
      <c r="G81" s="56"/>
      <c r="H81" s="56"/>
      <c r="I81" s="56"/>
      <c r="J81" s="56"/>
      <c r="K81" s="56"/>
      <c r="L81" s="56"/>
      <c r="M81" s="56"/>
      <c r="N81" s="56">
        <f>SUBTOTAL(9,G81:M81)</f>
        <v>0</v>
      </c>
      <c r="O81" s="111" t="str">
        <f>IFERROR(N81/$N$19*100,"0.00")</f>
        <v>0.00</v>
      </c>
    </row>
    <row r="82" spans="1:15" ht="12.75" x14ac:dyDescent="0.2">
      <c r="A82" s="65">
        <v>2</v>
      </c>
      <c r="B82" s="66">
        <v>1</v>
      </c>
      <c r="C82" s="66">
        <v>5</v>
      </c>
      <c r="D82" s="66">
        <v>2</v>
      </c>
      <c r="E82" s="66"/>
      <c r="F82" s="62" t="s">
        <v>115</v>
      </c>
      <c r="G82" s="67">
        <f t="shared" ref="G82:O82" si="27">G83</f>
        <v>0</v>
      </c>
      <c r="H82" s="67">
        <f t="shared" si="27"/>
        <v>0</v>
      </c>
      <c r="I82" s="67">
        <f t="shared" si="27"/>
        <v>0</v>
      </c>
      <c r="J82" s="67">
        <f t="shared" si="27"/>
        <v>0</v>
      </c>
      <c r="K82" s="67">
        <f t="shared" si="27"/>
        <v>0</v>
      </c>
      <c r="L82" s="67">
        <f t="shared" si="27"/>
        <v>0</v>
      </c>
      <c r="M82" s="67">
        <f t="shared" si="27"/>
        <v>0</v>
      </c>
      <c r="N82" s="67">
        <f t="shared" si="27"/>
        <v>0</v>
      </c>
      <c r="O82" s="121" t="str">
        <f t="shared" si="27"/>
        <v>0.00</v>
      </c>
    </row>
    <row r="83" spans="1:15" ht="12.75" x14ac:dyDescent="0.2">
      <c r="A83" s="57">
        <v>2</v>
      </c>
      <c r="B83" s="58">
        <v>1</v>
      </c>
      <c r="C83" s="58">
        <v>5</v>
      </c>
      <c r="D83" s="58">
        <v>2</v>
      </c>
      <c r="E83" s="58" t="s">
        <v>308</v>
      </c>
      <c r="F83" s="59" t="s">
        <v>115</v>
      </c>
      <c r="G83" s="56"/>
      <c r="H83" s="56"/>
      <c r="I83" s="56"/>
      <c r="J83" s="56"/>
      <c r="K83" s="56"/>
      <c r="L83" s="56"/>
      <c r="M83" s="56"/>
      <c r="N83" s="56">
        <f>SUBTOTAL(9,G83:M83)</f>
        <v>0</v>
      </c>
      <c r="O83" s="111" t="str">
        <f>IFERROR(N83/$N$19*100,"0.00")</f>
        <v>0.00</v>
      </c>
    </row>
    <row r="84" spans="1:15" ht="12.75" x14ac:dyDescent="0.2">
      <c r="A84" s="65">
        <v>2</v>
      </c>
      <c r="B84" s="66">
        <v>1</v>
      </c>
      <c r="C84" s="66">
        <v>5</v>
      </c>
      <c r="D84" s="66">
        <v>3</v>
      </c>
      <c r="E84" s="66"/>
      <c r="F84" s="62" t="s">
        <v>116</v>
      </c>
      <c r="G84" s="67">
        <f t="shared" ref="G84:O84" si="28">G85</f>
        <v>0</v>
      </c>
      <c r="H84" s="67">
        <f t="shared" si="28"/>
        <v>0</v>
      </c>
      <c r="I84" s="67">
        <f t="shared" si="28"/>
        <v>0</v>
      </c>
      <c r="J84" s="67">
        <f t="shared" si="28"/>
        <v>0</v>
      </c>
      <c r="K84" s="67">
        <f t="shared" si="28"/>
        <v>0</v>
      </c>
      <c r="L84" s="67">
        <f t="shared" si="28"/>
        <v>0</v>
      </c>
      <c r="M84" s="67">
        <f t="shared" si="28"/>
        <v>0</v>
      </c>
      <c r="N84" s="67">
        <f t="shared" si="28"/>
        <v>0</v>
      </c>
      <c r="O84" s="121" t="str">
        <f t="shared" si="28"/>
        <v>0.00</v>
      </c>
    </row>
    <row r="85" spans="1:15" ht="12.75" x14ac:dyDescent="0.2">
      <c r="A85" s="57">
        <v>2</v>
      </c>
      <c r="B85" s="58">
        <v>1</v>
      </c>
      <c r="C85" s="58">
        <v>5</v>
      </c>
      <c r="D85" s="58">
        <v>3</v>
      </c>
      <c r="E85" s="58" t="s">
        <v>308</v>
      </c>
      <c r="F85" s="59" t="s">
        <v>116</v>
      </c>
      <c r="G85" s="56"/>
      <c r="H85" s="56"/>
      <c r="I85" s="56"/>
      <c r="J85" s="56"/>
      <c r="K85" s="56"/>
      <c r="L85" s="56"/>
      <c r="M85" s="56"/>
      <c r="N85" s="56">
        <f>SUBTOTAL(9,G85:M85)</f>
        <v>0</v>
      </c>
      <c r="O85" s="111" t="str">
        <f>IFERROR(N85/$N$19*100,"0.00")</f>
        <v>0.00</v>
      </c>
    </row>
    <row r="86" spans="1:15" ht="12.75" x14ac:dyDescent="0.2">
      <c r="A86" s="65">
        <v>2</v>
      </c>
      <c r="B86" s="66">
        <v>1</v>
      </c>
      <c r="C86" s="66">
        <v>5</v>
      </c>
      <c r="D86" s="66">
        <v>4</v>
      </c>
      <c r="E86" s="66"/>
      <c r="F86" s="62" t="s">
        <v>117</v>
      </c>
      <c r="G86" s="67">
        <f t="shared" ref="G86:O86" si="29">G87</f>
        <v>0</v>
      </c>
      <c r="H86" s="67">
        <f t="shared" si="29"/>
        <v>0</v>
      </c>
      <c r="I86" s="67">
        <f t="shared" si="29"/>
        <v>0</v>
      </c>
      <c r="J86" s="67">
        <f t="shared" si="29"/>
        <v>0</v>
      </c>
      <c r="K86" s="67">
        <f t="shared" si="29"/>
        <v>0</v>
      </c>
      <c r="L86" s="67">
        <f t="shared" si="29"/>
        <v>0</v>
      </c>
      <c r="M86" s="67">
        <f t="shared" si="29"/>
        <v>0</v>
      </c>
      <c r="N86" s="67">
        <f t="shared" si="29"/>
        <v>0</v>
      </c>
      <c r="O86" s="121" t="str">
        <f t="shared" si="29"/>
        <v>0.00</v>
      </c>
    </row>
    <row r="87" spans="1:15" ht="12.75" x14ac:dyDescent="0.2">
      <c r="A87" s="57">
        <v>2</v>
      </c>
      <c r="B87" s="58">
        <v>1</v>
      </c>
      <c r="C87" s="58">
        <v>5</v>
      </c>
      <c r="D87" s="58">
        <v>4</v>
      </c>
      <c r="E87" s="58" t="s">
        <v>308</v>
      </c>
      <c r="F87" s="59" t="s">
        <v>117</v>
      </c>
      <c r="G87" s="56"/>
      <c r="H87" s="56"/>
      <c r="I87" s="56"/>
      <c r="J87" s="56"/>
      <c r="K87" s="56"/>
      <c r="L87" s="56"/>
      <c r="M87" s="56"/>
      <c r="N87" s="56">
        <f>SUBTOTAL(9,G87:M87)</f>
        <v>0</v>
      </c>
      <c r="O87" s="111" t="str">
        <f>IFERROR(N87/$N$19*100,"0.00")</f>
        <v>0.00</v>
      </c>
    </row>
    <row r="88" spans="1:15" ht="12.75" x14ac:dyDescent="0.2">
      <c r="A88" s="89">
        <v>2</v>
      </c>
      <c r="B88" s="90">
        <v>2</v>
      </c>
      <c r="C88" s="91"/>
      <c r="D88" s="91"/>
      <c r="E88" s="91"/>
      <c r="F88" s="92" t="s">
        <v>366</v>
      </c>
      <c r="G88" s="336">
        <f t="shared" ref="G88:N88" si="30">+G89+G107+G112+G117+G126+G147+G166+G184</f>
        <v>0</v>
      </c>
      <c r="H88" s="336">
        <f t="shared" si="30"/>
        <v>0</v>
      </c>
      <c r="I88" s="336">
        <f t="shared" si="30"/>
        <v>0</v>
      </c>
      <c r="J88" s="336">
        <f t="shared" si="30"/>
        <v>0</v>
      </c>
      <c r="K88" s="336">
        <f t="shared" si="30"/>
        <v>0</v>
      </c>
      <c r="L88" s="336">
        <f t="shared" si="30"/>
        <v>0</v>
      </c>
      <c r="M88" s="336">
        <f t="shared" si="30"/>
        <v>0</v>
      </c>
      <c r="N88" s="336">
        <f t="shared" si="30"/>
        <v>0</v>
      </c>
      <c r="O88" s="119">
        <f>+O89+O107+O112+O117+O126+O147+O166+O184</f>
        <v>0</v>
      </c>
    </row>
    <row r="89" spans="1:15" ht="12.75" x14ac:dyDescent="0.2">
      <c r="A89" s="87">
        <v>2</v>
      </c>
      <c r="B89" s="85">
        <v>2</v>
      </c>
      <c r="C89" s="85">
        <v>1</v>
      </c>
      <c r="D89" s="85"/>
      <c r="E89" s="85"/>
      <c r="F89" s="88" t="s">
        <v>29</v>
      </c>
      <c r="G89" s="335">
        <f t="shared" ref="G89:N89" si="31">+G90+G92+G94+G96+G98+G100+G103+G105</f>
        <v>0</v>
      </c>
      <c r="H89" s="335">
        <f t="shared" si="31"/>
        <v>0</v>
      </c>
      <c r="I89" s="335">
        <f t="shared" si="31"/>
        <v>0</v>
      </c>
      <c r="J89" s="335">
        <f t="shared" si="31"/>
        <v>0</v>
      </c>
      <c r="K89" s="335">
        <f t="shared" si="31"/>
        <v>0</v>
      </c>
      <c r="L89" s="335">
        <f t="shared" si="31"/>
        <v>0</v>
      </c>
      <c r="M89" s="335">
        <f t="shared" si="31"/>
        <v>0</v>
      </c>
      <c r="N89" s="335">
        <f t="shared" si="31"/>
        <v>0</v>
      </c>
      <c r="O89" s="120">
        <f>+O90+O92+O94+O96+O98+O100+O103+O105</f>
        <v>0</v>
      </c>
    </row>
    <row r="90" spans="1:15" ht="12.75" x14ac:dyDescent="0.2">
      <c r="A90" s="65">
        <v>2</v>
      </c>
      <c r="B90" s="66">
        <v>2</v>
      </c>
      <c r="C90" s="66">
        <v>1</v>
      </c>
      <c r="D90" s="66">
        <v>1</v>
      </c>
      <c r="E90" s="66"/>
      <c r="F90" s="54" t="s">
        <v>118</v>
      </c>
      <c r="G90" s="67">
        <f t="shared" ref="G90:O90" si="32">G91</f>
        <v>0</v>
      </c>
      <c r="H90" s="67">
        <f t="shared" si="32"/>
        <v>0</v>
      </c>
      <c r="I90" s="67">
        <f t="shared" si="32"/>
        <v>0</v>
      </c>
      <c r="J90" s="67">
        <f t="shared" si="32"/>
        <v>0</v>
      </c>
      <c r="K90" s="67">
        <f t="shared" si="32"/>
        <v>0</v>
      </c>
      <c r="L90" s="67">
        <f t="shared" si="32"/>
        <v>0</v>
      </c>
      <c r="M90" s="67">
        <f t="shared" si="32"/>
        <v>0</v>
      </c>
      <c r="N90" s="67">
        <f t="shared" si="32"/>
        <v>0</v>
      </c>
      <c r="O90" s="121" t="str">
        <f t="shared" si="32"/>
        <v>0.00</v>
      </c>
    </row>
    <row r="91" spans="1:15" ht="12.75" x14ac:dyDescent="0.2">
      <c r="A91" s="63">
        <v>2</v>
      </c>
      <c r="B91" s="58">
        <v>2</v>
      </c>
      <c r="C91" s="58">
        <v>1</v>
      </c>
      <c r="D91" s="58">
        <v>1</v>
      </c>
      <c r="E91" s="58" t="s">
        <v>308</v>
      </c>
      <c r="F91" s="64" t="s">
        <v>118</v>
      </c>
      <c r="G91" s="56"/>
      <c r="H91" s="56"/>
      <c r="I91" s="56"/>
      <c r="J91" s="56"/>
      <c r="K91" s="56"/>
      <c r="L91" s="56"/>
      <c r="M91" s="56"/>
      <c r="N91" s="56">
        <f>SUBTOTAL(9,G91:M91)</f>
        <v>0</v>
      </c>
      <c r="O91" s="111" t="str">
        <f>IFERROR(N91/$N$19*100,"0.00")</f>
        <v>0.00</v>
      </c>
    </row>
    <row r="92" spans="1:15" ht="12.75" x14ac:dyDescent="0.2">
      <c r="A92" s="65">
        <v>2</v>
      </c>
      <c r="B92" s="66">
        <v>2</v>
      </c>
      <c r="C92" s="66">
        <v>1</v>
      </c>
      <c r="D92" s="66">
        <v>2</v>
      </c>
      <c r="E92" s="66"/>
      <c r="F92" s="54" t="s">
        <v>119</v>
      </c>
      <c r="G92" s="67">
        <f t="shared" ref="G92:O92" si="33">G93</f>
        <v>0</v>
      </c>
      <c r="H92" s="67">
        <f t="shared" si="33"/>
        <v>0</v>
      </c>
      <c r="I92" s="67">
        <f t="shared" si="33"/>
        <v>0</v>
      </c>
      <c r="J92" s="67">
        <f t="shared" si="33"/>
        <v>0</v>
      </c>
      <c r="K92" s="67">
        <f t="shared" si="33"/>
        <v>0</v>
      </c>
      <c r="L92" s="67">
        <f t="shared" si="33"/>
        <v>0</v>
      </c>
      <c r="M92" s="67">
        <f t="shared" si="33"/>
        <v>0</v>
      </c>
      <c r="N92" s="67">
        <f t="shared" si="33"/>
        <v>0</v>
      </c>
      <c r="O92" s="121" t="str">
        <f t="shared" si="33"/>
        <v>0.00</v>
      </c>
    </row>
    <row r="93" spans="1:15" ht="12.75" x14ac:dyDescent="0.2">
      <c r="A93" s="63">
        <v>2</v>
      </c>
      <c r="B93" s="58">
        <v>2</v>
      </c>
      <c r="C93" s="58">
        <v>1</v>
      </c>
      <c r="D93" s="58">
        <v>2</v>
      </c>
      <c r="E93" s="58" t="s">
        <v>308</v>
      </c>
      <c r="F93" s="64" t="s">
        <v>119</v>
      </c>
      <c r="G93" s="56"/>
      <c r="H93" s="56"/>
      <c r="I93" s="56"/>
      <c r="J93" s="56"/>
      <c r="K93" s="56"/>
      <c r="L93" s="56"/>
      <c r="M93" s="56"/>
      <c r="N93" s="56">
        <f>SUBTOTAL(9,G93:M93)</f>
        <v>0</v>
      </c>
      <c r="O93" s="111" t="str">
        <f>IFERROR(N93/$N$19*100,"0.00")</f>
        <v>0.00</v>
      </c>
    </row>
    <row r="94" spans="1:15" ht="12.75" x14ac:dyDescent="0.2">
      <c r="A94" s="65">
        <v>2</v>
      </c>
      <c r="B94" s="66">
        <v>2</v>
      </c>
      <c r="C94" s="66">
        <v>1</v>
      </c>
      <c r="D94" s="66">
        <v>3</v>
      </c>
      <c r="E94" s="66"/>
      <c r="F94" s="54" t="s">
        <v>120</v>
      </c>
      <c r="G94" s="67">
        <f t="shared" ref="G94:O94" si="34">G95</f>
        <v>0</v>
      </c>
      <c r="H94" s="67">
        <f t="shared" si="34"/>
        <v>0</v>
      </c>
      <c r="I94" s="67">
        <f t="shared" si="34"/>
        <v>0</v>
      </c>
      <c r="J94" s="67">
        <f t="shared" si="34"/>
        <v>0</v>
      </c>
      <c r="K94" s="67">
        <f t="shared" si="34"/>
        <v>0</v>
      </c>
      <c r="L94" s="67">
        <f t="shared" si="34"/>
        <v>0</v>
      </c>
      <c r="M94" s="67">
        <f t="shared" si="34"/>
        <v>0</v>
      </c>
      <c r="N94" s="67">
        <f t="shared" si="34"/>
        <v>0</v>
      </c>
      <c r="O94" s="121" t="str">
        <f t="shared" si="34"/>
        <v>0.00</v>
      </c>
    </row>
    <row r="95" spans="1:15" ht="12.75" x14ac:dyDescent="0.2">
      <c r="A95" s="57">
        <v>2</v>
      </c>
      <c r="B95" s="58">
        <v>2</v>
      </c>
      <c r="C95" s="58">
        <v>1</v>
      </c>
      <c r="D95" s="58">
        <v>3</v>
      </c>
      <c r="E95" s="58" t="s">
        <v>308</v>
      </c>
      <c r="F95" s="59" t="s">
        <v>120</v>
      </c>
      <c r="G95" s="56"/>
      <c r="H95" s="56"/>
      <c r="I95" s="56"/>
      <c r="J95" s="56"/>
      <c r="K95" s="56"/>
      <c r="L95" s="56"/>
      <c r="M95" s="56"/>
      <c r="N95" s="56">
        <f>SUBTOTAL(9,G95:M95)</f>
        <v>0</v>
      </c>
      <c r="O95" s="111" t="str">
        <f>IFERROR(N95/$N$19*100,"0.00")</f>
        <v>0.00</v>
      </c>
    </row>
    <row r="96" spans="1:15" ht="12.75" x14ac:dyDescent="0.2">
      <c r="A96" s="65">
        <v>2</v>
      </c>
      <c r="B96" s="66">
        <v>2</v>
      </c>
      <c r="C96" s="66">
        <v>1</v>
      </c>
      <c r="D96" s="66">
        <v>4</v>
      </c>
      <c r="E96" s="66"/>
      <c r="F96" s="54" t="s">
        <v>121</v>
      </c>
      <c r="G96" s="67">
        <f t="shared" ref="G96:O96" si="35">G97</f>
        <v>0</v>
      </c>
      <c r="H96" s="67">
        <f t="shared" si="35"/>
        <v>0</v>
      </c>
      <c r="I96" s="67">
        <f t="shared" si="35"/>
        <v>0</v>
      </c>
      <c r="J96" s="67">
        <f t="shared" si="35"/>
        <v>0</v>
      </c>
      <c r="K96" s="67">
        <f t="shared" si="35"/>
        <v>0</v>
      </c>
      <c r="L96" s="67">
        <f t="shared" si="35"/>
        <v>0</v>
      </c>
      <c r="M96" s="67">
        <f t="shared" si="35"/>
        <v>0</v>
      </c>
      <c r="N96" s="67">
        <f t="shared" si="35"/>
        <v>0</v>
      </c>
      <c r="O96" s="121" t="str">
        <f t="shared" si="35"/>
        <v>0.00</v>
      </c>
    </row>
    <row r="97" spans="1:15" ht="12.75" x14ac:dyDescent="0.2">
      <c r="A97" s="63">
        <v>2</v>
      </c>
      <c r="B97" s="58">
        <v>2</v>
      </c>
      <c r="C97" s="58">
        <v>1</v>
      </c>
      <c r="D97" s="58">
        <v>4</v>
      </c>
      <c r="E97" s="58" t="s">
        <v>308</v>
      </c>
      <c r="F97" s="64" t="s">
        <v>121</v>
      </c>
      <c r="G97" s="56"/>
      <c r="H97" s="56"/>
      <c r="I97" s="56"/>
      <c r="J97" s="56"/>
      <c r="K97" s="56"/>
      <c r="L97" s="56"/>
      <c r="M97" s="56"/>
      <c r="N97" s="56">
        <f>SUBTOTAL(9,G97:M97)</f>
        <v>0</v>
      </c>
      <c r="O97" s="111" t="str">
        <f>IFERROR(N97/$N$19*100,"0.00")</f>
        <v>0.00</v>
      </c>
    </row>
    <row r="98" spans="1:15" ht="12.75" x14ac:dyDescent="0.2">
      <c r="A98" s="65">
        <v>2</v>
      </c>
      <c r="B98" s="66">
        <v>2</v>
      </c>
      <c r="C98" s="66">
        <v>1</v>
      </c>
      <c r="D98" s="66">
        <v>5</v>
      </c>
      <c r="E98" s="66"/>
      <c r="F98" s="54" t="s">
        <v>122</v>
      </c>
      <c r="G98" s="67">
        <f t="shared" ref="G98:O98" si="36">G99</f>
        <v>0</v>
      </c>
      <c r="H98" s="67">
        <f t="shared" si="36"/>
        <v>0</v>
      </c>
      <c r="I98" s="67">
        <f t="shared" si="36"/>
        <v>0</v>
      </c>
      <c r="J98" s="67">
        <f t="shared" si="36"/>
        <v>0</v>
      </c>
      <c r="K98" s="67">
        <f t="shared" si="36"/>
        <v>0</v>
      </c>
      <c r="L98" s="67">
        <f t="shared" si="36"/>
        <v>0</v>
      </c>
      <c r="M98" s="67">
        <f t="shared" si="36"/>
        <v>0</v>
      </c>
      <c r="N98" s="67">
        <f t="shared" si="36"/>
        <v>0</v>
      </c>
      <c r="O98" s="121" t="str">
        <f t="shared" si="36"/>
        <v>0.00</v>
      </c>
    </row>
    <row r="99" spans="1:15" ht="12.75" x14ac:dyDescent="0.2">
      <c r="A99" s="63">
        <v>2</v>
      </c>
      <c r="B99" s="58">
        <v>2</v>
      </c>
      <c r="C99" s="58">
        <v>1</v>
      </c>
      <c r="D99" s="58">
        <v>5</v>
      </c>
      <c r="E99" s="58" t="s">
        <v>308</v>
      </c>
      <c r="F99" s="64" t="s">
        <v>122</v>
      </c>
      <c r="G99" s="56"/>
      <c r="H99" s="56"/>
      <c r="I99" s="56"/>
      <c r="J99" s="56"/>
      <c r="K99" s="56"/>
      <c r="L99" s="56"/>
      <c r="M99" s="56"/>
      <c r="N99" s="56">
        <f>SUBTOTAL(9,G99:M99)</f>
        <v>0</v>
      </c>
      <c r="O99" s="111" t="str">
        <f>IFERROR(N99/$N$19*100,"0.00")</f>
        <v>0.00</v>
      </c>
    </row>
    <row r="100" spans="1:15" ht="12.75" x14ac:dyDescent="0.2">
      <c r="A100" s="65">
        <v>2</v>
      </c>
      <c r="B100" s="66">
        <v>2</v>
      </c>
      <c r="C100" s="66">
        <v>1</v>
      </c>
      <c r="D100" s="66">
        <v>6</v>
      </c>
      <c r="E100" s="66"/>
      <c r="F100" s="54" t="s">
        <v>30</v>
      </c>
      <c r="G100" s="67">
        <f t="shared" ref="G100:N100" si="37">G101+G102</f>
        <v>0</v>
      </c>
      <c r="H100" s="67">
        <f t="shared" si="37"/>
        <v>0</v>
      </c>
      <c r="I100" s="67">
        <f t="shared" si="37"/>
        <v>0</v>
      </c>
      <c r="J100" s="67">
        <f t="shared" si="37"/>
        <v>0</v>
      </c>
      <c r="K100" s="67">
        <f t="shared" si="37"/>
        <v>0</v>
      </c>
      <c r="L100" s="67">
        <f t="shared" si="37"/>
        <v>0</v>
      </c>
      <c r="M100" s="67">
        <f t="shared" si="37"/>
        <v>0</v>
      </c>
      <c r="N100" s="67">
        <f t="shared" si="37"/>
        <v>0</v>
      </c>
      <c r="O100" s="121">
        <f>O101+O102</f>
        <v>0</v>
      </c>
    </row>
    <row r="101" spans="1:15" ht="12.75" x14ac:dyDescent="0.2">
      <c r="A101" s="63">
        <v>2</v>
      </c>
      <c r="B101" s="58">
        <v>2</v>
      </c>
      <c r="C101" s="58">
        <v>1</v>
      </c>
      <c r="D101" s="58">
        <v>6</v>
      </c>
      <c r="E101" s="58" t="s">
        <v>308</v>
      </c>
      <c r="F101" s="64" t="s">
        <v>123</v>
      </c>
      <c r="G101" s="67"/>
      <c r="H101" s="67"/>
      <c r="I101" s="67"/>
      <c r="J101" s="67"/>
      <c r="K101" s="67"/>
      <c r="L101" s="67"/>
      <c r="M101" s="67"/>
      <c r="N101" s="56">
        <f>SUBTOTAL(9,G101:M101)</f>
        <v>0</v>
      </c>
      <c r="O101" s="111" t="str">
        <f>IFERROR(N101/$N$19*100,"0.00")</f>
        <v>0.00</v>
      </c>
    </row>
    <row r="102" spans="1:15" ht="12.75" x14ac:dyDescent="0.2">
      <c r="A102" s="63">
        <v>2</v>
      </c>
      <c r="B102" s="58">
        <v>2</v>
      </c>
      <c r="C102" s="58">
        <v>1</v>
      </c>
      <c r="D102" s="58">
        <v>6</v>
      </c>
      <c r="E102" s="58" t="s">
        <v>309</v>
      </c>
      <c r="F102" s="64" t="s">
        <v>124</v>
      </c>
      <c r="G102" s="67"/>
      <c r="H102" s="67"/>
      <c r="I102" s="67"/>
      <c r="J102" s="67"/>
      <c r="K102" s="67"/>
      <c r="L102" s="67"/>
      <c r="M102" s="67"/>
      <c r="N102" s="56">
        <f>SUBTOTAL(9,G102:M102)</f>
        <v>0</v>
      </c>
      <c r="O102" s="111" t="str">
        <f>IFERROR(N102/$N$19*100,"0.00")</f>
        <v>0.00</v>
      </c>
    </row>
    <row r="103" spans="1:15" ht="12.75" x14ac:dyDescent="0.2">
      <c r="A103" s="65">
        <v>2</v>
      </c>
      <c r="B103" s="66">
        <v>2</v>
      </c>
      <c r="C103" s="66">
        <v>1</v>
      </c>
      <c r="D103" s="66">
        <v>7</v>
      </c>
      <c r="E103" s="66"/>
      <c r="F103" s="54" t="s">
        <v>31</v>
      </c>
      <c r="G103" s="67">
        <f t="shared" ref="G103:O103" si="38">G104</f>
        <v>0</v>
      </c>
      <c r="H103" s="67">
        <f t="shared" si="38"/>
        <v>0</v>
      </c>
      <c r="I103" s="67">
        <f t="shared" si="38"/>
        <v>0</v>
      </c>
      <c r="J103" s="67">
        <f t="shared" si="38"/>
        <v>0</v>
      </c>
      <c r="K103" s="67">
        <f t="shared" si="38"/>
        <v>0</v>
      </c>
      <c r="L103" s="67">
        <f t="shared" si="38"/>
        <v>0</v>
      </c>
      <c r="M103" s="67">
        <f t="shared" si="38"/>
        <v>0</v>
      </c>
      <c r="N103" s="67">
        <f t="shared" si="38"/>
        <v>0</v>
      </c>
      <c r="O103" s="121" t="str">
        <f t="shared" si="38"/>
        <v>0.00</v>
      </c>
    </row>
    <row r="104" spans="1:15" ht="12.75" x14ac:dyDescent="0.2">
      <c r="A104" s="63">
        <v>2</v>
      </c>
      <c r="B104" s="58">
        <v>2</v>
      </c>
      <c r="C104" s="58">
        <v>1</v>
      </c>
      <c r="D104" s="58">
        <v>7</v>
      </c>
      <c r="E104" s="58" t="s">
        <v>308</v>
      </c>
      <c r="F104" s="64" t="s">
        <v>31</v>
      </c>
      <c r="G104" s="56"/>
      <c r="H104" s="56"/>
      <c r="I104" s="56"/>
      <c r="J104" s="56"/>
      <c r="K104" s="56"/>
      <c r="L104" s="56"/>
      <c r="M104" s="56"/>
      <c r="N104" s="56">
        <f>SUBTOTAL(9,G104:M104)</f>
        <v>0</v>
      </c>
      <c r="O104" s="111" t="str">
        <f>IFERROR(N104/$N$19*100,"0.00")</f>
        <v>0.00</v>
      </c>
    </row>
    <row r="105" spans="1:15" ht="12.75" x14ac:dyDescent="0.2">
      <c r="A105" s="65">
        <v>2</v>
      </c>
      <c r="B105" s="66">
        <v>2</v>
      </c>
      <c r="C105" s="66">
        <v>1</v>
      </c>
      <c r="D105" s="66">
        <v>8</v>
      </c>
      <c r="E105" s="66"/>
      <c r="F105" s="54" t="s">
        <v>125</v>
      </c>
      <c r="G105" s="67">
        <f t="shared" ref="G105:O105" si="39">G106</f>
        <v>0</v>
      </c>
      <c r="H105" s="67">
        <f t="shared" si="39"/>
        <v>0</v>
      </c>
      <c r="I105" s="67">
        <f t="shared" si="39"/>
        <v>0</v>
      </c>
      <c r="J105" s="67">
        <f t="shared" si="39"/>
        <v>0</v>
      </c>
      <c r="K105" s="67">
        <f t="shared" si="39"/>
        <v>0</v>
      </c>
      <c r="L105" s="67">
        <f t="shared" si="39"/>
        <v>0</v>
      </c>
      <c r="M105" s="67">
        <f t="shared" si="39"/>
        <v>0</v>
      </c>
      <c r="N105" s="67">
        <f t="shared" si="39"/>
        <v>0</v>
      </c>
      <c r="O105" s="121" t="str">
        <f t="shared" si="39"/>
        <v>0.00</v>
      </c>
    </row>
    <row r="106" spans="1:15" ht="12.75" x14ac:dyDescent="0.2">
      <c r="A106" s="57">
        <v>2</v>
      </c>
      <c r="B106" s="58">
        <v>2</v>
      </c>
      <c r="C106" s="58">
        <v>1</v>
      </c>
      <c r="D106" s="58">
        <v>8</v>
      </c>
      <c r="E106" s="58" t="s">
        <v>308</v>
      </c>
      <c r="F106" s="59" t="s">
        <v>125</v>
      </c>
      <c r="G106" s="56"/>
      <c r="H106" s="56"/>
      <c r="I106" s="56"/>
      <c r="J106" s="56"/>
      <c r="K106" s="56"/>
      <c r="L106" s="56"/>
      <c r="M106" s="56"/>
      <c r="N106" s="56">
        <f>SUBTOTAL(9,G106:M106)</f>
        <v>0</v>
      </c>
      <c r="O106" s="111" t="str">
        <f>IFERROR(N106/$N$19*100,"0.00")</f>
        <v>0.00</v>
      </c>
    </row>
    <row r="107" spans="1:15" ht="12.75" x14ac:dyDescent="0.2">
      <c r="A107" s="87">
        <v>2</v>
      </c>
      <c r="B107" s="85">
        <v>2</v>
      </c>
      <c r="C107" s="85">
        <v>2</v>
      </c>
      <c r="D107" s="85"/>
      <c r="E107" s="85"/>
      <c r="F107" s="88" t="s">
        <v>367</v>
      </c>
      <c r="G107" s="335">
        <f t="shared" ref="G107:N107" si="40">+G108+G110</f>
        <v>0</v>
      </c>
      <c r="H107" s="335">
        <f t="shared" si="40"/>
        <v>0</v>
      </c>
      <c r="I107" s="335">
        <f t="shared" si="40"/>
        <v>0</v>
      </c>
      <c r="J107" s="335">
        <f t="shared" si="40"/>
        <v>0</v>
      </c>
      <c r="K107" s="335">
        <f t="shared" si="40"/>
        <v>0</v>
      </c>
      <c r="L107" s="335">
        <f t="shared" si="40"/>
        <v>0</v>
      </c>
      <c r="M107" s="335">
        <f t="shared" si="40"/>
        <v>0</v>
      </c>
      <c r="N107" s="335">
        <f t="shared" si="40"/>
        <v>0</v>
      </c>
      <c r="O107" s="120">
        <f>+O108+O110</f>
        <v>0</v>
      </c>
    </row>
    <row r="108" spans="1:15" ht="12.75" x14ac:dyDescent="0.2">
      <c r="A108" s="65">
        <v>2</v>
      </c>
      <c r="B108" s="66">
        <v>2</v>
      </c>
      <c r="C108" s="66">
        <v>2</v>
      </c>
      <c r="D108" s="66">
        <v>1</v>
      </c>
      <c r="E108" s="66"/>
      <c r="F108" s="54" t="s">
        <v>126</v>
      </c>
      <c r="G108" s="67">
        <f t="shared" ref="G108:O108" si="41">G109</f>
        <v>0</v>
      </c>
      <c r="H108" s="67">
        <f t="shared" si="41"/>
        <v>0</v>
      </c>
      <c r="I108" s="67">
        <f t="shared" si="41"/>
        <v>0</v>
      </c>
      <c r="J108" s="67">
        <f t="shared" si="41"/>
        <v>0</v>
      </c>
      <c r="K108" s="67">
        <f t="shared" si="41"/>
        <v>0</v>
      </c>
      <c r="L108" s="67">
        <f t="shared" si="41"/>
        <v>0</v>
      </c>
      <c r="M108" s="67">
        <f t="shared" si="41"/>
        <v>0</v>
      </c>
      <c r="N108" s="67">
        <f t="shared" si="41"/>
        <v>0</v>
      </c>
      <c r="O108" s="121" t="str">
        <f t="shared" si="41"/>
        <v>0.00</v>
      </c>
    </row>
    <row r="109" spans="1:15" ht="12.75" x14ac:dyDescent="0.2">
      <c r="A109" s="57">
        <v>2</v>
      </c>
      <c r="B109" s="58">
        <v>2</v>
      </c>
      <c r="C109" s="58">
        <v>2</v>
      </c>
      <c r="D109" s="58">
        <v>1</v>
      </c>
      <c r="E109" s="58" t="s">
        <v>308</v>
      </c>
      <c r="F109" s="59" t="s">
        <v>126</v>
      </c>
      <c r="G109" s="56"/>
      <c r="H109" s="56"/>
      <c r="I109" s="56"/>
      <c r="J109" s="56"/>
      <c r="K109" s="56"/>
      <c r="L109" s="56"/>
      <c r="M109" s="56"/>
      <c r="N109" s="56">
        <f>SUBTOTAL(9,G109:M109)</f>
        <v>0</v>
      </c>
      <c r="O109" s="111" t="str">
        <f>IFERROR(N109/$N$19*100,"0.00")</f>
        <v>0.00</v>
      </c>
    </row>
    <row r="110" spans="1:15" ht="12.75" x14ac:dyDescent="0.2">
      <c r="A110" s="65">
        <v>2</v>
      </c>
      <c r="B110" s="66">
        <v>2</v>
      </c>
      <c r="C110" s="66">
        <v>2</v>
      </c>
      <c r="D110" s="66">
        <v>2</v>
      </c>
      <c r="E110" s="66"/>
      <c r="F110" s="54" t="s">
        <v>127</v>
      </c>
      <c r="G110" s="67">
        <f t="shared" ref="G110:O110" si="42">G111</f>
        <v>0</v>
      </c>
      <c r="H110" s="67">
        <f t="shared" si="42"/>
        <v>0</v>
      </c>
      <c r="I110" s="67">
        <f t="shared" si="42"/>
        <v>0</v>
      </c>
      <c r="J110" s="67">
        <f t="shared" si="42"/>
        <v>0</v>
      </c>
      <c r="K110" s="67">
        <f t="shared" si="42"/>
        <v>0</v>
      </c>
      <c r="L110" s="67">
        <f t="shared" si="42"/>
        <v>0</v>
      </c>
      <c r="M110" s="67">
        <f t="shared" si="42"/>
        <v>0</v>
      </c>
      <c r="N110" s="67">
        <f t="shared" si="42"/>
        <v>0</v>
      </c>
      <c r="O110" s="121" t="str">
        <f t="shared" si="42"/>
        <v>0.00</v>
      </c>
    </row>
    <row r="111" spans="1:15" ht="12.75" x14ac:dyDescent="0.2">
      <c r="A111" s="57">
        <v>2</v>
      </c>
      <c r="B111" s="58">
        <v>2</v>
      </c>
      <c r="C111" s="58">
        <v>2</v>
      </c>
      <c r="D111" s="58">
        <v>2</v>
      </c>
      <c r="E111" s="58" t="s">
        <v>308</v>
      </c>
      <c r="F111" s="59" t="s">
        <v>127</v>
      </c>
      <c r="G111" s="56"/>
      <c r="H111" s="56"/>
      <c r="I111" s="56"/>
      <c r="J111" s="56"/>
      <c r="K111" s="56"/>
      <c r="L111" s="56"/>
      <c r="M111" s="56"/>
      <c r="N111" s="56">
        <f>SUBTOTAL(9,G111:M111)</f>
        <v>0</v>
      </c>
      <c r="O111" s="111" t="str">
        <f>IFERROR(N111/$N$19*100,"0.00")</f>
        <v>0.00</v>
      </c>
    </row>
    <row r="112" spans="1:15" ht="12.75" x14ac:dyDescent="0.2">
      <c r="A112" s="87">
        <v>2</v>
      </c>
      <c r="B112" s="85">
        <v>2</v>
      </c>
      <c r="C112" s="85">
        <v>3</v>
      </c>
      <c r="D112" s="85"/>
      <c r="E112" s="85"/>
      <c r="F112" s="88" t="s">
        <v>32</v>
      </c>
      <c r="G112" s="335">
        <f t="shared" ref="G112:N112" si="43">+G113+G115</f>
        <v>0</v>
      </c>
      <c r="H112" s="335">
        <f t="shared" si="43"/>
        <v>0</v>
      </c>
      <c r="I112" s="335">
        <f t="shared" si="43"/>
        <v>0</v>
      </c>
      <c r="J112" s="335">
        <f t="shared" si="43"/>
        <v>0</v>
      </c>
      <c r="K112" s="335">
        <f t="shared" si="43"/>
        <v>0</v>
      </c>
      <c r="L112" s="335">
        <f t="shared" si="43"/>
        <v>0</v>
      </c>
      <c r="M112" s="335">
        <f t="shared" si="43"/>
        <v>0</v>
      </c>
      <c r="N112" s="335">
        <f t="shared" si="43"/>
        <v>0</v>
      </c>
      <c r="O112" s="120">
        <f>+O113+O115</f>
        <v>0</v>
      </c>
    </row>
    <row r="113" spans="1:15" ht="12.75" x14ac:dyDescent="0.2">
      <c r="A113" s="65">
        <v>2</v>
      </c>
      <c r="B113" s="66">
        <v>2</v>
      </c>
      <c r="C113" s="66">
        <v>3</v>
      </c>
      <c r="D113" s="66">
        <v>1</v>
      </c>
      <c r="E113" s="66"/>
      <c r="F113" s="54" t="s">
        <v>128</v>
      </c>
      <c r="G113" s="67">
        <f t="shared" ref="G113:O113" si="44">G114</f>
        <v>0</v>
      </c>
      <c r="H113" s="67">
        <f t="shared" si="44"/>
        <v>0</v>
      </c>
      <c r="I113" s="67">
        <f t="shared" si="44"/>
        <v>0</v>
      </c>
      <c r="J113" s="67">
        <f t="shared" si="44"/>
        <v>0</v>
      </c>
      <c r="K113" s="67">
        <f t="shared" si="44"/>
        <v>0</v>
      </c>
      <c r="L113" s="67">
        <f t="shared" si="44"/>
        <v>0</v>
      </c>
      <c r="M113" s="67">
        <f t="shared" si="44"/>
        <v>0</v>
      </c>
      <c r="N113" s="67">
        <f t="shared" si="44"/>
        <v>0</v>
      </c>
      <c r="O113" s="121" t="str">
        <f t="shared" si="44"/>
        <v>0.00</v>
      </c>
    </row>
    <row r="114" spans="1:15" ht="12.75" x14ac:dyDescent="0.2">
      <c r="A114" s="57">
        <v>2</v>
      </c>
      <c r="B114" s="58">
        <v>2</v>
      </c>
      <c r="C114" s="58">
        <v>3</v>
      </c>
      <c r="D114" s="58">
        <v>1</v>
      </c>
      <c r="E114" s="58" t="s">
        <v>308</v>
      </c>
      <c r="F114" s="59" t="s">
        <v>128</v>
      </c>
      <c r="G114" s="56"/>
      <c r="H114" s="56"/>
      <c r="I114" s="56"/>
      <c r="J114" s="56"/>
      <c r="K114" s="56"/>
      <c r="L114" s="56"/>
      <c r="M114" s="56"/>
      <c r="N114" s="56">
        <f>SUBTOTAL(9,G114:M114)</f>
        <v>0</v>
      </c>
      <c r="O114" s="111" t="str">
        <f>IFERROR(N114/$N$19*100,"0.00")</f>
        <v>0.00</v>
      </c>
    </row>
    <row r="115" spans="1:15" ht="12.75" x14ac:dyDescent="0.2">
      <c r="A115" s="65">
        <v>2</v>
      </c>
      <c r="B115" s="66">
        <v>2</v>
      </c>
      <c r="C115" s="66">
        <v>3</v>
      </c>
      <c r="D115" s="66">
        <v>2</v>
      </c>
      <c r="E115" s="66"/>
      <c r="F115" s="54" t="s">
        <v>129</v>
      </c>
      <c r="G115" s="67">
        <f t="shared" ref="G115:O115" si="45">G116</f>
        <v>0</v>
      </c>
      <c r="H115" s="67">
        <f t="shared" si="45"/>
        <v>0</v>
      </c>
      <c r="I115" s="67">
        <f t="shared" si="45"/>
        <v>0</v>
      </c>
      <c r="J115" s="67">
        <f t="shared" si="45"/>
        <v>0</v>
      </c>
      <c r="K115" s="67">
        <f t="shared" si="45"/>
        <v>0</v>
      </c>
      <c r="L115" s="67">
        <f t="shared" si="45"/>
        <v>0</v>
      </c>
      <c r="M115" s="67">
        <f t="shared" si="45"/>
        <v>0</v>
      </c>
      <c r="N115" s="67">
        <f t="shared" si="45"/>
        <v>0</v>
      </c>
      <c r="O115" s="121" t="str">
        <f t="shared" si="45"/>
        <v>0.00</v>
      </c>
    </row>
    <row r="116" spans="1:15" ht="12.75" x14ac:dyDescent="0.2">
      <c r="A116" s="63">
        <v>2</v>
      </c>
      <c r="B116" s="58">
        <v>2</v>
      </c>
      <c r="C116" s="58">
        <v>3</v>
      </c>
      <c r="D116" s="58">
        <v>2</v>
      </c>
      <c r="E116" s="58" t="s">
        <v>308</v>
      </c>
      <c r="F116" s="64" t="s">
        <v>129</v>
      </c>
      <c r="G116" s="56"/>
      <c r="H116" s="56"/>
      <c r="I116" s="56"/>
      <c r="J116" s="56"/>
      <c r="K116" s="56"/>
      <c r="L116" s="56"/>
      <c r="M116" s="56"/>
      <c r="N116" s="56">
        <f>SUBTOTAL(9,G116:M116)</f>
        <v>0</v>
      </c>
      <c r="O116" s="111" t="str">
        <f>IFERROR(N116/$N$19*100,"0.00")</f>
        <v>0.00</v>
      </c>
    </row>
    <row r="117" spans="1:15" ht="12.75" x14ac:dyDescent="0.2">
      <c r="A117" s="87">
        <v>2</v>
      </c>
      <c r="B117" s="85">
        <v>2</v>
      </c>
      <c r="C117" s="85">
        <v>4</v>
      </c>
      <c r="D117" s="85"/>
      <c r="E117" s="85"/>
      <c r="F117" s="88" t="s">
        <v>130</v>
      </c>
      <c r="G117" s="335">
        <f t="shared" ref="G117:N117" si="46">+G118+G120+G122+G124</f>
        <v>0</v>
      </c>
      <c r="H117" s="335">
        <f t="shared" si="46"/>
        <v>0</v>
      </c>
      <c r="I117" s="335">
        <f t="shared" si="46"/>
        <v>0</v>
      </c>
      <c r="J117" s="335">
        <f t="shared" si="46"/>
        <v>0</v>
      </c>
      <c r="K117" s="335">
        <f t="shared" si="46"/>
        <v>0</v>
      </c>
      <c r="L117" s="335">
        <f t="shared" si="46"/>
        <v>0</v>
      </c>
      <c r="M117" s="335">
        <f t="shared" si="46"/>
        <v>0</v>
      </c>
      <c r="N117" s="335">
        <f t="shared" si="46"/>
        <v>0</v>
      </c>
      <c r="O117" s="120">
        <f>+O118+O120+O122+O124</f>
        <v>0</v>
      </c>
    </row>
    <row r="118" spans="1:15" ht="12.75" x14ac:dyDescent="0.2">
      <c r="A118" s="65">
        <v>2</v>
      </c>
      <c r="B118" s="66">
        <v>2</v>
      </c>
      <c r="C118" s="66">
        <v>4</v>
      </c>
      <c r="D118" s="66">
        <v>1</v>
      </c>
      <c r="E118" s="66"/>
      <c r="F118" s="62" t="s">
        <v>33</v>
      </c>
      <c r="G118" s="67">
        <f t="shared" ref="G118:O118" si="47">G119</f>
        <v>0</v>
      </c>
      <c r="H118" s="67">
        <f t="shared" si="47"/>
        <v>0</v>
      </c>
      <c r="I118" s="67">
        <f t="shared" si="47"/>
        <v>0</v>
      </c>
      <c r="J118" s="67">
        <f t="shared" si="47"/>
        <v>0</v>
      </c>
      <c r="K118" s="67">
        <f t="shared" si="47"/>
        <v>0</v>
      </c>
      <c r="L118" s="67">
        <f t="shared" si="47"/>
        <v>0</v>
      </c>
      <c r="M118" s="67">
        <f t="shared" si="47"/>
        <v>0</v>
      </c>
      <c r="N118" s="67">
        <f t="shared" si="47"/>
        <v>0</v>
      </c>
      <c r="O118" s="121" t="str">
        <f t="shared" si="47"/>
        <v>0.00</v>
      </c>
    </row>
    <row r="119" spans="1:15" ht="12.75" x14ac:dyDescent="0.2">
      <c r="A119" s="57">
        <v>2</v>
      </c>
      <c r="B119" s="58">
        <v>2</v>
      </c>
      <c r="C119" s="58">
        <v>4</v>
      </c>
      <c r="D119" s="58">
        <v>1</v>
      </c>
      <c r="E119" s="58" t="s">
        <v>308</v>
      </c>
      <c r="F119" s="59" t="s">
        <v>33</v>
      </c>
      <c r="G119" s="56"/>
      <c r="H119" s="56"/>
      <c r="I119" s="56"/>
      <c r="J119" s="56"/>
      <c r="K119" s="56"/>
      <c r="L119" s="56"/>
      <c r="M119" s="56"/>
      <c r="N119" s="56">
        <f>SUBTOTAL(9,G119:M119)</f>
        <v>0</v>
      </c>
      <c r="O119" s="111" t="str">
        <f>IFERROR(N119/$N$19*100,"0.00")</f>
        <v>0.00</v>
      </c>
    </row>
    <row r="120" spans="1:15" ht="12.75" x14ac:dyDescent="0.2">
      <c r="A120" s="65">
        <v>2</v>
      </c>
      <c r="B120" s="66">
        <v>2</v>
      </c>
      <c r="C120" s="66">
        <v>4</v>
      </c>
      <c r="D120" s="66">
        <v>2</v>
      </c>
      <c r="E120" s="66"/>
      <c r="F120" s="62" t="s">
        <v>34</v>
      </c>
      <c r="G120" s="67">
        <f t="shared" ref="G120:O120" si="48">G121</f>
        <v>0</v>
      </c>
      <c r="H120" s="67">
        <f t="shared" si="48"/>
        <v>0</v>
      </c>
      <c r="I120" s="67">
        <f t="shared" si="48"/>
        <v>0</v>
      </c>
      <c r="J120" s="67">
        <f t="shared" si="48"/>
        <v>0</v>
      </c>
      <c r="K120" s="67">
        <f t="shared" si="48"/>
        <v>0</v>
      </c>
      <c r="L120" s="67">
        <f t="shared" si="48"/>
        <v>0</v>
      </c>
      <c r="M120" s="67">
        <f t="shared" si="48"/>
        <v>0</v>
      </c>
      <c r="N120" s="67">
        <f t="shared" si="48"/>
        <v>0</v>
      </c>
      <c r="O120" s="121" t="str">
        <f t="shared" si="48"/>
        <v>0.00</v>
      </c>
    </row>
    <row r="121" spans="1:15" ht="12.75" x14ac:dyDescent="0.2">
      <c r="A121" s="63">
        <v>2</v>
      </c>
      <c r="B121" s="58">
        <v>2</v>
      </c>
      <c r="C121" s="58">
        <v>4</v>
      </c>
      <c r="D121" s="58">
        <v>2</v>
      </c>
      <c r="E121" s="58" t="s">
        <v>308</v>
      </c>
      <c r="F121" s="64" t="s">
        <v>34</v>
      </c>
      <c r="G121" s="56"/>
      <c r="H121" s="56"/>
      <c r="I121" s="56"/>
      <c r="J121" s="56"/>
      <c r="K121" s="56"/>
      <c r="L121" s="56"/>
      <c r="M121" s="56"/>
      <c r="N121" s="56">
        <f>SUBTOTAL(9,G121:M121)</f>
        <v>0</v>
      </c>
      <c r="O121" s="111" t="str">
        <f>IFERROR(N121/$N$19*100,"0.00")</f>
        <v>0.00</v>
      </c>
    </row>
    <row r="122" spans="1:15" ht="12.75" x14ac:dyDescent="0.2">
      <c r="A122" s="65">
        <v>2</v>
      </c>
      <c r="B122" s="66">
        <v>2</v>
      </c>
      <c r="C122" s="66">
        <v>4</v>
      </c>
      <c r="D122" s="66">
        <v>3</v>
      </c>
      <c r="E122" s="66"/>
      <c r="F122" s="62" t="s">
        <v>49</v>
      </c>
      <c r="G122" s="67">
        <f t="shared" ref="G122:O122" si="49">G123</f>
        <v>0</v>
      </c>
      <c r="H122" s="67">
        <f t="shared" si="49"/>
        <v>0</v>
      </c>
      <c r="I122" s="67">
        <f t="shared" si="49"/>
        <v>0</v>
      </c>
      <c r="J122" s="67">
        <f t="shared" si="49"/>
        <v>0</v>
      </c>
      <c r="K122" s="67">
        <f t="shared" si="49"/>
        <v>0</v>
      </c>
      <c r="L122" s="67">
        <f t="shared" si="49"/>
        <v>0</v>
      </c>
      <c r="M122" s="67">
        <f t="shared" si="49"/>
        <v>0</v>
      </c>
      <c r="N122" s="67">
        <f t="shared" si="49"/>
        <v>0</v>
      </c>
      <c r="O122" s="121" t="str">
        <f t="shared" si="49"/>
        <v>0.00</v>
      </c>
    </row>
    <row r="123" spans="1:15" ht="12.75" x14ac:dyDescent="0.2">
      <c r="A123" s="63">
        <v>2</v>
      </c>
      <c r="B123" s="58">
        <v>2</v>
      </c>
      <c r="C123" s="58">
        <v>4</v>
      </c>
      <c r="D123" s="58">
        <v>3</v>
      </c>
      <c r="E123" s="58" t="s">
        <v>308</v>
      </c>
      <c r="F123" s="64" t="s">
        <v>49</v>
      </c>
      <c r="G123" s="56"/>
      <c r="H123" s="56"/>
      <c r="I123" s="56"/>
      <c r="J123" s="56"/>
      <c r="K123" s="56"/>
      <c r="L123" s="56"/>
      <c r="M123" s="56"/>
      <c r="N123" s="56">
        <f>SUBTOTAL(9,G123:M123)</f>
        <v>0</v>
      </c>
      <c r="O123" s="111" t="str">
        <f>IFERROR(N123/$N$19*100,"0.00")</f>
        <v>0.00</v>
      </c>
    </row>
    <row r="124" spans="1:15" ht="12.75" x14ac:dyDescent="0.2">
      <c r="A124" s="65">
        <v>2</v>
      </c>
      <c r="B124" s="66">
        <v>2</v>
      </c>
      <c r="C124" s="66">
        <v>4</v>
      </c>
      <c r="D124" s="66">
        <v>4</v>
      </c>
      <c r="E124" s="66"/>
      <c r="F124" s="62" t="s">
        <v>131</v>
      </c>
      <c r="G124" s="67">
        <f t="shared" ref="G124:O124" si="50">G125</f>
        <v>0</v>
      </c>
      <c r="H124" s="67">
        <f t="shared" si="50"/>
        <v>0</v>
      </c>
      <c r="I124" s="67">
        <f t="shared" si="50"/>
        <v>0</v>
      </c>
      <c r="J124" s="67">
        <f t="shared" si="50"/>
        <v>0</v>
      </c>
      <c r="K124" s="67">
        <f t="shared" si="50"/>
        <v>0</v>
      </c>
      <c r="L124" s="67">
        <f t="shared" si="50"/>
        <v>0</v>
      </c>
      <c r="M124" s="67">
        <f t="shared" si="50"/>
        <v>0</v>
      </c>
      <c r="N124" s="67">
        <f t="shared" si="50"/>
        <v>0</v>
      </c>
      <c r="O124" s="121" t="str">
        <f t="shared" si="50"/>
        <v>0.00</v>
      </c>
    </row>
    <row r="125" spans="1:15" ht="12.75" x14ac:dyDescent="0.2">
      <c r="A125" s="63">
        <v>2</v>
      </c>
      <c r="B125" s="58">
        <v>2</v>
      </c>
      <c r="C125" s="58">
        <v>4</v>
      </c>
      <c r="D125" s="58">
        <v>4</v>
      </c>
      <c r="E125" s="58" t="s">
        <v>308</v>
      </c>
      <c r="F125" s="64" t="s">
        <v>131</v>
      </c>
      <c r="G125" s="56"/>
      <c r="H125" s="56"/>
      <c r="I125" s="56"/>
      <c r="J125" s="56"/>
      <c r="K125" s="56"/>
      <c r="L125" s="56"/>
      <c r="M125" s="56"/>
      <c r="N125" s="56">
        <f>SUBTOTAL(9,G125:M125)</f>
        <v>0</v>
      </c>
      <c r="O125" s="111" t="str">
        <f>IFERROR(N125/$N$19*100,"0.00")</f>
        <v>0.00</v>
      </c>
    </row>
    <row r="126" spans="1:15" ht="12.75" x14ac:dyDescent="0.2">
      <c r="A126" s="87">
        <v>2</v>
      </c>
      <c r="B126" s="85">
        <v>2</v>
      </c>
      <c r="C126" s="85">
        <v>5</v>
      </c>
      <c r="D126" s="85"/>
      <c r="E126" s="85"/>
      <c r="F126" s="88" t="s">
        <v>132</v>
      </c>
      <c r="G126" s="335">
        <f t="shared" ref="G126:N126" si="51">+G127+G129+G131+G137+G139+G141+G143+G145</f>
        <v>0</v>
      </c>
      <c r="H126" s="335">
        <f t="shared" si="51"/>
        <v>0</v>
      </c>
      <c r="I126" s="335">
        <f t="shared" si="51"/>
        <v>0</v>
      </c>
      <c r="J126" s="335">
        <f t="shared" si="51"/>
        <v>0</v>
      </c>
      <c r="K126" s="335">
        <f t="shared" si="51"/>
        <v>0</v>
      </c>
      <c r="L126" s="335">
        <f t="shared" si="51"/>
        <v>0</v>
      </c>
      <c r="M126" s="335">
        <f t="shared" si="51"/>
        <v>0</v>
      </c>
      <c r="N126" s="335">
        <f t="shared" si="51"/>
        <v>0</v>
      </c>
      <c r="O126" s="120">
        <f>+O127+O129+O131+O137+O139+O141+O143+O145</f>
        <v>0</v>
      </c>
    </row>
    <row r="127" spans="1:15" ht="12.75" x14ac:dyDescent="0.2">
      <c r="A127" s="65">
        <v>2</v>
      </c>
      <c r="B127" s="66">
        <v>2</v>
      </c>
      <c r="C127" s="66">
        <v>5</v>
      </c>
      <c r="D127" s="66">
        <v>1</v>
      </c>
      <c r="E127" s="66"/>
      <c r="F127" s="62" t="s">
        <v>133</v>
      </c>
      <c r="G127" s="67">
        <f t="shared" ref="G127:O127" si="52">G128</f>
        <v>0</v>
      </c>
      <c r="H127" s="67">
        <f t="shared" si="52"/>
        <v>0</v>
      </c>
      <c r="I127" s="67">
        <f t="shared" si="52"/>
        <v>0</v>
      </c>
      <c r="J127" s="67">
        <f t="shared" si="52"/>
        <v>0</v>
      </c>
      <c r="K127" s="67">
        <f t="shared" si="52"/>
        <v>0</v>
      </c>
      <c r="L127" s="67">
        <f t="shared" si="52"/>
        <v>0</v>
      </c>
      <c r="M127" s="67">
        <f t="shared" si="52"/>
        <v>0</v>
      </c>
      <c r="N127" s="67">
        <f t="shared" si="52"/>
        <v>0</v>
      </c>
      <c r="O127" s="121" t="str">
        <f t="shared" si="52"/>
        <v>0.00</v>
      </c>
    </row>
    <row r="128" spans="1:15" ht="12.75" x14ac:dyDescent="0.2">
      <c r="A128" s="63">
        <v>2</v>
      </c>
      <c r="B128" s="58">
        <v>2</v>
      </c>
      <c r="C128" s="58">
        <v>5</v>
      </c>
      <c r="D128" s="58">
        <v>1</v>
      </c>
      <c r="E128" s="58" t="s">
        <v>308</v>
      </c>
      <c r="F128" s="64" t="s">
        <v>133</v>
      </c>
      <c r="G128" s="56"/>
      <c r="H128" s="56"/>
      <c r="I128" s="56"/>
      <c r="J128" s="56"/>
      <c r="K128" s="56"/>
      <c r="L128" s="56"/>
      <c r="M128" s="56"/>
      <c r="N128" s="56">
        <f>SUBTOTAL(9,G128:M128)</f>
        <v>0</v>
      </c>
      <c r="O128" s="111" t="str">
        <f>IFERROR(N128/$N$19*100,"0.00")</f>
        <v>0.00</v>
      </c>
    </row>
    <row r="129" spans="1:15" ht="12.75" x14ac:dyDescent="0.2">
      <c r="A129" s="68">
        <v>2</v>
      </c>
      <c r="B129" s="66">
        <v>2</v>
      </c>
      <c r="C129" s="66">
        <v>5</v>
      </c>
      <c r="D129" s="66">
        <v>2</v>
      </c>
      <c r="E129" s="66"/>
      <c r="F129" s="69" t="s">
        <v>134</v>
      </c>
      <c r="G129" s="67">
        <f t="shared" ref="G129:O129" si="53">G130</f>
        <v>0</v>
      </c>
      <c r="H129" s="67">
        <f t="shared" si="53"/>
        <v>0</v>
      </c>
      <c r="I129" s="67">
        <f t="shared" si="53"/>
        <v>0</v>
      </c>
      <c r="J129" s="67">
        <f t="shared" si="53"/>
        <v>0</v>
      </c>
      <c r="K129" s="67">
        <f t="shared" si="53"/>
        <v>0</v>
      </c>
      <c r="L129" s="67">
        <f t="shared" si="53"/>
        <v>0</v>
      </c>
      <c r="M129" s="67">
        <f t="shared" si="53"/>
        <v>0</v>
      </c>
      <c r="N129" s="67">
        <f t="shared" si="53"/>
        <v>0</v>
      </c>
      <c r="O129" s="121" t="str">
        <f t="shared" si="53"/>
        <v>0.00</v>
      </c>
    </row>
    <row r="130" spans="1:15" ht="12.75" x14ac:dyDescent="0.2">
      <c r="A130" s="63">
        <v>2</v>
      </c>
      <c r="B130" s="58">
        <v>2</v>
      </c>
      <c r="C130" s="58">
        <v>5</v>
      </c>
      <c r="D130" s="58">
        <v>2</v>
      </c>
      <c r="E130" s="58" t="s">
        <v>308</v>
      </c>
      <c r="F130" s="64" t="s">
        <v>134</v>
      </c>
      <c r="G130" s="56"/>
      <c r="H130" s="56"/>
      <c r="I130" s="56"/>
      <c r="J130" s="56"/>
      <c r="K130" s="56"/>
      <c r="L130" s="56"/>
      <c r="M130" s="56"/>
      <c r="N130" s="56">
        <f>SUBTOTAL(9,G130:M130)</f>
        <v>0</v>
      </c>
      <c r="O130" s="111" t="str">
        <f>IFERROR(N130/$N$19*100,"0.00")</f>
        <v>0.00</v>
      </c>
    </row>
    <row r="131" spans="1:15" ht="12.75" x14ac:dyDescent="0.2">
      <c r="A131" s="65">
        <v>2</v>
      </c>
      <c r="B131" s="66">
        <v>2</v>
      </c>
      <c r="C131" s="66">
        <v>5</v>
      </c>
      <c r="D131" s="66">
        <v>3</v>
      </c>
      <c r="E131" s="66"/>
      <c r="F131" s="62" t="s">
        <v>135</v>
      </c>
      <c r="G131" s="67">
        <f t="shared" ref="G131:N131" si="54">SUM(G132:G136)</f>
        <v>0</v>
      </c>
      <c r="H131" s="67">
        <f t="shared" si="54"/>
        <v>0</v>
      </c>
      <c r="I131" s="67">
        <f t="shared" si="54"/>
        <v>0</v>
      </c>
      <c r="J131" s="67">
        <f t="shared" si="54"/>
        <v>0</v>
      </c>
      <c r="K131" s="67">
        <f t="shared" si="54"/>
        <v>0</v>
      </c>
      <c r="L131" s="67">
        <f t="shared" si="54"/>
        <v>0</v>
      </c>
      <c r="M131" s="67">
        <f t="shared" si="54"/>
        <v>0</v>
      </c>
      <c r="N131" s="67">
        <f t="shared" si="54"/>
        <v>0</v>
      </c>
      <c r="O131" s="121">
        <f>SUM(O132:O136)</f>
        <v>0</v>
      </c>
    </row>
    <row r="132" spans="1:15" ht="12.75" x14ac:dyDescent="0.2">
      <c r="A132" s="63">
        <v>2</v>
      </c>
      <c r="B132" s="58">
        <v>2</v>
      </c>
      <c r="C132" s="58">
        <v>5</v>
      </c>
      <c r="D132" s="58">
        <v>3</v>
      </c>
      <c r="E132" s="58" t="s">
        <v>308</v>
      </c>
      <c r="F132" s="64" t="s">
        <v>136</v>
      </c>
      <c r="G132" s="56"/>
      <c r="H132" s="56"/>
      <c r="I132" s="56"/>
      <c r="J132" s="56"/>
      <c r="K132" s="56"/>
      <c r="L132" s="56"/>
      <c r="M132" s="56"/>
      <c r="N132" s="56">
        <f>SUBTOTAL(9,G132:M132)</f>
        <v>0</v>
      </c>
      <c r="O132" s="111" t="str">
        <f>IFERROR(N132/$N$19*100,"0.00")</f>
        <v>0.00</v>
      </c>
    </row>
    <row r="133" spans="1:15" ht="12.75" x14ac:dyDescent="0.2">
      <c r="A133" s="63">
        <v>2</v>
      </c>
      <c r="B133" s="58">
        <v>2</v>
      </c>
      <c r="C133" s="58">
        <v>5</v>
      </c>
      <c r="D133" s="58">
        <v>3</v>
      </c>
      <c r="E133" s="58" t="s">
        <v>309</v>
      </c>
      <c r="F133" s="64" t="s">
        <v>137</v>
      </c>
      <c r="G133" s="56"/>
      <c r="H133" s="56"/>
      <c r="I133" s="56"/>
      <c r="J133" s="56"/>
      <c r="K133" s="56"/>
      <c r="L133" s="56"/>
      <c r="M133" s="56"/>
      <c r="N133" s="56">
        <f>SUBTOTAL(9,G133:M133)</f>
        <v>0</v>
      </c>
      <c r="O133" s="111" t="str">
        <f>IFERROR(N133/$N$19*100,"0.00")</f>
        <v>0.00</v>
      </c>
    </row>
    <row r="134" spans="1:15" ht="12.75" x14ac:dyDescent="0.2">
      <c r="A134" s="63">
        <v>2</v>
      </c>
      <c r="B134" s="58">
        <v>2</v>
      </c>
      <c r="C134" s="58">
        <v>5</v>
      </c>
      <c r="D134" s="58">
        <v>3</v>
      </c>
      <c r="E134" s="58" t="s">
        <v>310</v>
      </c>
      <c r="F134" s="64" t="s">
        <v>138</v>
      </c>
      <c r="G134" s="56"/>
      <c r="H134" s="56"/>
      <c r="I134" s="56"/>
      <c r="J134" s="56"/>
      <c r="K134" s="56"/>
      <c r="L134" s="56"/>
      <c r="M134" s="56"/>
      <c r="N134" s="56">
        <f>SUBTOTAL(9,G134:M134)</f>
        <v>0</v>
      </c>
      <c r="O134" s="111" t="str">
        <f>IFERROR(N134/$N$19*100,"0.00")</f>
        <v>0.00</v>
      </c>
    </row>
    <row r="135" spans="1:15" ht="12.75" x14ac:dyDescent="0.2">
      <c r="A135" s="63">
        <v>2</v>
      </c>
      <c r="B135" s="58">
        <v>2</v>
      </c>
      <c r="C135" s="58">
        <v>5</v>
      </c>
      <c r="D135" s="58">
        <v>3</v>
      </c>
      <c r="E135" s="58" t="s">
        <v>311</v>
      </c>
      <c r="F135" s="64" t="s">
        <v>139</v>
      </c>
      <c r="G135" s="56"/>
      <c r="H135" s="56"/>
      <c r="I135" s="56"/>
      <c r="J135" s="56"/>
      <c r="K135" s="56"/>
      <c r="L135" s="56"/>
      <c r="M135" s="56"/>
      <c r="N135" s="56">
        <f>SUBTOTAL(9,G135:M135)</f>
        <v>0</v>
      </c>
      <c r="O135" s="111" t="str">
        <f>IFERROR(N135/$N$19*100,"0.00")</f>
        <v>0.00</v>
      </c>
    </row>
    <row r="136" spans="1:15" ht="12.75" x14ac:dyDescent="0.2">
      <c r="A136" s="63">
        <v>2</v>
      </c>
      <c r="B136" s="58">
        <v>2</v>
      </c>
      <c r="C136" s="58">
        <v>5</v>
      </c>
      <c r="D136" s="58">
        <v>3</v>
      </c>
      <c r="E136" s="58" t="s">
        <v>315</v>
      </c>
      <c r="F136" s="64" t="s">
        <v>140</v>
      </c>
      <c r="G136" s="56"/>
      <c r="H136" s="56"/>
      <c r="I136" s="56"/>
      <c r="J136" s="56"/>
      <c r="K136" s="56"/>
      <c r="L136" s="56"/>
      <c r="M136" s="56"/>
      <c r="N136" s="56">
        <f>SUBTOTAL(9,G136:M136)</f>
        <v>0</v>
      </c>
      <c r="O136" s="111" t="str">
        <f>IFERROR(N136/$N$19*100,"0.00")</f>
        <v>0.00</v>
      </c>
    </row>
    <row r="137" spans="1:15" ht="12.75" x14ac:dyDescent="0.2">
      <c r="A137" s="65">
        <v>2</v>
      </c>
      <c r="B137" s="66">
        <v>2</v>
      </c>
      <c r="C137" s="66">
        <v>5</v>
      </c>
      <c r="D137" s="66">
        <v>4</v>
      </c>
      <c r="E137" s="66"/>
      <c r="F137" s="62" t="s">
        <v>141</v>
      </c>
      <c r="G137" s="67">
        <f t="shared" ref="G137:O137" si="55">G138</f>
        <v>0</v>
      </c>
      <c r="H137" s="67">
        <f t="shared" si="55"/>
        <v>0</v>
      </c>
      <c r="I137" s="67">
        <f t="shared" si="55"/>
        <v>0</v>
      </c>
      <c r="J137" s="67">
        <f t="shared" si="55"/>
        <v>0</v>
      </c>
      <c r="K137" s="67">
        <f t="shared" si="55"/>
        <v>0</v>
      </c>
      <c r="L137" s="67">
        <f t="shared" si="55"/>
        <v>0</v>
      </c>
      <c r="M137" s="67">
        <f t="shared" si="55"/>
        <v>0</v>
      </c>
      <c r="N137" s="67">
        <f t="shared" si="55"/>
        <v>0</v>
      </c>
      <c r="O137" s="121" t="str">
        <f t="shared" si="55"/>
        <v>0.00</v>
      </c>
    </row>
    <row r="138" spans="1:15" ht="12.75" x14ac:dyDescent="0.2">
      <c r="A138" s="63">
        <v>2</v>
      </c>
      <c r="B138" s="58">
        <v>2</v>
      </c>
      <c r="C138" s="58">
        <v>5</v>
      </c>
      <c r="D138" s="58">
        <v>4</v>
      </c>
      <c r="E138" s="58" t="s">
        <v>308</v>
      </c>
      <c r="F138" s="64" t="s">
        <v>141</v>
      </c>
      <c r="G138" s="56"/>
      <c r="H138" s="56"/>
      <c r="I138" s="56"/>
      <c r="J138" s="56"/>
      <c r="K138" s="56"/>
      <c r="L138" s="56"/>
      <c r="M138" s="56"/>
      <c r="N138" s="56">
        <f>SUBTOTAL(9,G138:M138)</f>
        <v>0</v>
      </c>
      <c r="O138" s="111" t="str">
        <f>IFERROR(N138/$N$19*100,"0.00")</f>
        <v>0.00</v>
      </c>
    </row>
    <row r="139" spans="1:15" ht="12.75" x14ac:dyDescent="0.2">
      <c r="A139" s="68">
        <v>2</v>
      </c>
      <c r="B139" s="66">
        <v>2</v>
      </c>
      <c r="C139" s="66">
        <v>5</v>
      </c>
      <c r="D139" s="66">
        <v>5</v>
      </c>
      <c r="E139" s="66"/>
      <c r="F139" s="69" t="s">
        <v>368</v>
      </c>
      <c r="G139" s="67">
        <f t="shared" ref="G139:O139" si="56">+G140</f>
        <v>0</v>
      </c>
      <c r="H139" s="67">
        <f t="shared" si="56"/>
        <v>0</v>
      </c>
      <c r="I139" s="67">
        <f t="shared" si="56"/>
        <v>0</v>
      </c>
      <c r="J139" s="67">
        <f t="shared" si="56"/>
        <v>0</v>
      </c>
      <c r="K139" s="67">
        <f t="shared" si="56"/>
        <v>0</v>
      </c>
      <c r="L139" s="67">
        <f t="shared" si="56"/>
        <v>0</v>
      </c>
      <c r="M139" s="67">
        <f t="shared" si="56"/>
        <v>0</v>
      </c>
      <c r="N139" s="67">
        <f t="shared" si="56"/>
        <v>0</v>
      </c>
      <c r="O139" s="122" t="str">
        <f t="shared" si="56"/>
        <v>0.00</v>
      </c>
    </row>
    <row r="140" spans="1:15" ht="12.75" x14ac:dyDescent="0.2">
      <c r="A140" s="63">
        <v>2</v>
      </c>
      <c r="B140" s="58">
        <v>2</v>
      </c>
      <c r="C140" s="58">
        <v>5</v>
      </c>
      <c r="D140" s="58">
        <v>5</v>
      </c>
      <c r="E140" s="58" t="s">
        <v>308</v>
      </c>
      <c r="F140" s="64" t="s">
        <v>368</v>
      </c>
      <c r="G140" s="56"/>
      <c r="H140" s="56"/>
      <c r="I140" s="56"/>
      <c r="J140" s="56"/>
      <c r="K140" s="56"/>
      <c r="L140" s="56"/>
      <c r="M140" s="56"/>
      <c r="N140" s="56">
        <f>SUBTOTAL(9,G140:M140)</f>
        <v>0</v>
      </c>
      <c r="O140" s="111" t="str">
        <f>IFERROR(N140/$N$19*100,"0.00")</f>
        <v>0.00</v>
      </c>
    </row>
    <row r="141" spans="1:15" ht="12.75" x14ac:dyDescent="0.2">
      <c r="A141" s="68">
        <v>2</v>
      </c>
      <c r="B141" s="66">
        <v>2</v>
      </c>
      <c r="C141" s="66">
        <v>5</v>
      </c>
      <c r="D141" s="66">
        <v>6</v>
      </c>
      <c r="E141" s="66"/>
      <c r="F141" s="69" t="s">
        <v>369</v>
      </c>
      <c r="G141" s="67">
        <f t="shared" ref="G141:O141" si="57">G142</f>
        <v>0</v>
      </c>
      <c r="H141" s="67">
        <f t="shared" si="57"/>
        <v>0</v>
      </c>
      <c r="I141" s="67">
        <f t="shared" si="57"/>
        <v>0</v>
      </c>
      <c r="J141" s="67">
        <f t="shared" si="57"/>
        <v>0</v>
      </c>
      <c r="K141" s="67">
        <f t="shared" si="57"/>
        <v>0</v>
      </c>
      <c r="L141" s="67">
        <f t="shared" si="57"/>
        <v>0</v>
      </c>
      <c r="M141" s="67">
        <f t="shared" si="57"/>
        <v>0</v>
      </c>
      <c r="N141" s="67">
        <f t="shared" si="57"/>
        <v>0</v>
      </c>
      <c r="O141" s="121" t="str">
        <f t="shared" si="57"/>
        <v>0.00</v>
      </c>
    </row>
    <row r="142" spans="1:15" ht="12.75" x14ac:dyDescent="0.2">
      <c r="A142" s="63">
        <v>2</v>
      </c>
      <c r="B142" s="58">
        <v>2</v>
      </c>
      <c r="C142" s="58">
        <v>5</v>
      </c>
      <c r="D142" s="58">
        <v>6</v>
      </c>
      <c r="E142" s="58" t="s">
        <v>308</v>
      </c>
      <c r="F142" s="64" t="s">
        <v>369</v>
      </c>
      <c r="G142" s="56"/>
      <c r="H142" s="56"/>
      <c r="I142" s="56"/>
      <c r="J142" s="56"/>
      <c r="K142" s="56"/>
      <c r="L142" s="56"/>
      <c r="M142" s="56"/>
      <c r="N142" s="56">
        <f>SUBTOTAL(9,G142:M142)</f>
        <v>0</v>
      </c>
      <c r="O142" s="111" t="str">
        <f>IFERROR(N142/$N$19*100,"0.00")</f>
        <v>0.00</v>
      </c>
    </row>
    <row r="143" spans="1:15" ht="12.75" x14ac:dyDescent="0.2">
      <c r="A143" s="68">
        <v>2</v>
      </c>
      <c r="B143" s="66">
        <v>2</v>
      </c>
      <c r="C143" s="66">
        <v>5</v>
      </c>
      <c r="D143" s="66">
        <v>7</v>
      </c>
      <c r="E143" s="66"/>
      <c r="F143" s="69" t="s">
        <v>370</v>
      </c>
      <c r="G143" s="67">
        <f t="shared" ref="G143:O143" si="58">+G144</f>
        <v>0</v>
      </c>
      <c r="H143" s="67">
        <f t="shared" si="58"/>
        <v>0</v>
      </c>
      <c r="I143" s="67">
        <f t="shared" si="58"/>
        <v>0</v>
      </c>
      <c r="J143" s="67">
        <f t="shared" si="58"/>
        <v>0</v>
      </c>
      <c r="K143" s="67">
        <f t="shared" si="58"/>
        <v>0</v>
      </c>
      <c r="L143" s="67">
        <f t="shared" si="58"/>
        <v>0</v>
      </c>
      <c r="M143" s="67">
        <f t="shared" si="58"/>
        <v>0</v>
      </c>
      <c r="N143" s="67">
        <f t="shared" si="58"/>
        <v>0</v>
      </c>
      <c r="O143" s="122" t="str">
        <f t="shared" si="58"/>
        <v>0.00</v>
      </c>
    </row>
    <row r="144" spans="1:15" ht="12.75" x14ac:dyDescent="0.2">
      <c r="A144" s="63">
        <v>2</v>
      </c>
      <c r="B144" s="58">
        <v>2</v>
      </c>
      <c r="C144" s="58">
        <v>5</v>
      </c>
      <c r="D144" s="58">
        <v>7</v>
      </c>
      <c r="E144" s="58" t="s">
        <v>308</v>
      </c>
      <c r="F144" s="64" t="s">
        <v>370</v>
      </c>
      <c r="G144" s="56"/>
      <c r="H144" s="56"/>
      <c r="I144" s="56"/>
      <c r="J144" s="56"/>
      <c r="K144" s="56"/>
      <c r="L144" s="56"/>
      <c r="M144" s="56"/>
      <c r="N144" s="56">
        <f>SUBTOTAL(9,G144:M144)</f>
        <v>0</v>
      </c>
      <c r="O144" s="111" t="str">
        <f>IFERROR(N144/$N$19*100,"0.00")</f>
        <v>0.00</v>
      </c>
    </row>
    <row r="145" spans="1:15" ht="12.75" x14ac:dyDescent="0.2">
      <c r="A145" s="68">
        <v>2</v>
      </c>
      <c r="B145" s="66">
        <v>2</v>
      </c>
      <c r="C145" s="66">
        <v>5</v>
      </c>
      <c r="D145" s="66">
        <v>8</v>
      </c>
      <c r="E145" s="66"/>
      <c r="F145" s="69" t="s">
        <v>142</v>
      </c>
      <c r="G145" s="67">
        <f t="shared" ref="G145:O145" si="59">G146</f>
        <v>0</v>
      </c>
      <c r="H145" s="67">
        <f t="shared" si="59"/>
        <v>0</v>
      </c>
      <c r="I145" s="67">
        <f t="shared" si="59"/>
        <v>0</v>
      </c>
      <c r="J145" s="67">
        <f t="shared" si="59"/>
        <v>0</v>
      </c>
      <c r="K145" s="67">
        <f t="shared" si="59"/>
        <v>0</v>
      </c>
      <c r="L145" s="67">
        <f t="shared" si="59"/>
        <v>0</v>
      </c>
      <c r="M145" s="67">
        <f t="shared" si="59"/>
        <v>0</v>
      </c>
      <c r="N145" s="67">
        <f t="shared" si="59"/>
        <v>0</v>
      </c>
      <c r="O145" s="121" t="str">
        <f t="shared" si="59"/>
        <v>0.00</v>
      </c>
    </row>
    <row r="146" spans="1:15" ht="12.75" x14ac:dyDescent="0.2">
      <c r="A146" s="63">
        <v>2</v>
      </c>
      <c r="B146" s="58">
        <v>2</v>
      </c>
      <c r="C146" s="58">
        <v>5</v>
      </c>
      <c r="D146" s="58">
        <v>8</v>
      </c>
      <c r="E146" s="58" t="s">
        <v>308</v>
      </c>
      <c r="F146" s="64" t="s">
        <v>142</v>
      </c>
      <c r="G146" s="56"/>
      <c r="H146" s="56"/>
      <c r="I146" s="56"/>
      <c r="J146" s="56"/>
      <c r="K146" s="56"/>
      <c r="L146" s="56"/>
      <c r="M146" s="56"/>
      <c r="N146" s="56">
        <f>SUBTOTAL(9,G146:M146)</f>
        <v>0</v>
      </c>
      <c r="O146" s="111" t="str">
        <f>IFERROR(N146/$N$19*100,"0.00")</f>
        <v>0.00</v>
      </c>
    </row>
    <row r="147" spans="1:15" ht="12.75" x14ac:dyDescent="0.2">
      <c r="A147" s="87">
        <v>2</v>
      </c>
      <c r="B147" s="85">
        <v>2</v>
      </c>
      <c r="C147" s="85">
        <v>6</v>
      </c>
      <c r="D147" s="85"/>
      <c r="E147" s="85"/>
      <c r="F147" s="88" t="s">
        <v>143</v>
      </c>
      <c r="G147" s="335">
        <f t="shared" ref="G147:N147" si="60">+G148+G150+G152+G154+G156+G158+G160+G162+G164</f>
        <v>0</v>
      </c>
      <c r="H147" s="335">
        <f t="shared" si="60"/>
        <v>0</v>
      </c>
      <c r="I147" s="335">
        <f t="shared" si="60"/>
        <v>0</v>
      </c>
      <c r="J147" s="335">
        <f t="shared" si="60"/>
        <v>0</v>
      </c>
      <c r="K147" s="335">
        <f t="shared" si="60"/>
        <v>0</v>
      </c>
      <c r="L147" s="335">
        <f t="shared" si="60"/>
        <v>0</v>
      </c>
      <c r="M147" s="335">
        <f t="shared" si="60"/>
        <v>0</v>
      </c>
      <c r="N147" s="335">
        <f t="shared" si="60"/>
        <v>0</v>
      </c>
      <c r="O147" s="120">
        <f>+O148+O150+O152+O154+O156+O158+O160+O162+O164</f>
        <v>0</v>
      </c>
    </row>
    <row r="148" spans="1:15" ht="12.75" x14ac:dyDescent="0.2">
      <c r="A148" s="65">
        <v>2</v>
      </c>
      <c r="B148" s="66">
        <v>2</v>
      </c>
      <c r="C148" s="66">
        <v>6</v>
      </c>
      <c r="D148" s="66">
        <v>1</v>
      </c>
      <c r="E148" s="66"/>
      <c r="F148" s="62" t="s">
        <v>371</v>
      </c>
      <c r="G148" s="67">
        <f t="shared" ref="G148:O148" si="61">G149</f>
        <v>0</v>
      </c>
      <c r="H148" s="67">
        <f t="shared" si="61"/>
        <v>0</v>
      </c>
      <c r="I148" s="67">
        <f t="shared" si="61"/>
        <v>0</v>
      </c>
      <c r="J148" s="67">
        <f t="shared" si="61"/>
        <v>0</v>
      </c>
      <c r="K148" s="67">
        <f t="shared" si="61"/>
        <v>0</v>
      </c>
      <c r="L148" s="67">
        <f t="shared" si="61"/>
        <v>0</v>
      </c>
      <c r="M148" s="67">
        <f t="shared" si="61"/>
        <v>0</v>
      </c>
      <c r="N148" s="67">
        <f t="shared" si="61"/>
        <v>0</v>
      </c>
      <c r="O148" s="121" t="str">
        <f t="shared" si="61"/>
        <v>0.00</v>
      </c>
    </row>
    <row r="149" spans="1:15" ht="12.75" x14ac:dyDescent="0.2">
      <c r="A149" s="63">
        <v>2</v>
      </c>
      <c r="B149" s="58">
        <v>2</v>
      </c>
      <c r="C149" s="58">
        <v>6</v>
      </c>
      <c r="D149" s="58">
        <v>1</v>
      </c>
      <c r="E149" s="58" t="s">
        <v>308</v>
      </c>
      <c r="F149" s="64" t="s">
        <v>371</v>
      </c>
      <c r="G149" s="56"/>
      <c r="H149" s="56"/>
      <c r="I149" s="56"/>
      <c r="J149" s="56"/>
      <c r="K149" s="56"/>
      <c r="L149" s="56"/>
      <c r="M149" s="56"/>
      <c r="N149" s="56">
        <f>SUBTOTAL(9,G149:M149)</f>
        <v>0</v>
      </c>
      <c r="O149" s="111" t="str">
        <f>IFERROR(N149/$N$19*100,"0.00")</f>
        <v>0.00</v>
      </c>
    </row>
    <row r="150" spans="1:15" ht="12.75" x14ac:dyDescent="0.2">
      <c r="A150" s="65">
        <v>2</v>
      </c>
      <c r="B150" s="66">
        <v>2</v>
      </c>
      <c r="C150" s="66">
        <v>6</v>
      </c>
      <c r="D150" s="66">
        <v>2</v>
      </c>
      <c r="E150" s="66"/>
      <c r="F150" s="62" t="s">
        <v>144</v>
      </c>
      <c r="G150" s="67">
        <f t="shared" ref="G150:O150" si="62">G151</f>
        <v>0</v>
      </c>
      <c r="H150" s="67">
        <f t="shared" si="62"/>
        <v>0</v>
      </c>
      <c r="I150" s="67">
        <f t="shared" si="62"/>
        <v>0</v>
      </c>
      <c r="J150" s="67">
        <f t="shared" si="62"/>
        <v>0</v>
      </c>
      <c r="K150" s="67">
        <f t="shared" si="62"/>
        <v>0</v>
      </c>
      <c r="L150" s="67">
        <f t="shared" si="62"/>
        <v>0</v>
      </c>
      <c r="M150" s="67">
        <f t="shared" si="62"/>
        <v>0</v>
      </c>
      <c r="N150" s="67">
        <f t="shared" si="62"/>
        <v>0</v>
      </c>
      <c r="O150" s="121" t="str">
        <f t="shared" si="62"/>
        <v>0.00</v>
      </c>
    </row>
    <row r="151" spans="1:15" ht="12.75" x14ac:dyDescent="0.2">
      <c r="A151" s="124">
        <v>2</v>
      </c>
      <c r="B151" s="113">
        <v>2</v>
      </c>
      <c r="C151" s="113">
        <v>6</v>
      </c>
      <c r="D151" s="113">
        <v>2</v>
      </c>
      <c r="E151" s="113" t="s">
        <v>308</v>
      </c>
      <c r="F151" s="125" t="s">
        <v>144</v>
      </c>
      <c r="G151" s="116"/>
      <c r="H151" s="116"/>
      <c r="I151" s="116"/>
      <c r="J151" s="116"/>
      <c r="K151" s="116"/>
      <c r="L151" s="116"/>
      <c r="M151" s="116"/>
      <c r="N151" s="116">
        <f>SUBTOTAL(9,G151:M151)</f>
        <v>0</v>
      </c>
      <c r="O151" s="117" t="str">
        <f>IFERROR(N151/$N$19*100,"0.00")</f>
        <v>0.00</v>
      </c>
    </row>
    <row r="152" spans="1:15" ht="12.75" x14ac:dyDescent="0.2">
      <c r="A152" s="65">
        <v>2</v>
      </c>
      <c r="B152" s="66">
        <v>2</v>
      </c>
      <c r="C152" s="66">
        <v>6</v>
      </c>
      <c r="D152" s="66">
        <v>3</v>
      </c>
      <c r="E152" s="66"/>
      <c r="F152" s="62" t="s">
        <v>145</v>
      </c>
      <c r="G152" s="67">
        <f t="shared" ref="G152:O152" si="63">G153</f>
        <v>0</v>
      </c>
      <c r="H152" s="67">
        <f t="shared" si="63"/>
        <v>0</v>
      </c>
      <c r="I152" s="67">
        <f t="shared" si="63"/>
        <v>0</v>
      </c>
      <c r="J152" s="67">
        <f t="shared" si="63"/>
        <v>0</v>
      </c>
      <c r="K152" s="67">
        <f t="shared" si="63"/>
        <v>0</v>
      </c>
      <c r="L152" s="67">
        <f t="shared" si="63"/>
        <v>0</v>
      </c>
      <c r="M152" s="67">
        <f t="shared" si="63"/>
        <v>0</v>
      </c>
      <c r="N152" s="67">
        <f t="shared" si="63"/>
        <v>0</v>
      </c>
      <c r="O152" s="121" t="str">
        <f t="shared" si="63"/>
        <v>0.00</v>
      </c>
    </row>
    <row r="153" spans="1:15" ht="12.75" x14ac:dyDescent="0.2">
      <c r="A153" s="63">
        <v>2</v>
      </c>
      <c r="B153" s="58">
        <v>2</v>
      </c>
      <c r="C153" s="58">
        <v>6</v>
      </c>
      <c r="D153" s="58">
        <v>3</v>
      </c>
      <c r="E153" s="58" t="s">
        <v>308</v>
      </c>
      <c r="F153" s="64" t="s">
        <v>145</v>
      </c>
      <c r="G153" s="56"/>
      <c r="H153" s="56"/>
      <c r="I153" s="56"/>
      <c r="J153" s="56"/>
      <c r="K153" s="56"/>
      <c r="L153" s="56"/>
      <c r="M153" s="56"/>
      <c r="N153" s="56">
        <f>SUBTOTAL(9,G153:M153)</f>
        <v>0</v>
      </c>
      <c r="O153" s="111" t="str">
        <f>IFERROR(N153/$N$19*100,"0.00")</f>
        <v>0.00</v>
      </c>
    </row>
    <row r="154" spans="1:15" ht="12.75" x14ac:dyDescent="0.2">
      <c r="A154" s="65">
        <v>2</v>
      </c>
      <c r="B154" s="66">
        <v>2</v>
      </c>
      <c r="C154" s="66">
        <v>6</v>
      </c>
      <c r="D154" s="66">
        <v>4</v>
      </c>
      <c r="E154" s="66"/>
      <c r="F154" s="62" t="s">
        <v>146</v>
      </c>
      <c r="G154" s="67">
        <f t="shared" ref="G154:O154" si="64">G155</f>
        <v>0</v>
      </c>
      <c r="H154" s="67">
        <f t="shared" si="64"/>
        <v>0</v>
      </c>
      <c r="I154" s="67">
        <f t="shared" si="64"/>
        <v>0</v>
      </c>
      <c r="J154" s="67">
        <f t="shared" si="64"/>
        <v>0</v>
      </c>
      <c r="K154" s="67">
        <f t="shared" si="64"/>
        <v>0</v>
      </c>
      <c r="L154" s="67">
        <f t="shared" si="64"/>
        <v>0</v>
      </c>
      <c r="M154" s="67">
        <f t="shared" si="64"/>
        <v>0</v>
      </c>
      <c r="N154" s="67">
        <f t="shared" si="64"/>
        <v>0</v>
      </c>
      <c r="O154" s="121" t="str">
        <f t="shared" si="64"/>
        <v>0.00</v>
      </c>
    </row>
    <row r="155" spans="1:15" ht="12.75" x14ac:dyDescent="0.2">
      <c r="A155" s="63">
        <v>2</v>
      </c>
      <c r="B155" s="58">
        <v>2</v>
      </c>
      <c r="C155" s="58">
        <v>6</v>
      </c>
      <c r="D155" s="58">
        <v>4</v>
      </c>
      <c r="E155" s="58" t="s">
        <v>308</v>
      </c>
      <c r="F155" s="64" t="s">
        <v>146</v>
      </c>
      <c r="G155" s="56"/>
      <c r="H155" s="56"/>
      <c r="I155" s="56"/>
      <c r="J155" s="56"/>
      <c r="K155" s="56"/>
      <c r="L155" s="56"/>
      <c r="M155" s="56"/>
      <c r="N155" s="56">
        <f>SUBTOTAL(9,G155:M155)</f>
        <v>0</v>
      </c>
      <c r="O155" s="111" t="str">
        <f>IFERROR(N155/$N$19*100,"0.00")</f>
        <v>0.00</v>
      </c>
    </row>
    <row r="156" spans="1:15" ht="12.75" x14ac:dyDescent="0.2">
      <c r="A156" s="68">
        <v>2</v>
      </c>
      <c r="B156" s="66">
        <v>2</v>
      </c>
      <c r="C156" s="66">
        <v>6</v>
      </c>
      <c r="D156" s="66">
        <v>5</v>
      </c>
      <c r="E156" s="66"/>
      <c r="F156" s="69" t="s">
        <v>313</v>
      </c>
      <c r="G156" s="67">
        <f t="shared" ref="G156:O156" si="65">+G157</f>
        <v>0</v>
      </c>
      <c r="H156" s="67">
        <f t="shared" si="65"/>
        <v>0</v>
      </c>
      <c r="I156" s="67">
        <f t="shared" si="65"/>
        <v>0</v>
      </c>
      <c r="J156" s="67">
        <f t="shared" si="65"/>
        <v>0</v>
      </c>
      <c r="K156" s="67">
        <f t="shared" si="65"/>
        <v>0</v>
      </c>
      <c r="L156" s="67">
        <f t="shared" si="65"/>
        <v>0</v>
      </c>
      <c r="M156" s="67">
        <f t="shared" si="65"/>
        <v>0</v>
      </c>
      <c r="N156" s="67">
        <f t="shared" si="65"/>
        <v>0</v>
      </c>
      <c r="O156" s="122" t="str">
        <f t="shared" si="65"/>
        <v>0.00</v>
      </c>
    </row>
    <row r="157" spans="1:15" ht="12.75" x14ac:dyDescent="0.2">
      <c r="A157" s="63">
        <v>2</v>
      </c>
      <c r="B157" s="58">
        <v>2</v>
      </c>
      <c r="C157" s="58">
        <v>6</v>
      </c>
      <c r="D157" s="58">
        <v>5</v>
      </c>
      <c r="E157" s="58" t="s">
        <v>308</v>
      </c>
      <c r="F157" s="64" t="s">
        <v>313</v>
      </c>
      <c r="G157" s="56"/>
      <c r="H157" s="56"/>
      <c r="I157" s="56"/>
      <c r="J157" s="56"/>
      <c r="K157" s="56"/>
      <c r="L157" s="56"/>
      <c r="M157" s="56"/>
      <c r="N157" s="56">
        <f>SUBTOTAL(9,G157:M157)</f>
        <v>0</v>
      </c>
      <c r="O157" s="111" t="str">
        <f>IFERROR(N157/$N$19*100,"0.00")</f>
        <v>0.00</v>
      </c>
    </row>
    <row r="158" spans="1:15" ht="12.75" x14ac:dyDescent="0.2">
      <c r="A158" s="68">
        <v>2</v>
      </c>
      <c r="B158" s="66">
        <v>2</v>
      </c>
      <c r="C158" s="66">
        <v>6</v>
      </c>
      <c r="D158" s="66">
        <v>6</v>
      </c>
      <c r="E158" s="66"/>
      <c r="F158" s="69" t="s">
        <v>372</v>
      </c>
      <c r="G158" s="67">
        <f t="shared" ref="G158:O158" si="66">+G159</f>
        <v>0</v>
      </c>
      <c r="H158" s="67">
        <f t="shared" si="66"/>
        <v>0</v>
      </c>
      <c r="I158" s="67">
        <f t="shared" si="66"/>
        <v>0</v>
      </c>
      <c r="J158" s="67">
        <f t="shared" si="66"/>
        <v>0</v>
      </c>
      <c r="K158" s="67">
        <f t="shared" si="66"/>
        <v>0</v>
      </c>
      <c r="L158" s="67">
        <f t="shared" si="66"/>
        <v>0</v>
      </c>
      <c r="M158" s="67">
        <f t="shared" si="66"/>
        <v>0</v>
      </c>
      <c r="N158" s="67">
        <f t="shared" si="66"/>
        <v>0</v>
      </c>
      <c r="O158" s="122" t="str">
        <f t="shared" si="66"/>
        <v>0.00</v>
      </c>
    </row>
    <row r="159" spans="1:15" ht="12.75" x14ac:dyDescent="0.2">
      <c r="A159" s="63">
        <v>2</v>
      </c>
      <c r="B159" s="58">
        <v>2</v>
      </c>
      <c r="C159" s="58">
        <v>6</v>
      </c>
      <c r="D159" s="58">
        <v>6</v>
      </c>
      <c r="E159" s="58" t="s">
        <v>308</v>
      </c>
      <c r="F159" s="64" t="s">
        <v>372</v>
      </c>
      <c r="G159" s="56"/>
      <c r="H159" s="56"/>
      <c r="I159" s="56"/>
      <c r="J159" s="56"/>
      <c r="K159" s="56"/>
      <c r="L159" s="56"/>
      <c r="M159" s="56"/>
      <c r="N159" s="56">
        <f>SUBTOTAL(9,G159:M159)</f>
        <v>0</v>
      </c>
      <c r="O159" s="111" t="str">
        <f>IFERROR(N159/$N$19*100,"0.00")</f>
        <v>0.00</v>
      </c>
    </row>
    <row r="160" spans="1:15" ht="12.75" x14ac:dyDescent="0.2">
      <c r="A160" s="68">
        <v>2</v>
      </c>
      <c r="B160" s="66">
        <v>2</v>
      </c>
      <c r="C160" s="66">
        <v>6</v>
      </c>
      <c r="D160" s="66">
        <v>7</v>
      </c>
      <c r="E160" s="66"/>
      <c r="F160" s="69" t="s">
        <v>373</v>
      </c>
      <c r="G160" s="67">
        <f t="shared" ref="G160:O160" si="67">+G161</f>
        <v>0</v>
      </c>
      <c r="H160" s="67">
        <f t="shared" si="67"/>
        <v>0</v>
      </c>
      <c r="I160" s="67">
        <f t="shared" si="67"/>
        <v>0</v>
      </c>
      <c r="J160" s="67">
        <f t="shared" si="67"/>
        <v>0</v>
      </c>
      <c r="K160" s="67">
        <f t="shared" si="67"/>
        <v>0</v>
      </c>
      <c r="L160" s="67">
        <f t="shared" si="67"/>
        <v>0</v>
      </c>
      <c r="M160" s="67">
        <f t="shared" si="67"/>
        <v>0</v>
      </c>
      <c r="N160" s="67">
        <f t="shared" si="67"/>
        <v>0</v>
      </c>
      <c r="O160" s="122" t="str">
        <f t="shared" si="67"/>
        <v>0.00</v>
      </c>
    </row>
    <row r="161" spans="1:15" ht="12.75" x14ac:dyDescent="0.2">
      <c r="A161" s="63">
        <v>2</v>
      </c>
      <c r="B161" s="58">
        <v>2</v>
      </c>
      <c r="C161" s="58">
        <v>6</v>
      </c>
      <c r="D161" s="58">
        <v>7</v>
      </c>
      <c r="E161" s="58" t="s">
        <v>308</v>
      </c>
      <c r="F161" s="64" t="s">
        <v>373</v>
      </c>
      <c r="G161" s="56"/>
      <c r="H161" s="56"/>
      <c r="I161" s="56"/>
      <c r="J161" s="56"/>
      <c r="K161" s="56"/>
      <c r="L161" s="56"/>
      <c r="M161" s="56"/>
      <c r="N161" s="56">
        <f>SUBTOTAL(9,G161:M161)</f>
        <v>0</v>
      </c>
      <c r="O161" s="111" t="str">
        <f>IFERROR(N161/$N$19*100,"0.00")</f>
        <v>0.00</v>
      </c>
    </row>
    <row r="162" spans="1:15" ht="12.75" x14ac:dyDescent="0.2">
      <c r="A162" s="68">
        <v>2</v>
      </c>
      <c r="B162" s="66">
        <v>2</v>
      </c>
      <c r="C162" s="66">
        <v>6</v>
      </c>
      <c r="D162" s="66">
        <v>8</v>
      </c>
      <c r="E162" s="66"/>
      <c r="F162" s="69" t="s">
        <v>374</v>
      </c>
      <c r="G162" s="67">
        <f t="shared" ref="G162:O162" si="68">+G163</f>
        <v>0</v>
      </c>
      <c r="H162" s="67">
        <f t="shared" si="68"/>
        <v>0</v>
      </c>
      <c r="I162" s="67">
        <f t="shared" si="68"/>
        <v>0</v>
      </c>
      <c r="J162" s="67">
        <f t="shared" si="68"/>
        <v>0</v>
      </c>
      <c r="K162" s="67">
        <f t="shared" si="68"/>
        <v>0</v>
      </c>
      <c r="L162" s="67">
        <f t="shared" si="68"/>
        <v>0</v>
      </c>
      <c r="M162" s="67">
        <f t="shared" si="68"/>
        <v>0</v>
      </c>
      <c r="N162" s="67">
        <f t="shared" si="68"/>
        <v>0</v>
      </c>
      <c r="O162" s="122" t="str">
        <f t="shared" si="68"/>
        <v>0.00</v>
      </c>
    </row>
    <row r="163" spans="1:15" ht="12.75" x14ac:dyDescent="0.2">
      <c r="A163" s="63">
        <v>2</v>
      </c>
      <c r="B163" s="58">
        <v>2</v>
      </c>
      <c r="C163" s="58">
        <v>6</v>
      </c>
      <c r="D163" s="58">
        <v>8</v>
      </c>
      <c r="E163" s="58" t="s">
        <v>308</v>
      </c>
      <c r="F163" s="64" t="s">
        <v>374</v>
      </c>
      <c r="G163" s="56"/>
      <c r="H163" s="56"/>
      <c r="I163" s="56"/>
      <c r="J163" s="56"/>
      <c r="K163" s="56"/>
      <c r="L163" s="56"/>
      <c r="M163" s="56"/>
      <c r="N163" s="56">
        <f>SUBTOTAL(9,G163:M163)</f>
        <v>0</v>
      </c>
      <c r="O163" s="111" t="str">
        <f>IFERROR(N163/$N$19*100,"0.00")</f>
        <v>0.00</v>
      </c>
    </row>
    <row r="164" spans="1:15" ht="12.75" x14ac:dyDescent="0.2">
      <c r="A164" s="68">
        <v>2</v>
      </c>
      <c r="B164" s="66">
        <v>2</v>
      </c>
      <c r="C164" s="66">
        <v>6</v>
      </c>
      <c r="D164" s="66">
        <v>9</v>
      </c>
      <c r="E164" s="66"/>
      <c r="F164" s="69" t="s">
        <v>314</v>
      </c>
      <c r="G164" s="67">
        <f t="shared" ref="G164:O164" si="69">+G165</f>
        <v>0</v>
      </c>
      <c r="H164" s="67">
        <f t="shared" si="69"/>
        <v>0</v>
      </c>
      <c r="I164" s="67">
        <f t="shared" si="69"/>
        <v>0</v>
      </c>
      <c r="J164" s="67">
        <f t="shared" si="69"/>
        <v>0</v>
      </c>
      <c r="K164" s="67">
        <f t="shared" si="69"/>
        <v>0</v>
      </c>
      <c r="L164" s="67">
        <f t="shared" si="69"/>
        <v>0</v>
      </c>
      <c r="M164" s="67">
        <f t="shared" si="69"/>
        <v>0</v>
      </c>
      <c r="N164" s="67">
        <f t="shared" si="69"/>
        <v>0</v>
      </c>
      <c r="O164" s="122" t="str">
        <f t="shared" si="69"/>
        <v>0.00</v>
      </c>
    </row>
    <row r="165" spans="1:15" ht="12.75" x14ac:dyDescent="0.2">
      <c r="A165" s="63">
        <v>2</v>
      </c>
      <c r="B165" s="58">
        <v>2</v>
      </c>
      <c r="C165" s="58">
        <v>6</v>
      </c>
      <c r="D165" s="58">
        <v>9</v>
      </c>
      <c r="E165" s="58" t="s">
        <v>308</v>
      </c>
      <c r="F165" s="64" t="s">
        <v>314</v>
      </c>
      <c r="G165" s="56"/>
      <c r="H165" s="56"/>
      <c r="I165" s="56"/>
      <c r="J165" s="56"/>
      <c r="K165" s="56"/>
      <c r="L165" s="56"/>
      <c r="M165" s="56"/>
      <c r="N165" s="56">
        <f>SUBTOTAL(9,G165:M165)</f>
        <v>0</v>
      </c>
      <c r="O165" s="111" t="str">
        <f>IFERROR(N165/$N$19*100,"0.00")</f>
        <v>0.00</v>
      </c>
    </row>
    <row r="166" spans="1:15" ht="12.75" x14ac:dyDescent="0.2">
      <c r="A166" s="87">
        <v>2</v>
      </c>
      <c r="B166" s="85">
        <v>2</v>
      </c>
      <c r="C166" s="85">
        <v>7</v>
      </c>
      <c r="D166" s="85"/>
      <c r="E166" s="85"/>
      <c r="F166" s="88" t="s">
        <v>147</v>
      </c>
      <c r="G166" s="335">
        <f t="shared" ref="G166:N166" si="70">+G167+G175+G182</f>
        <v>0</v>
      </c>
      <c r="H166" s="335">
        <f t="shared" si="70"/>
        <v>0</v>
      </c>
      <c r="I166" s="335">
        <f t="shared" si="70"/>
        <v>0</v>
      </c>
      <c r="J166" s="335">
        <f t="shared" si="70"/>
        <v>0</v>
      </c>
      <c r="K166" s="335">
        <f t="shared" si="70"/>
        <v>0</v>
      </c>
      <c r="L166" s="335">
        <f t="shared" si="70"/>
        <v>0</v>
      </c>
      <c r="M166" s="335">
        <f t="shared" si="70"/>
        <v>0</v>
      </c>
      <c r="N166" s="335">
        <f t="shared" si="70"/>
        <v>0</v>
      </c>
      <c r="O166" s="120">
        <f>+O167+O175+O182</f>
        <v>0</v>
      </c>
    </row>
    <row r="167" spans="1:15" ht="12.75" x14ac:dyDescent="0.2">
      <c r="A167" s="68">
        <v>2</v>
      </c>
      <c r="B167" s="66">
        <v>2</v>
      </c>
      <c r="C167" s="66">
        <v>7</v>
      </c>
      <c r="D167" s="66">
        <v>1</v>
      </c>
      <c r="E167" s="66"/>
      <c r="F167" s="69" t="s">
        <v>375</v>
      </c>
      <c r="G167" s="67">
        <f t="shared" ref="G167:N167" si="71">SUM(G168:G174)</f>
        <v>0</v>
      </c>
      <c r="H167" s="67">
        <f t="shared" si="71"/>
        <v>0</v>
      </c>
      <c r="I167" s="67">
        <f t="shared" si="71"/>
        <v>0</v>
      </c>
      <c r="J167" s="67">
        <f t="shared" si="71"/>
        <v>0</v>
      </c>
      <c r="K167" s="67">
        <f t="shared" si="71"/>
        <v>0</v>
      </c>
      <c r="L167" s="67">
        <f t="shared" si="71"/>
        <v>0</v>
      </c>
      <c r="M167" s="67">
        <f t="shared" si="71"/>
        <v>0</v>
      </c>
      <c r="N167" s="67">
        <f t="shared" si="71"/>
        <v>0</v>
      </c>
      <c r="O167" s="121">
        <f>SUM(O168:O174)</f>
        <v>0</v>
      </c>
    </row>
    <row r="168" spans="1:15" ht="12.75" x14ac:dyDescent="0.2">
      <c r="A168" s="57">
        <v>2</v>
      </c>
      <c r="B168" s="58">
        <v>2</v>
      </c>
      <c r="C168" s="58">
        <v>7</v>
      </c>
      <c r="D168" s="58">
        <v>1</v>
      </c>
      <c r="E168" s="58" t="s">
        <v>308</v>
      </c>
      <c r="F168" s="70" t="s">
        <v>148</v>
      </c>
      <c r="G168" s="56"/>
      <c r="H168" s="56"/>
      <c r="I168" s="56"/>
      <c r="J168" s="56"/>
      <c r="K168" s="56"/>
      <c r="L168" s="56"/>
      <c r="M168" s="56"/>
      <c r="N168" s="56">
        <f t="shared" ref="N168:N174" si="72">SUBTOTAL(9,G168:M168)</f>
        <v>0</v>
      </c>
      <c r="O168" s="111" t="str">
        <f t="shared" ref="O168:O174" si="73">IFERROR(N168/$N$19*100,"0.00")</f>
        <v>0.00</v>
      </c>
    </row>
    <row r="169" spans="1:15" ht="12.75" x14ac:dyDescent="0.2">
      <c r="A169" s="57">
        <v>2</v>
      </c>
      <c r="B169" s="58">
        <v>2</v>
      </c>
      <c r="C169" s="58">
        <v>7</v>
      </c>
      <c r="D169" s="58">
        <v>1</v>
      </c>
      <c r="E169" s="58" t="s">
        <v>309</v>
      </c>
      <c r="F169" s="70" t="s">
        <v>149</v>
      </c>
      <c r="G169" s="56"/>
      <c r="H169" s="56"/>
      <c r="I169" s="56"/>
      <c r="J169" s="56"/>
      <c r="K169" s="56"/>
      <c r="L169" s="56"/>
      <c r="M169" s="56"/>
      <c r="N169" s="56">
        <f t="shared" si="72"/>
        <v>0</v>
      </c>
      <c r="O169" s="111" t="str">
        <f t="shared" si="73"/>
        <v>0.00</v>
      </c>
    </row>
    <row r="170" spans="1:15" ht="12.75" x14ac:dyDescent="0.2">
      <c r="A170" s="57">
        <v>2</v>
      </c>
      <c r="B170" s="58">
        <v>2</v>
      </c>
      <c r="C170" s="58">
        <v>7</v>
      </c>
      <c r="D170" s="58">
        <v>1</v>
      </c>
      <c r="E170" s="58" t="s">
        <v>310</v>
      </c>
      <c r="F170" s="70" t="s">
        <v>150</v>
      </c>
      <c r="G170" s="56"/>
      <c r="H170" s="56"/>
      <c r="I170" s="56"/>
      <c r="J170" s="56"/>
      <c r="K170" s="56"/>
      <c r="L170" s="56"/>
      <c r="M170" s="56"/>
      <c r="N170" s="56">
        <f t="shared" si="72"/>
        <v>0</v>
      </c>
      <c r="O170" s="111" t="str">
        <f t="shared" si="73"/>
        <v>0.00</v>
      </c>
    </row>
    <row r="171" spans="1:15" ht="12.75" x14ac:dyDescent="0.2">
      <c r="A171" s="57">
        <v>2</v>
      </c>
      <c r="B171" s="58">
        <v>2</v>
      </c>
      <c r="C171" s="58">
        <v>7</v>
      </c>
      <c r="D171" s="58">
        <v>1</v>
      </c>
      <c r="E171" s="58" t="s">
        <v>311</v>
      </c>
      <c r="F171" s="70" t="s">
        <v>151</v>
      </c>
      <c r="G171" s="56"/>
      <c r="H171" s="56"/>
      <c r="I171" s="56"/>
      <c r="J171" s="56"/>
      <c r="K171" s="56"/>
      <c r="L171" s="56"/>
      <c r="M171" s="56"/>
      <c r="N171" s="56">
        <f t="shared" si="72"/>
        <v>0</v>
      </c>
      <c r="O171" s="111" t="str">
        <f t="shared" si="73"/>
        <v>0.00</v>
      </c>
    </row>
    <row r="172" spans="1:15" ht="12.75" x14ac:dyDescent="0.2">
      <c r="A172" s="57">
        <v>2</v>
      </c>
      <c r="B172" s="58">
        <v>2</v>
      </c>
      <c r="C172" s="58">
        <v>7</v>
      </c>
      <c r="D172" s="58">
        <v>1</v>
      </c>
      <c r="E172" s="58" t="s">
        <v>315</v>
      </c>
      <c r="F172" s="70" t="s">
        <v>152</v>
      </c>
      <c r="G172" s="56"/>
      <c r="H172" s="56"/>
      <c r="I172" s="56"/>
      <c r="J172" s="56"/>
      <c r="K172" s="56"/>
      <c r="L172" s="56"/>
      <c r="M172" s="56"/>
      <c r="N172" s="56">
        <f t="shared" si="72"/>
        <v>0</v>
      </c>
      <c r="O172" s="111" t="str">
        <f t="shared" si="73"/>
        <v>0.00</v>
      </c>
    </row>
    <row r="173" spans="1:15" ht="12.75" x14ac:dyDescent="0.2">
      <c r="A173" s="57">
        <v>2</v>
      </c>
      <c r="B173" s="58">
        <v>2</v>
      </c>
      <c r="C173" s="58">
        <v>7</v>
      </c>
      <c r="D173" s="58">
        <v>1</v>
      </c>
      <c r="E173" s="58" t="s">
        <v>354</v>
      </c>
      <c r="F173" s="70" t="s">
        <v>153</v>
      </c>
      <c r="G173" s="56"/>
      <c r="H173" s="56"/>
      <c r="I173" s="56"/>
      <c r="J173" s="56"/>
      <c r="K173" s="56"/>
      <c r="L173" s="56"/>
      <c r="M173" s="56"/>
      <c r="N173" s="56">
        <f t="shared" si="72"/>
        <v>0</v>
      </c>
      <c r="O173" s="111" t="str">
        <f t="shared" si="73"/>
        <v>0.00</v>
      </c>
    </row>
    <row r="174" spans="1:15" ht="12.75" x14ac:dyDescent="0.2">
      <c r="A174" s="57">
        <v>2</v>
      </c>
      <c r="B174" s="58">
        <v>2</v>
      </c>
      <c r="C174" s="58">
        <v>7</v>
      </c>
      <c r="D174" s="58">
        <v>1</v>
      </c>
      <c r="E174" s="58" t="s">
        <v>356</v>
      </c>
      <c r="F174" s="70" t="s">
        <v>154</v>
      </c>
      <c r="G174" s="56"/>
      <c r="H174" s="56"/>
      <c r="I174" s="56"/>
      <c r="J174" s="56"/>
      <c r="K174" s="56"/>
      <c r="L174" s="56"/>
      <c r="M174" s="56"/>
      <c r="N174" s="56">
        <f t="shared" si="72"/>
        <v>0</v>
      </c>
      <c r="O174" s="111" t="str">
        <f t="shared" si="73"/>
        <v>0.00</v>
      </c>
    </row>
    <row r="175" spans="1:15" ht="12.75" x14ac:dyDescent="0.2">
      <c r="A175" s="65">
        <v>2</v>
      </c>
      <c r="B175" s="66">
        <v>2</v>
      </c>
      <c r="C175" s="66">
        <v>7</v>
      </c>
      <c r="D175" s="66">
        <v>2</v>
      </c>
      <c r="E175" s="66"/>
      <c r="F175" s="62" t="s">
        <v>376</v>
      </c>
      <c r="G175" s="67">
        <f t="shared" ref="G175:N175" si="74">SUM(G176:G181)</f>
        <v>0</v>
      </c>
      <c r="H175" s="67">
        <f t="shared" si="74"/>
        <v>0</v>
      </c>
      <c r="I175" s="67">
        <f t="shared" si="74"/>
        <v>0</v>
      </c>
      <c r="J175" s="67">
        <f t="shared" si="74"/>
        <v>0</v>
      </c>
      <c r="K175" s="67">
        <f t="shared" si="74"/>
        <v>0</v>
      </c>
      <c r="L175" s="67">
        <f t="shared" si="74"/>
        <v>0</v>
      </c>
      <c r="M175" s="67">
        <f t="shared" si="74"/>
        <v>0</v>
      </c>
      <c r="N175" s="67">
        <f t="shared" si="74"/>
        <v>0</v>
      </c>
      <c r="O175" s="121">
        <f>SUM(O176:O181)</f>
        <v>0</v>
      </c>
    </row>
    <row r="176" spans="1:15" ht="12.75" x14ac:dyDescent="0.2">
      <c r="A176" s="57">
        <v>2</v>
      </c>
      <c r="B176" s="58">
        <v>2</v>
      </c>
      <c r="C176" s="58">
        <v>7</v>
      </c>
      <c r="D176" s="58">
        <v>2</v>
      </c>
      <c r="E176" s="58" t="s">
        <v>308</v>
      </c>
      <c r="F176" s="70" t="s">
        <v>377</v>
      </c>
      <c r="G176" s="56"/>
      <c r="H176" s="56"/>
      <c r="I176" s="56"/>
      <c r="J176" s="56"/>
      <c r="K176" s="56"/>
      <c r="L176" s="56"/>
      <c r="M176" s="56"/>
      <c r="N176" s="56">
        <f t="shared" ref="N176:N181" si="75">SUBTOTAL(9,G176:M176)</f>
        <v>0</v>
      </c>
      <c r="O176" s="111" t="str">
        <f t="shared" ref="O176:O181" si="76">IFERROR(N176/$N$19*100,"0.00")</f>
        <v>0.00</v>
      </c>
    </row>
    <row r="177" spans="1:15" ht="12.75" x14ac:dyDescent="0.2">
      <c r="A177" s="57">
        <v>2</v>
      </c>
      <c r="B177" s="58">
        <v>2</v>
      </c>
      <c r="C177" s="58">
        <v>7</v>
      </c>
      <c r="D177" s="58">
        <v>2</v>
      </c>
      <c r="E177" s="58" t="s">
        <v>309</v>
      </c>
      <c r="F177" s="70" t="s">
        <v>155</v>
      </c>
      <c r="G177" s="56"/>
      <c r="H177" s="56"/>
      <c r="I177" s="56"/>
      <c r="J177" s="56"/>
      <c r="K177" s="56"/>
      <c r="L177" s="56"/>
      <c r="M177" s="56"/>
      <c r="N177" s="56">
        <f t="shared" si="75"/>
        <v>0</v>
      </c>
      <c r="O177" s="111" t="str">
        <f t="shared" si="76"/>
        <v>0.00</v>
      </c>
    </row>
    <row r="178" spans="1:15" ht="12.75" x14ac:dyDescent="0.2">
      <c r="A178" s="57">
        <v>2</v>
      </c>
      <c r="B178" s="58">
        <v>2</v>
      </c>
      <c r="C178" s="58">
        <v>7</v>
      </c>
      <c r="D178" s="58">
        <v>2</v>
      </c>
      <c r="E178" s="58" t="s">
        <v>310</v>
      </c>
      <c r="F178" s="70" t="s">
        <v>378</v>
      </c>
      <c r="G178" s="56"/>
      <c r="H178" s="56"/>
      <c r="I178" s="56"/>
      <c r="J178" s="56"/>
      <c r="K178" s="56"/>
      <c r="L178" s="56"/>
      <c r="M178" s="56"/>
      <c r="N178" s="56">
        <f t="shared" si="75"/>
        <v>0</v>
      </c>
      <c r="O178" s="111" t="str">
        <f t="shared" si="76"/>
        <v>0.00</v>
      </c>
    </row>
    <row r="179" spans="1:15" ht="12.75" x14ac:dyDescent="0.2">
      <c r="A179" s="57">
        <v>2</v>
      </c>
      <c r="B179" s="58">
        <v>2</v>
      </c>
      <c r="C179" s="58">
        <v>7</v>
      </c>
      <c r="D179" s="58">
        <v>2</v>
      </c>
      <c r="E179" s="58" t="s">
        <v>311</v>
      </c>
      <c r="F179" s="70" t="s">
        <v>156</v>
      </c>
      <c r="G179" s="56"/>
      <c r="H179" s="56"/>
      <c r="I179" s="56"/>
      <c r="J179" s="56"/>
      <c r="K179" s="56"/>
      <c r="L179" s="56"/>
      <c r="M179" s="56"/>
      <c r="N179" s="56">
        <f t="shared" si="75"/>
        <v>0</v>
      </c>
      <c r="O179" s="111" t="str">
        <f t="shared" si="76"/>
        <v>0.00</v>
      </c>
    </row>
    <row r="180" spans="1:15" ht="12.75" x14ac:dyDescent="0.2">
      <c r="A180" s="57">
        <v>2</v>
      </c>
      <c r="B180" s="58">
        <v>2</v>
      </c>
      <c r="C180" s="58">
        <v>7</v>
      </c>
      <c r="D180" s="58">
        <v>2</v>
      </c>
      <c r="E180" s="58" t="s">
        <v>315</v>
      </c>
      <c r="F180" s="70" t="s">
        <v>316</v>
      </c>
      <c r="G180" s="56"/>
      <c r="H180" s="56"/>
      <c r="I180" s="56"/>
      <c r="J180" s="56"/>
      <c r="K180" s="56"/>
      <c r="L180" s="56"/>
      <c r="M180" s="56"/>
      <c r="N180" s="56">
        <f t="shared" si="75"/>
        <v>0</v>
      </c>
      <c r="O180" s="111" t="str">
        <f t="shared" si="76"/>
        <v>0.00</v>
      </c>
    </row>
    <row r="181" spans="1:15" ht="12.75" x14ac:dyDescent="0.2">
      <c r="A181" s="57">
        <v>2</v>
      </c>
      <c r="B181" s="58">
        <v>2</v>
      </c>
      <c r="C181" s="58">
        <v>7</v>
      </c>
      <c r="D181" s="58">
        <v>2</v>
      </c>
      <c r="E181" s="58" t="s">
        <v>354</v>
      </c>
      <c r="F181" s="71" t="s">
        <v>157</v>
      </c>
      <c r="G181" s="56"/>
      <c r="H181" s="56"/>
      <c r="I181" s="56"/>
      <c r="J181" s="56"/>
      <c r="K181" s="56"/>
      <c r="L181" s="56"/>
      <c r="M181" s="56"/>
      <c r="N181" s="56">
        <f t="shared" si="75"/>
        <v>0</v>
      </c>
      <c r="O181" s="111" t="str">
        <f t="shared" si="76"/>
        <v>0.00</v>
      </c>
    </row>
    <row r="182" spans="1:15" ht="12.75" x14ac:dyDescent="0.2">
      <c r="A182" s="65">
        <v>2</v>
      </c>
      <c r="B182" s="66">
        <v>2</v>
      </c>
      <c r="C182" s="66">
        <v>7</v>
      </c>
      <c r="D182" s="66">
        <v>3</v>
      </c>
      <c r="E182" s="66"/>
      <c r="F182" s="62" t="s">
        <v>158</v>
      </c>
      <c r="G182" s="67">
        <f t="shared" ref="G182:O182" si="77">G183</f>
        <v>0</v>
      </c>
      <c r="H182" s="67">
        <f t="shared" si="77"/>
        <v>0</v>
      </c>
      <c r="I182" s="67">
        <f t="shared" si="77"/>
        <v>0</v>
      </c>
      <c r="J182" s="67">
        <f t="shared" si="77"/>
        <v>0</v>
      </c>
      <c r="K182" s="67">
        <f t="shared" si="77"/>
        <v>0</v>
      </c>
      <c r="L182" s="67">
        <f t="shared" si="77"/>
        <v>0</v>
      </c>
      <c r="M182" s="67">
        <f t="shared" si="77"/>
        <v>0</v>
      </c>
      <c r="N182" s="67">
        <f t="shared" si="77"/>
        <v>0</v>
      </c>
      <c r="O182" s="121" t="str">
        <f t="shared" si="77"/>
        <v>0.00</v>
      </c>
    </row>
    <row r="183" spans="1:15" ht="12.75" x14ac:dyDescent="0.2">
      <c r="A183" s="57">
        <v>2</v>
      </c>
      <c r="B183" s="58">
        <v>2</v>
      </c>
      <c r="C183" s="58">
        <v>7</v>
      </c>
      <c r="D183" s="58">
        <v>3</v>
      </c>
      <c r="E183" s="58" t="s">
        <v>308</v>
      </c>
      <c r="F183" s="55" t="s">
        <v>158</v>
      </c>
      <c r="G183" s="56"/>
      <c r="H183" s="56"/>
      <c r="I183" s="56"/>
      <c r="J183" s="56"/>
      <c r="K183" s="56"/>
      <c r="L183" s="56"/>
      <c r="M183" s="56"/>
      <c r="N183" s="56">
        <f>SUBTOTAL(9,G183:M183)</f>
        <v>0</v>
      </c>
      <c r="O183" s="111" t="str">
        <f>IFERROR(N183/$N$19*100,"0.00")</f>
        <v>0.00</v>
      </c>
    </row>
    <row r="184" spans="1:15" ht="12.75" x14ac:dyDescent="0.2">
      <c r="A184" s="87">
        <v>2</v>
      </c>
      <c r="B184" s="85">
        <v>2</v>
      </c>
      <c r="C184" s="85">
        <v>8</v>
      </c>
      <c r="D184" s="85"/>
      <c r="E184" s="85"/>
      <c r="F184" s="88" t="s">
        <v>379</v>
      </c>
      <c r="G184" s="335">
        <f t="shared" ref="G184:N184" si="78">+G185+G187+G189+G191+G193+G197+G202+G209+G213</f>
        <v>0</v>
      </c>
      <c r="H184" s="335">
        <f t="shared" si="78"/>
        <v>0</v>
      </c>
      <c r="I184" s="335">
        <f t="shared" si="78"/>
        <v>0</v>
      </c>
      <c r="J184" s="335">
        <f t="shared" si="78"/>
        <v>0</v>
      </c>
      <c r="K184" s="335">
        <f t="shared" si="78"/>
        <v>0</v>
      </c>
      <c r="L184" s="335">
        <f t="shared" si="78"/>
        <v>0</v>
      </c>
      <c r="M184" s="335">
        <f t="shared" si="78"/>
        <v>0</v>
      </c>
      <c r="N184" s="335">
        <f t="shared" si="78"/>
        <v>0</v>
      </c>
      <c r="O184" s="120">
        <f>+O185+O187+O189+O191+O193+O197+O202+O209+O213</f>
        <v>0</v>
      </c>
    </row>
    <row r="185" spans="1:15" ht="12.75" x14ac:dyDescent="0.2">
      <c r="A185" s="65">
        <v>2</v>
      </c>
      <c r="B185" s="66">
        <v>2</v>
      </c>
      <c r="C185" s="66">
        <v>8</v>
      </c>
      <c r="D185" s="66">
        <v>1</v>
      </c>
      <c r="E185" s="66"/>
      <c r="F185" s="62" t="s">
        <v>159</v>
      </c>
      <c r="G185" s="67">
        <f t="shared" ref="G185:O185" si="79">G186</f>
        <v>0</v>
      </c>
      <c r="H185" s="67">
        <f t="shared" si="79"/>
        <v>0</v>
      </c>
      <c r="I185" s="67">
        <f t="shared" si="79"/>
        <v>0</v>
      </c>
      <c r="J185" s="67">
        <f t="shared" si="79"/>
        <v>0</v>
      </c>
      <c r="K185" s="67">
        <f t="shared" si="79"/>
        <v>0</v>
      </c>
      <c r="L185" s="67">
        <f t="shared" si="79"/>
        <v>0</v>
      </c>
      <c r="M185" s="67">
        <f t="shared" si="79"/>
        <v>0</v>
      </c>
      <c r="N185" s="67">
        <f t="shared" si="79"/>
        <v>0</v>
      </c>
      <c r="O185" s="121" t="str">
        <f t="shared" si="79"/>
        <v>0.00</v>
      </c>
    </row>
    <row r="186" spans="1:15" ht="12.75" x14ac:dyDescent="0.2">
      <c r="A186" s="57">
        <v>2</v>
      </c>
      <c r="B186" s="58">
        <v>2</v>
      </c>
      <c r="C186" s="58">
        <v>8</v>
      </c>
      <c r="D186" s="58">
        <v>1</v>
      </c>
      <c r="E186" s="58" t="s">
        <v>308</v>
      </c>
      <c r="F186" s="55" t="s">
        <v>159</v>
      </c>
      <c r="G186" s="56"/>
      <c r="H186" s="56"/>
      <c r="I186" s="56"/>
      <c r="J186" s="56"/>
      <c r="K186" s="56"/>
      <c r="L186" s="56"/>
      <c r="M186" s="56"/>
      <c r="N186" s="56">
        <f>SUBTOTAL(9,G186:M186)</f>
        <v>0</v>
      </c>
      <c r="O186" s="111" t="str">
        <f>IFERROR(N186/$N$19*100,"0.00")</f>
        <v>0.00</v>
      </c>
    </row>
    <row r="187" spans="1:15" ht="12.75" x14ac:dyDescent="0.2">
      <c r="A187" s="65">
        <v>2</v>
      </c>
      <c r="B187" s="66">
        <v>2</v>
      </c>
      <c r="C187" s="66">
        <v>8</v>
      </c>
      <c r="D187" s="66">
        <v>2</v>
      </c>
      <c r="E187" s="66"/>
      <c r="F187" s="62" t="s">
        <v>160</v>
      </c>
      <c r="G187" s="67">
        <f t="shared" ref="G187:O187" si="80">G188</f>
        <v>0</v>
      </c>
      <c r="H187" s="67">
        <f t="shared" si="80"/>
        <v>0</v>
      </c>
      <c r="I187" s="67">
        <f t="shared" si="80"/>
        <v>0</v>
      </c>
      <c r="J187" s="67">
        <f t="shared" si="80"/>
        <v>0</v>
      </c>
      <c r="K187" s="67">
        <f t="shared" si="80"/>
        <v>0</v>
      </c>
      <c r="L187" s="67">
        <f t="shared" si="80"/>
        <v>0</v>
      </c>
      <c r="M187" s="67">
        <f t="shared" si="80"/>
        <v>0</v>
      </c>
      <c r="N187" s="67">
        <f t="shared" si="80"/>
        <v>0</v>
      </c>
      <c r="O187" s="121" t="str">
        <f t="shared" si="80"/>
        <v>0.00</v>
      </c>
    </row>
    <row r="188" spans="1:15" ht="12.75" x14ac:dyDescent="0.2">
      <c r="A188" s="57">
        <v>2</v>
      </c>
      <c r="B188" s="58">
        <v>2</v>
      </c>
      <c r="C188" s="58">
        <v>8</v>
      </c>
      <c r="D188" s="58">
        <v>2</v>
      </c>
      <c r="E188" s="58" t="s">
        <v>308</v>
      </c>
      <c r="F188" s="55" t="s">
        <v>160</v>
      </c>
      <c r="G188" s="56"/>
      <c r="H188" s="56"/>
      <c r="I188" s="56"/>
      <c r="J188" s="56"/>
      <c r="K188" s="56"/>
      <c r="L188" s="56"/>
      <c r="M188" s="56"/>
      <c r="N188" s="56">
        <f>SUBTOTAL(9,G188:M188)</f>
        <v>0</v>
      </c>
      <c r="O188" s="111" t="str">
        <f>IFERROR(N188/$N$19*100,"0.00")</f>
        <v>0.00</v>
      </c>
    </row>
    <row r="189" spans="1:15" ht="12.75" x14ac:dyDescent="0.2">
      <c r="A189" s="65">
        <v>2</v>
      </c>
      <c r="B189" s="66">
        <v>2</v>
      </c>
      <c r="C189" s="66">
        <v>8</v>
      </c>
      <c r="D189" s="66">
        <v>3</v>
      </c>
      <c r="E189" s="66"/>
      <c r="F189" s="62" t="s">
        <v>161</v>
      </c>
      <c r="G189" s="67">
        <f t="shared" ref="G189:O189" si="81">G190</f>
        <v>0</v>
      </c>
      <c r="H189" s="67">
        <f t="shared" si="81"/>
        <v>0</v>
      </c>
      <c r="I189" s="67">
        <f t="shared" si="81"/>
        <v>0</v>
      </c>
      <c r="J189" s="67">
        <f t="shared" si="81"/>
        <v>0</v>
      </c>
      <c r="K189" s="67">
        <f t="shared" si="81"/>
        <v>0</v>
      </c>
      <c r="L189" s="67">
        <f t="shared" si="81"/>
        <v>0</v>
      </c>
      <c r="M189" s="67">
        <f t="shared" si="81"/>
        <v>0</v>
      </c>
      <c r="N189" s="67">
        <f t="shared" si="81"/>
        <v>0</v>
      </c>
      <c r="O189" s="121" t="str">
        <f t="shared" si="81"/>
        <v>0.00</v>
      </c>
    </row>
    <row r="190" spans="1:15" ht="12.75" x14ac:dyDescent="0.2">
      <c r="A190" s="57">
        <v>2</v>
      </c>
      <c r="B190" s="58">
        <v>2</v>
      </c>
      <c r="C190" s="58">
        <v>8</v>
      </c>
      <c r="D190" s="58">
        <v>3</v>
      </c>
      <c r="E190" s="58" t="s">
        <v>308</v>
      </c>
      <c r="F190" s="71" t="s">
        <v>161</v>
      </c>
      <c r="G190" s="56"/>
      <c r="H190" s="56"/>
      <c r="I190" s="56"/>
      <c r="J190" s="56"/>
      <c r="K190" s="56"/>
      <c r="L190" s="56"/>
      <c r="M190" s="56"/>
      <c r="N190" s="56">
        <f>SUBTOTAL(9,G190:M190)</f>
        <v>0</v>
      </c>
      <c r="O190" s="111" t="str">
        <f>IFERROR(N190/$N$19*100,"0.00")</f>
        <v>0.00</v>
      </c>
    </row>
    <row r="191" spans="1:15" ht="12.75" x14ac:dyDescent="0.2">
      <c r="A191" s="65">
        <v>2</v>
      </c>
      <c r="B191" s="66">
        <v>2</v>
      </c>
      <c r="C191" s="66">
        <v>8</v>
      </c>
      <c r="D191" s="66">
        <v>4</v>
      </c>
      <c r="E191" s="66"/>
      <c r="F191" s="62" t="s">
        <v>162</v>
      </c>
      <c r="G191" s="67">
        <f t="shared" ref="G191:O191" si="82">G192</f>
        <v>0</v>
      </c>
      <c r="H191" s="67">
        <f t="shared" si="82"/>
        <v>0</v>
      </c>
      <c r="I191" s="67">
        <f t="shared" si="82"/>
        <v>0</v>
      </c>
      <c r="J191" s="67">
        <f t="shared" si="82"/>
        <v>0</v>
      </c>
      <c r="K191" s="67">
        <f t="shared" si="82"/>
        <v>0</v>
      </c>
      <c r="L191" s="67">
        <f t="shared" si="82"/>
        <v>0</v>
      </c>
      <c r="M191" s="67">
        <f t="shared" si="82"/>
        <v>0</v>
      </c>
      <c r="N191" s="67">
        <f t="shared" si="82"/>
        <v>0</v>
      </c>
      <c r="O191" s="121" t="str">
        <f t="shared" si="82"/>
        <v>0.00</v>
      </c>
    </row>
    <row r="192" spans="1:15" ht="12.75" x14ac:dyDescent="0.2">
      <c r="A192" s="57">
        <v>2</v>
      </c>
      <c r="B192" s="58">
        <v>2</v>
      </c>
      <c r="C192" s="58">
        <v>8</v>
      </c>
      <c r="D192" s="58">
        <v>4</v>
      </c>
      <c r="E192" s="58" t="s">
        <v>308</v>
      </c>
      <c r="F192" s="55" t="s">
        <v>162</v>
      </c>
      <c r="G192" s="56"/>
      <c r="H192" s="56"/>
      <c r="I192" s="56"/>
      <c r="J192" s="56"/>
      <c r="K192" s="56"/>
      <c r="L192" s="56"/>
      <c r="M192" s="56"/>
      <c r="N192" s="56">
        <f>SUBTOTAL(9,G192:M192)</f>
        <v>0</v>
      </c>
      <c r="O192" s="111" t="str">
        <f>IFERROR(N192/$N$19*100,"0.00")</f>
        <v>0.00</v>
      </c>
    </row>
    <row r="193" spans="1:15" ht="12.75" x14ac:dyDescent="0.2">
      <c r="A193" s="65">
        <v>2</v>
      </c>
      <c r="B193" s="66">
        <v>2</v>
      </c>
      <c r="C193" s="66">
        <v>8</v>
      </c>
      <c r="D193" s="66">
        <v>5</v>
      </c>
      <c r="E193" s="66"/>
      <c r="F193" s="62" t="s">
        <v>163</v>
      </c>
      <c r="G193" s="67">
        <f t="shared" ref="G193:N193" si="83">SUM(G194:G196)</f>
        <v>0</v>
      </c>
      <c r="H193" s="67">
        <f t="shared" si="83"/>
        <v>0</v>
      </c>
      <c r="I193" s="67">
        <f t="shared" si="83"/>
        <v>0</v>
      </c>
      <c r="J193" s="67">
        <f t="shared" si="83"/>
        <v>0</v>
      </c>
      <c r="K193" s="67">
        <f t="shared" si="83"/>
        <v>0</v>
      </c>
      <c r="L193" s="67">
        <f t="shared" si="83"/>
        <v>0</v>
      </c>
      <c r="M193" s="67">
        <f t="shared" si="83"/>
        <v>0</v>
      </c>
      <c r="N193" s="67">
        <f t="shared" si="83"/>
        <v>0</v>
      </c>
      <c r="O193" s="121">
        <f>SUM(O194:O196)</f>
        <v>0</v>
      </c>
    </row>
    <row r="194" spans="1:15" ht="12.75" x14ac:dyDescent="0.2">
      <c r="A194" s="57">
        <v>2</v>
      </c>
      <c r="B194" s="58">
        <v>2</v>
      </c>
      <c r="C194" s="58">
        <v>8</v>
      </c>
      <c r="D194" s="58">
        <v>5</v>
      </c>
      <c r="E194" s="58" t="s">
        <v>308</v>
      </c>
      <c r="F194" s="55" t="s">
        <v>164</v>
      </c>
      <c r="G194" s="56"/>
      <c r="H194" s="56"/>
      <c r="I194" s="56"/>
      <c r="J194" s="56"/>
      <c r="K194" s="56"/>
      <c r="L194" s="56"/>
      <c r="M194" s="56"/>
      <c r="N194" s="56">
        <f>SUBTOTAL(9,G194:M194)</f>
        <v>0</v>
      </c>
      <c r="O194" s="111" t="str">
        <f>IFERROR(N194/$N$19*100,"0.00")</f>
        <v>0.00</v>
      </c>
    </row>
    <row r="195" spans="1:15" ht="12.75" x14ac:dyDescent="0.2">
      <c r="A195" s="57">
        <v>2</v>
      </c>
      <c r="B195" s="58">
        <v>2</v>
      </c>
      <c r="C195" s="58">
        <v>8</v>
      </c>
      <c r="D195" s="58">
        <v>5</v>
      </c>
      <c r="E195" s="58" t="s">
        <v>309</v>
      </c>
      <c r="F195" s="55" t="s">
        <v>165</v>
      </c>
      <c r="G195" s="56"/>
      <c r="H195" s="56"/>
      <c r="I195" s="56"/>
      <c r="J195" s="56"/>
      <c r="K195" s="56"/>
      <c r="L195" s="56"/>
      <c r="M195" s="56"/>
      <c r="N195" s="56">
        <f>SUBTOTAL(9,G195:M195)</f>
        <v>0</v>
      </c>
      <c r="O195" s="111" t="str">
        <f>IFERROR(N195/$N$19*100,"0.00")</f>
        <v>0.00</v>
      </c>
    </row>
    <row r="196" spans="1:15" ht="12.75" x14ac:dyDescent="0.2">
      <c r="A196" s="57">
        <v>2</v>
      </c>
      <c r="B196" s="58">
        <v>2</v>
      </c>
      <c r="C196" s="58">
        <v>8</v>
      </c>
      <c r="D196" s="58">
        <v>5</v>
      </c>
      <c r="E196" s="58" t="s">
        <v>310</v>
      </c>
      <c r="F196" s="55" t="s">
        <v>317</v>
      </c>
      <c r="G196" s="56"/>
      <c r="H196" s="56"/>
      <c r="I196" s="56"/>
      <c r="J196" s="56"/>
      <c r="K196" s="56"/>
      <c r="L196" s="56"/>
      <c r="M196" s="56"/>
      <c r="N196" s="56">
        <f>SUBTOTAL(9,G196:M196)</f>
        <v>0</v>
      </c>
      <c r="O196" s="111" t="str">
        <f>IFERROR(N196/$N$19*100,"0.00")</f>
        <v>0.00</v>
      </c>
    </row>
    <row r="197" spans="1:15" ht="12.75" x14ac:dyDescent="0.2">
      <c r="A197" s="65">
        <v>2</v>
      </c>
      <c r="B197" s="66">
        <v>2</v>
      </c>
      <c r="C197" s="66">
        <v>8</v>
      </c>
      <c r="D197" s="66">
        <v>6</v>
      </c>
      <c r="E197" s="66"/>
      <c r="F197" s="62" t="s">
        <v>166</v>
      </c>
      <c r="G197" s="67">
        <f t="shared" ref="G197:N197" si="84">SUM(G198:G201)</f>
        <v>0</v>
      </c>
      <c r="H197" s="67">
        <f t="shared" si="84"/>
        <v>0</v>
      </c>
      <c r="I197" s="67">
        <f t="shared" si="84"/>
        <v>0</v>
      </c>
      <c r="J197" s="67">
        <f t="shared" si="84"/>
        <v>0</v>
      </c>
      <c r="K197" s="67">
        <f t="shared" si="84"/>
        <v>0</v>
      </c>
      <c r="L197" s="67">
        <f t="shared" si="84"/>
        <v>0</v>
      </c>
      <c r="M197" s="67">
        <f t="shared" si="84"/>
        <v>0</v>
      </c>
      <c r="N197" s="67">
        <f t="shared" si="84"/>
        <v>0</v>
      </c>
      <c r="O197" s="121">
        <f>SUM(O198:O201)</f>
        <v>0</v>
      </c>
    </row>
    <row r="198" spans="1:15" ht="12.75" x14ac:dyDescent="0.2">
      <c r="A198" s="57">
        <v>2</v>
      </c>
      <c r="B198" s="58">
        <v>2</v>
      </c>
      <c r="C198" s="58">
        <v>8</v>
      </c>
      <c r="D198" s="58">
        <v>6</v>
      </c>
      <c r="E198" s="58" t="s">
        <v>308</v>
      </c>
      <c r="F198" s="55" t="s">
        <v>380</v>
      </c>
      <c r="G198" s="56"/>
      <c r="H198" s="56"/>
      <c r="I198" s="56"/>
      <c r="J198" s="56"/>
      <c r="K198" s="56"/>
      <c r="L198" s="56"/>
      <c r="M198" s="56"/>
      <c r="N198" s="56">
        <f>SUBTOTAL(9,G198:M198)</f>
        <v>0</v>
      </c>
      <c r="O198" s="111" t="str">
        <f>IFERROR(N198/$N$19*100,"0.00")</f>
        <v>0.00</v>
      </c>
    </row>
    <row r="199" spans="1:15" ht="12.75" x14ac:dyDescent="0.2">
      <c r="A199" s="57">
        <v>2</v>
      </c>
      <c r="B199" s="58">
        <v>2</v>
      </c>
      <c r="C199" s="58">
        <v>8</v>
      </c>
      <c r="D199" s="58">
        <v>6</v>
      </c>
      <c r="E199" s="58" t="s">
        <v>309</v>
      </c>
      <c r="F199" s="55" t="s">
        <v>167</v>
      </c>
      <c r="G199" s="56"/>
      <c r="H199" s="56"/>
      <c r="I199" s="56"/>
      <c r="J199" s="56"/>
      <c r="K199" s="56"/>
      <c r="L199" s="56"/>
      <c r="M199" s="56"/>
      <c r="N199" s="56">
        <f>SUBTOTAL(9,G199:M199)</f>
        <v>0</v>
      </c>
      <c r="O199" s="111" t="str">
        <f>IFERROR(N199/$N$19*100,"0.00")</f>
        <v>0.00</v>
      </c>
    </row>
    <row r="200" spans="1:15" ht="12.75" x14ac:dyDescent="0.2">
      <c r="A200" s="57">
        <v>2</v>
      </c>
      <c r="B200" s="58">
        <v>2</v>
      </c>
      <c r="C200" s="58">
        <v>8</v>
      </c>
      <c r="D200" s="58">
        <v>6</v>
      </c>
      <c r="E200" s="58" t="s">
        <v>310</v>
      </c>
      <c r="F200" s="55" t="s">
        <v>168</v>
      </c>
      <c r="G200" s="56"/>
      <c r="H200" s="56"/>
      <c r="I200" s="56"/>
      <c r="J200" s="56"/>
      <c r="K200" s="56"/>
      <c r="L200" s="56"/>
      <c r="M200" s="56"/>
      <c r="N200" s="56">
        <f>SUBTOTAL(9,G200:M200)</f>
        <v>0</v>
      </c>
      <c r="O200" s="111" t="str">
        <f>IFERROR(N200/$N$19*100,"0.00")</f>
        <v>0.00</v>
      </c>
    </row>
    <row r="201" spans="1:15" ht="12.75" x14ac:dyDescent="0.2">
      <c r="A201" s="57">
        <v>2</v>
      </c>
      <c r="B201" s="58">
        <v>2</v>
      </c>
      <c r="C201" s="58">
        <v>8</v>
      </c>
      <c r="D201" s="58">
        <v>6</v>
      </c>
      <c r="E201" s="58" t="s">
        <v>311</v>
      </c>
      <c r="F201" s="55" t="s">
        <v>169</v>
      </c>
      <c r="G201" s="56"/>
      <c r="H201" s="56"/>
      <c r="I201" s="56"/>
      <c r="J201" s="56"/>
      <c r="K201" s="56"/>
      <c r="L201" s="56"/>
      <c r="M201" s="56"/>
      <c r="N201" s="56">
        <f>SUBTOTAL(9,G201:M201)</f>
        <v>0</v>
      </c>
      <c r="O201" s="111" t="str">
        <f>IFERROR(N201/$N$19*100,"0.00")</f>
        <v>0.00</v>
      </c>
    </row>
    <row r="202" spans="1:15" ht="12.75" x14ac:dyDescent="0.2">
      <c r="A202" s="65">
        <v>2</v>
      </c>
      <c r="B202" s="66">
        <v>2</v>
      </c>
      <c r="C202" s="66">
        <v>8</v>
      </c>
      <c r="D202" s="66">
        <v>7</v>
      </c>
      <c r="E202" s="66"/>
      <c r="F202" s="62" t="s">
        <v>170</v>
      </c>
      <c r="G202" s="67">
        <f t="shared" ref="G202:N202" si="85">SUM(G203:G208)</f>
        <v>0</v>
      </c>
      <c r="H202" s="67">
        <f t="shared" si="85"/>
        <v>0</v>
      </c>
      <c r="I202" s="67">
        <f t="shared" si="85"/>
        <v>0</v>
      </c>
      <c r="J202" s="67">
        <f t="shared" si="85"/>
        <v>0</v>
      </c>
      <c r="K202" s="67">
        <f t="shared" si="85"/>
        <v>0</v>
      </c>
      <c r="L202" s="67">
        <f t="shared" si="85"/>
        <v>0</v>
      </c>
      <c r="M202" s="67">
        <f t="shared" si="85"/>
        <v>0</v>
      </c>
      <c r="N202" s="67">
        <f t="shared" si="85"/>
        <v>0</v>
      </c>
      <c r="O202" s="121">
        <f>SUM(O203:O208)</f>
        <v>0</v>
      </c>
    </row>
    <row r="203" spans="1:15" ht="12.75" x14ac:dyDescent="0.2">
      <c r="A203" s="57">
        <v>2</v>
      </c>
      <c r="B203" s="58">
        <v>2</v>
      </c>
      <c r="C203" s="58">
        <v>8</v>
      </c>
      <c r="D203" s="58">
        <v>7</v>
      </c>
      <c r="E203" s="58" t="s">
        <v>308</v>
      </c>
      <c r="F203" s="71" t="s">
        <v>381</v>
      </c>
      <c r="G203" s="56"/>
      <c r="H203" s="56"/>
      <c r="I203" s="56"/>
      <c r="J203" s="56"/>
      <c r="K203" s="56"/>
      <c r="L203" s="56"/>
      <c r="M203" s="56"/>
      <c r="N203" s="56">
        <f t="shared" ref="N203:N208" si="86">SUBTOTAL(9,G203:M203)</f>
        <v>0</v>
      </c>
      <c r="O203" s="111" t="str">
        <f t="shared" ref="O203:O208" si="87">IFERROR(N203/$N$19*100,"0.00")</f>
        <v>0.00</v>
      </c>
    </row>
    <row r="204" spans="1:15" ht="12.75" x14ac:dyDescent="0.2">
      <c r="A204" s="57">
        <v>2</v>
      </c>
      <c r="B204" s="58">
        <v>2</v>
      </c>
      <c r="C204" s="58">
        <v>8</v>
      </c>
      <c r="D204" s="58">
        <v>7</v>
      </c>
      <c r="E204" s="58" t="s">
        <v>309</v>
      </c>
      <c r="F204" s="71" t="s">
        <v>171</v>
      </c>
      <c r="G204" s="56"/>
      <c r="H204" s="56"/>
      <c r="I204" s="56"/>
      <c r="J204" s="56"/>
      <c r="K204" s="56"/>
      <c r="L204" s="56"/>
      <c r="M204" s="56"/>
      <c r="N204" s="56">
        <f t="shared" si="86"/>
        <v>0</v>
      </c>
      <c r="O204" s="111" t="str">
        <f t="shared" si="87"/>
        <v>0.00</v>
      </c>
    </row>
    <row r="205" spans="1:15" ht="12.75" x14ac:dyDescent="0.2">
      <c r="A205" s="57">
        <v>2</v>
      </c>
      <c r="B205" s="58">
        <v>2</v>
      </c>
      <c r="C205" s="58">
        <v>8</v>
      </c>
      <c r="D205" s="58">
        <v>7</v>
      </c>
      <c r="E205" s="58" t="s">
        <v>310</v>
      </c>
      <c r="F205" s="71" t="s">
        <v>172</v>
      </c>
      <c r="G205" s="56"/>
      <c r="H205" s="56"/>
      <c r="I205" s="56"/>
      <c r="J205" s="56"/>
      <c r="K205" s="56"/>
      <c r="L205" s="56"/>
      <c r="M205" s="56"/>
      <c r="N205" s="56">
        <f t="shared" si="86"/>
        <v>0</v>
      </c>
      <c r="O205" s="111" t="str">
        <f t="shared" si="87"/>
        <v>0.00</v>
      </c>
    </row>
    <row r="206" spans="1:15" ht="12.75" x14ac:dyDescent="0.2">
      <c r="A206" s="57">
        <v>2</v>
      </c>
      <c r="B206" s="58">
        <v>2</v>
      </c>
      <c r="C206" s="58">
        <v>8</v>
      </c>
      <c r="D206" s="58">
        <v>7</v>
      </c>
      <c r="E206" s="58" t="s">
        <v>311</v>
      </c>
      <c r="F206" s="71" t="s">
        <v>173</v>
      </c>
      <c r="G206" s="56"/>
      <c r="H206" s="56"/>
      <c r="I206" s="56"/>
      <c r="J206" s="56"/>
      <c r="K206" s="56"/>
      <c r="L206" s="56"/>
      <c r="M206" s="56"/>
      <c r="N206" s="56">
        <f t="shared" si="86"/>
        <v>0</v>
      </c>
      <c r="O206" s="111" t="str">
        <f t="shared" si="87"/>
        <v>0.00</v>
      </c>
    </row>
    <row r="207" spans="1:15" ht="12.75" x14ac:dyDescent="0.2">
      <c r="A207" s="112">
        <v>2</v>
      </c>
      <c r="B207" s="58">
        <v>2</v>
      </c>
      <c r="C207" s="58">
        <v>8</v>
      </c>
      <c r="D207" s="58">
        <v>7</v>
      </c>
      <c r="E207" s="58" t="s">
        <v>315</v>
      </c>
      <c r="F207" s="71" t="s">
        <v>174</v>
      </c>
      <c r="G207" s="56"/>
      <c r="H207" s="56"/>
      <c r="I207" s="56"/>
      <c r="J207" s="56"/>
      <c r="K207" s="56"/>
      <c r="L207" s="56"/>
      <c r="M207" s="56"/>
      <c r="N207" s="56">
        <f t="shared" si="86"/>
        <v>0</v>
      </c>
      <c r="O207" s="111" t="str">
        <f t="shared" si="87"/>
        <v>0.00</v>
      </c>
    </row>
    <row r="208" spans="1:15" ht="12.75" x14ac:dyDescent="0.2">
      <c r="A208" s="57">
        <v>2</v>
      </c>
      <c r="B208" s="58">
        <v>2</v>
      </c>
      <c r="C208" s="58">
        <v>8</v>
      </c>
      <c r="D208" s="58">
        <v>7</v>
      </c>
      <c r="E208" s="58" t="s">
        <v>354</v>
      </c>
      <c r="F208" s="71" t="s">
        <v>175</v>
      </c>
      <c r="G208" s="56"/>
      <c r="H208" s="56"/>
      <c r="I208" s="56"/>
      <c r="J208" s="56"/>
      <c r="K208" s="56"/>
      <c r="L208" s="56"/>
      <c r="M208" s="56"/>
      <c r="N208" s="56">
        <f t="shared" si="86"/>
        <v>0</v>
      </c>
      <c r="O208" s="111" t="str">
        <f t="shared" si="87"/>
        <v>0.00</v>
      </c>
    </row>
    <row r="209" spans="1:15" ht="12.75" x14ac:dyDescent="0.2">
      <c r="A209" s="65">
        <v>2</v>
      </c>
      <c r="B209" s="66">
        <v>2</v>
      </c>
      <c r="C209" s="66">
        <v>8</v>
      </c>
      <c r="D209" s="66">
        <v>8</v>
      </c>
      <c r="E209" s="66"/>
      <c r="F209" s="62" t="s">
        <v>176</v>
      </c>
      <c r="G209" s="67">
        <f t="shared" ref="G209:N209" si="88">SUM(G210:G212)</f>
        <v>0</v>
      </c>
      <c r="H209" s="67">
        <f t="shared" si="88"/>
        <v>0</v>
      </c>
      <c r="I209" s="67">
        <f t="shared" si="88"/>
        <v>0</v>
      </c>
      <c r="J209" s="67">
        <f t="shared" si="88"/>
        <v>0</v>
      </c>
      <c r="K209" s="67">
        <f t="shared" si="88"/>
        <v>0</v>
      </c>
      <c r="L209" s="67">
        <f t="shared" si="88"/>
        <v>0</v>
      </c>
      <c r="M209" s="67">
        <f t="shared" si="88"/>
        <v>0</v>
      </c>
      <c r="N209" s="67">
        <f t="shared" si="88"/>
        <v>0</v>
      </c>
      <c r="O209" s="121">
        <f>SUM(O210:O212)</f>
        <v>0</v>
      </c>
    </row>
    <row r="210" spans="1:15" ht="12.75" x14ac:dyDescent="0.2">
      <c r="A210" s="57">
        <v>2</v>
      </c>
      <c r="B210" s="58">
        <v>2</v>
      </c>
      <c r="C210" s="58">
        <v>8</v>
      </c>
      <c r="D210" s="58">
        <v>8</v>
      </c>
      <c r="E210" s="58" t="s">
        <v>308</v>
      </c>
      <c r="F210" s="71" t="s">
        <v>177</v>
      </c>
      <c r="G210" s="56"/>
      <c r="H210" s="56"/>
      <c r="I210" s="56"/>
      <c r="J210" s="56"/>
      <c r="K210" s="56"/>
      <c r="L210" s="56"/>
      <c r="M210" s="56"/>
      <c r="N210" s="56">
        <f>SUBTOTAL(9,G210:M210)</f>
        <v>0</v>
      </c>
      <c r="O210" s="111" t="str">
        <f>IFERROR(N210/$N$19*100,"0.00")</f>
        <v>0.00</v>
      </c>
    </row>
    <row r="211" spans="1:15" ht="12.75" x14ac:dyDescent="0.2">
      <c r="A211" s="57">
        <v>2</v>
      </c>
      <c r="B211" s="58">
        <v>2</v>
      </c>
      <c r="C211" s="58">
        <v>8</v>
      </c>
      <c r="D211" s="58">
        <v>8</v>
      </c>
      <c r="E211" s="58" t="s">
        <v>309</v>
      </c>
      <c r="F211" s="71" t="s">
        <v>178</v>
      </c>
      <c r="G211" s="56"/>
      <c r="H211" s="56"/>
      <c r="I211" s="56"/>
      <c r="J211" s="56"/>
      <c r="K211" s="56"/>
      <c r="L211" s="56"/>
      <c r="M211" s="56"/>
      <c r="N211" s="56">
        <f>SUBTOTAL(9,G211:M211)</f>
        <v>0</v>
      </c>
      <c r="O211" s="111" t="str">
        <f>IFERROR(N211/$N$19*100,"0.00")</f>
        <v>0.00</v>
      </c>
    </row>
    <row r="212" spans="1:15" ht="12.75" x14ac:dyDescent="0.2">
      <c r="A212" s="57">
        <v>2</v>
      </c>
      <c r="B212" s="58">
        <v>2</v>
      </c>
      <c r="C212" s="58">
        <v>8</v>
      </c>
      <c r="D212" s="58">
        <v>8</v>
      </c>
      <c r="E212" s="58" t="s">
        <v>310</v>
      </c>
      <c r="F212" s="71" t="s">
        <v>179</v>
      </c>
      <c r="G212" s="56"/>
      <c r="H212" s="56"/>
      <c r="I212" s="56"/>
      <c r="J212" s="56"/>
      <c r="K212" s="56"/>
      <c r="L212" s="56"/>
      <c r="M212" s="56"/>
      <c r="N212" s="56">
        <f>SUBTOTAL(9,G212:M212)</f>
        <v>0</v>
      </c>
      <c r="O212" s="111" t="str">
        <f>IFERROR(N212/$N$19*100,"0.00")</f>
        <v>0.00</v>
      </c>
    </row>
    <row r="213" spans="1:15" ht="12.75" x14ac:dyDescent="0.2">
      <c r="A213" s="65">
        <v>2</v>
      </c>
      <c r="B213" s="66">
        <v>2</v>
      </c>
      <c r="C213" s="66">
        <v>8</v>
      </c>
      <c r="D213" s="66">
        <v>9</v>
      </c>
      <c r="E213" s="66"/>
      <c r="F213" s="62" t="s">
        <v>180</v>
      </c>
      <c r="G213" s="67">
        <f t="shared" ref="G213:N213" si="89">SUM(G214:G218)</f>
        <v>0</v>
      </c>
      <c r="H213" s="67">
        <f t="shared" si="89"/>
        <v>0</v>
      </c>
      <c r="I213" s="67">
        <f t="shared" si="89"/>
        <v>0</v>
      </c>
      <c r="J213" s="67">
        <f t="shared" si="89"/>
        <v>0</v>
      </c>
      <c r="K213" s="67">
        <f t="shared" si="89"/>
        <v>0</v>
      </c>
      <c r="L213" s="67">
        <f t="shared" si="89"/>
        <v>0</v>
      </c>
      <c r="M213" s="67">
        <f t="shared" si="89"/>
        <v>0</v>
      </c>
      <c r="N213" s="67">
        <f t="shared" si="89"/>
        <v>0</v>
      </c>
      <c r="O213" s="121">
        <f>SUM(O214:O218)</f>
        <v>0</v>
      </c>
    </row>
    <row r="214" spans="1:15" ht="12.75" x14ac:dyDescent="0.2">
      <c r="A214" s="58">
        <v>2</v>
      </c>
      <c r="B214" s="58">
        <v>2</v>
      </c>
      <c r="C214" s="58">
        <v>8</v>
      </c>
      <c r="D214" s="58">
        <v>9</v>
      </c>
      <c r="E214" s="58" t="s">
        <v>308</v>
      </c>
      <c r="F214" s="71" t="s">
        <v>318</v>
      </c>
      <c r="G214" s="56"/>
      <c r="H214" s="56"/>
      <c r="I214" s="56"/>
      <c r="J214" s="56"/>
      <c r="K214" s="56"/>
      <c r="L214" s="56"/>
      <c r="M214" s="56"/>
      <c r="N214" s="56">
        <f>SUBTOTAL(9,G214:M214)</f>
        <v>0</v>
      </c>
      <c r="O214" s="111" t="str">
        <f>IFERROR(N214/$N$19*100,"0.00")</f>
        <v>0.00</v>
      </c>
    </row>
    <row r="215" spans="1:15" ht="12.75" x14ac:dyDescent="0.2">
      <c r="A215" s="58">
        <v>2</v>
      </c>
      <c r="B215" s="58">
        <v>2</v>
      </c>
      <c r="C215" s="58">
        <v>8</v>
      </c>
      <c r="D215" s="58">
        <v>9</v>
      </c>
      <c r="E215" s="58" t="s">
        <v>309</v>
      </c>
      <c r="F215" s="71" t="s">
        <v>319</v>
      </c>
      <c r="G215" s="56"/>
      <c r="H215" s="56"/>
      <c r="I215" s="56"/>
      <c r="J215" s="56"/>
      <c r="K215" s="56"/>
      <c r="L215" s="56"/>
      <c r="M215" s="56"/>
      <c r="N215" s="56">
        <f>SUBTOTAL(9,G215:M215)</f>
        <v>0</v>
      </c>
      <c r="O215" s="111" t="str">
        <f>IFERROR(N215/$N$19*100,"0.00")</f>
        <v>0.00</v>
      </c>
    </row>
    <row r="216" spans="1:15" ht="12.75" x14ac:dyDescent="0.2">
      <c r="A216" s="58">
        <v>2</v>
      </c>
      <c r="B216" s="58">
        <v>2</v>
      </c>
      <c r="C216" s="58">
        <v>8</v>
      </c>
      <c r="D216" s="58">
        <v>9</v>
      </c>
      <c r="E216" s="58" t="s">
        <v>310</v>
      </c>
      <c r="F216" s="71" t="s">
        <v>382</v>
      </c>
      <c r="G216" s="56"/>
      <c r="H216" s="56"/>
      <c r="I216" s="56"/>
      <c r="J216" s="56"/>
      <c r="K216" s="56"/>
      <c r="L216" s="56"/>
      <c r="M216" s="56"/>
      <c r="N216" s="56">
        <f>SUBTOTAL(9,G216:M216)</f>
        <v>0</v>
      </c>
      <c r="O216" s="111" t="str">
        <f>IFERROR(N216/$N$19*100,"0.00")</f>
        <v>0.00</v>
      </c>
    </row>
    <row r="217" spans="1:15" ht="12.75" x14ac:dyDescent="0.2">
      <c r="A217" s="58">
        <v>2</v>
      </c>
      <c r="B217" s="58">
        <v>2</v>
      </c>
      <c r="C217" s="58">
        <v>8</v>
      </c>
      <c r="D217" s="58">
        <v>9</v>
      </c>
      <c r="E217" s="58" t="s">
        <v>311</v>
      </c>
      <c r="F217" s="71" t="s">
        <v>320</v>
      </c>
      <c r="G217" s="56"/>
      <c r="H217" s="56"/>
      <c r="I217" s="56"/>
      <c r="J217" s="56"/>
      <c r="K217" s="56"/>
      <c r="L217" s="56"/>
      <c r="M217" s="56"/>
      <c r="N217" s="56">
        <f>SUBTOTAL(9,G217:M217)</f>
        <v>0</v>
      </c>
      <c r="O217" s="111" t="str">
        <f>IFERROR(N217/$N$19*100,"0.00")</f>
        <v>0.00</v>
      </c>
    </row>
    <row r="218" spans="1:15" ht="12.75" x14ac:dyDescent="0.2">
      <c r="A218" s="57">
        <v>2</v>
      </c>
      <c r="B218" s="58">
        <v>2</v>
      </c>
      <c r="C218" s="58">
        <v>8</v>
      </c>
      <c r="D218" s="58">
        <v>9</v>
      </c>
      <c r="E218" s="58" t="s">
        <v>315</v>
      </c>
      <c r="F218" s="71" t="s">
        <v>181</v>
      </c>
      <c r="G218" s="56"/>
      <c r="H218" s="56"/>
      <c r="I218" s="56"/>
      <c r="J218" s="56"/>
      <c r="K218" s="56"/>
      <c r="L218" s="56"/>
      <c r="M218" s="56"/>
      <c r="N218" s="56">
        <f>SUBTOTAL(9,G218:M218)</f>
        <v>0</v>
      </c>
      <c r="O218" s="111" t="str">
        <f>IFERROR(N218/$N$19*100,"0.00")</f>
        <v>0.00</v>
      </c>
    </row>
    <row r="219" spans="1:15" ht="12.75" x14ac:dyDescent="0.2">
      <c r="A219" s="89">
        <v>2</v>
      </c>
      <c r="B219" s="90">
        <v>3</v>
      </c>
      <c r="C219" s="91"/>
      <c r="D219" s="91"/>
      <c r="E219" s="91"/>
      <c r="F219" s="92" t="s">
        <v>35</v>
      </c>
      <c r="G219" s="336">
        <f t="shared" ref="G219:N219" si="90">+G220+G232+G241+G254+G259+G270+G298+G314+G319</f>
        <v>0</v>
      </c>
      <c r="H219" s="336">
        <f t="shared" si="90"/>
        <v>0</v>
      </c>
      <c r="I219" s="336">
        <f t="shared" si="90"/>
        <v>0</v>
      </c>
      <c r="J219" s="336">
        <f t="shared" si="90"/>
        <v>0</v>
      </c>
      <c r="K219" s="336">
        <f t="shared" si="90"/>
        <v>0</v>
      </c>
      <c r="L219" s="336">
        <f t="shared" si="90"/>
        <v>0</v>
      </c>
      <c r="M219" s="336">
        <f t="shared" si="90"/>
        <v>0</v>
      </c>
      <c r="N219" s="336">
        <f t="shared" si="90"/>
        <v>0</v>
      </c>
      <c r="O219" s="119">
        <f>+O220+O232+O241+O254+O259+O270+O298+O314+O319</f>
        <v>0</v>
      </c>
    </row>
    <row r="220" spans="1:15" ht="12.75" x14ac:dyDescent="0.2">
      <c r="A220" s="87">
        <v>2</v>
      </c>
      <c r="B220" s="85">
        <v>3</v>
      </c>
      <c r="C220" s="85">
        <v>1</v>
      </c>
      <c r="D220" s="85"/>
      <c r="E220" s="85"/>
      <c r="F220" s="88" t="s">
        <v>36</v>
      </c>
      <c r="G220" s="335">
        <f t="shared" ref="G220:N220" si="91">+G221+G224+G226+G230</f>
        <v>0</v>
      </c>
      <c r="H220" s="335">
        <f t="shared" si="91"/>
        <v>0</v>
      </c>
      <c r="I220" s="335">
        <f t="shared" si="91"/>
        <v>0</v>
      </c>
      <c r="J220" s="335">
        <f t="shared" si="91"/>
        <v>0</v>
      </c>
      <c r="K220" s="335">
        <f t="shared" si="91"/>
        <v>0</v>
      </c>
      <c r="L220" s="335">
        <f t="shared" si="91"/>
        <v>0</v>
      </c>
      <c r="M220" s="335">
        <f t="shared" si="91"/>
        <v>0</v>
      </c>
      <c r="N220" s="335">
        <f t="shared" si="91"/>
        <v>0</v>
      </c>
      <c r="O220" s="120">
        <f>+O221+O224+O226+O230</f>
        <v>0</v>
      </c>
    </row>
    <row r="221" spans="1:15" ht="12.75" x14ac:dyDescent="0.2">
      <c r="A221" s="65">
        <v>2</v>
      </c>
      <c r="B221" s="66">
        <v>3</v>
      </c>
      <c r="C221" s="66">
        <v>1</v>
      </c>
      <c r="D221" s="66">
        <v>1</v>
      </c>
      <c r="E221" s="66"/>
      <c r="F221" s="62" t="s">
        <v>182</v>
      </c>
      <c r="G221" s="67">
        <f t="shared" ref="G221:O221" si="92">SUM(G222:G222)</f>
        <v>0</v>
      </c>
      <c r="H221" s="67">
        <f t="shared" si="92"/>
        <v>0</v>
      </c>
      <c r="I221" s="67">
        <f t="shared" si="92"/>
        <v>0</v>
      </c>
      <c r="J221" s="67">
        <f t="shared" si="92"/>
        <v>0</v>
      </c>
      <c r="K221" s="67">
        <f t="shared" si="92"/>
        <v>0</v>
      </c>
      <c r="L221" s="67">
        <f t="shared" si="92"/>
        <v>0</v>
      </c>
      <c r="M221" s="67">
        <f t="shared" si="92"/>
        <v>0</v>
      </c>
      <c r="N221" s="67">
        <f t="shared" si="92"/>
        <v>0</v>
      </c>
      <c r="O221" s="121">
        <f t="shared" si="92"/>
        <v>0</v>
      </c>
    </row>
    <row r="222" spans="1:15" ht="12.75" x14ac:dyDescent="0.2">
      <c r="A222" s="63">
        <v>2</v>
      </c>
      <c r="B222" s="58">
        <v>3</v>
      </c>
      <c r="C222" s="58">
        <v>1</v>
      </c>
      <c r="D222" s="58">
        <v>1</v>
      </c>
      <c r="E222" s="58" t="s">
        <v>308</v>
      </c>
      <c r="F222" s="55" t="s">
        <v>182</v>
      </c>
      <c r="G222" s="56"/>
      <c r="H222" s="56"/>
      <c r="I222" s="56"/>
      <c r="J222" s="56"/>
      <c r="K222" s="56"/>
      <c r="L222" s="56"/>
      <c r="M222" s="56"/>
      <c r="N222" s="56">
        <f>SUBTOTAL(9,G222:M222)</f>
        <v>0</v>
      </c>
      <c r="O222" s="111" t="str">
        <f>IFERROR(N222/$N$19*100,"0.00")</f>
        <v>0.00</v>
      </c>
    </row>
    <row r="223" spans="1:15" ht="12.75" x14ac:dyDescent="0.2">
      <c r="A223" s="63">
        <v>2</v>
      </c>
      <c r="B223" s="58">
        <v>3</v>
      </c>
      <c r="C223" s="58">
        <v>1</v>
      </c>
      <c r="D223" s="58">
        <v>1</v>
      </c>
      <c r="E223" s="58" t="s">
        <v>309</v>
      </c>
      <c r="F223" s="55" t="s">
        <v>183</v>
      </c>
      <c r="G223" s="67"/>
      <c r="H223" s="67"/>
      <c r="I223" s="67"/>
      <c r="J223" s="67"/>
      <c r="K223" s="67"/>
      <c r="L223" s="67"/>
      <c r="M223" s="67"/>
      <c r="N223" s="56">
        <f>SUBTOTAL(9,G223:M223)</f>
        <v>0</v>
      </c>
      <c r="O223" s="111" t="str">
        <f>IFERROR(N223/$N$19*100,"0.00")</f>
        <v>0.00</v>
      </c>
    </row>
    <row r="224" spans="1:15" ht="12.75" x14ac:dyDescent="0.2">
      <c r="A224" s="65">
        <v>2</v>
      </c>
      <c r="B224" s="66">
        <v>3</v>
      </c>
      <c r="C224" s="66">
        <v>1</v>
      </c>
      <c r="D224" s="66">
        <v>2</v>
      </c>
      <c r="E224" s="66"/>
      <c r="F224" s="62" t="s">
        <v>185</v>
      </c>
      <c r="G224" s="67">
        <f t="shared" ref="G224:O224" si="93">+G225</f>
        <v>0</v>
      </c>
      <c r="H224" s="67">
        <f t="shared" si="93"/>
        <v>0</v>
      </c>
      <c r="I224" s="67">
        <f t="shared" si="93"/>
        <v>0</v>
      </c>
      <c r="J224" s="67">
        <f t="shared" si="93"/>
        <v>0</v>
      </c>
      <c r="K224" s="67">
        <f t="shared" si="93"/>
        <v>0</v>
      </c>
      <c r="L224" s="67">
        <f t="shared" si="93"/>
        <v>0</v>
      </c>
      <c r="M224" s="67">
        <f t="shared" si="93"/>
        <v>0</v>
      </c>
      <c r="N224" s="67">
        <f t="shared" si="93"/>
        <v>0</v>
      </c>
      <c r="O224" s="122" t="str">
        <f t="shared" si="93"/>
        <v>0.00</v>
      </c>
    </row>
    <row r="225" spans="1:15" ht="12.75" x14ac:dyDescent="0.2">
      <c r="A225" s="63">
        <v>2</v>
      </c>
      <c r="B225" s="58">
        <v>3</v>
      </c>
      <c r="C225" s="58">
        <v>1</v>
      </c>
      <c r="D225" s="58">
        <v>2</v>
      </c>
      <c r="E225" s="58" t="s">
        <v>308</v>
      </c>
      <c r="F225" s="55" t="s">
        <v>185</v>
      </c>
      <c r="G225" s="67"/>
      <c r="H225" s="67"/>
      <c r="I225" s="67"/>
      <c r="J225" s="67"/>
      <c r="K225" s="67"/>
      <c r="L225" s="67"/>
      <c r="M225" s="67"/>
      <c r="N225" s="56">
        <f>SUBTOTAL(9,G225:M225)</f>
        <v>0</v>
      </c>
      <c r="O225" s="111" t="str">
        <f>IFERROR(N225/$N$19*100,"0.00")</f>
        <v>0.00</v>
      </c>
    </row>
    <row r="226" spans="1:15" ht="12.75" x14ac:dyDescent="0.2">
      <c r="A226" s="65">
        <v>2</v>
      </c>
      <c r="B226" s="66">
        <v>3</v>
      </c>
      <c r="C226" s="66">
        <v>1</v>
      </c>
      <c r="D226" s="66">
        <v>3</v>
      </c>
      <c r="E226" s="66"/>
      <c r="F226" s="62" t="s">
        <v>184</v>
      </c>
      <c r="G226" s="67">
        <f t="shared" ref="G226:N226" si="94">SUM(G227:G229)</f>
        <v>0</v>
      </c>
      <c r="H226" s="67">
        <f t="shared" si="94"/>
        <v>0</v>
      </c>
      <c r="I226" s="67">
        <f t="shared" si="94"/>
        <v>0</v>
      </c>
      <c r="J226" s="67">
        <f t="shared" si="94"/>
        <v>0</v>
      </c>
      <c r="K226" s="67">
        <f t="shared" si="94"/>
        <v>0</v>
      </c>
      <c r="L226" s="67">
        <f t="shared" si="94"/>
        <v>0</v>
      </c>
      <c r="M226" s="67">
        <f t="shared" si="94"/>
        <v>0</v>
      </c>
      <c r="N226" s="67">
        <f t="shared" si="94"/>
        <v>0</v>
      </c>
      <c r="O226" s="121">
        <f>SUM(O227:O229)</f>
        <v>0</v>
      </c>
    </row>
    <row r="227" spans="1:15" ht="12.75" x14ac:dyDescent="0.2">
      <c r="A227" s="124">
        <v>2</v>
      </c>
      <c r="B227" s="113">
        <v>3</v>
      </c>
      <c r="C227" s="113">
        <v>1</v>
      </c>
      <c r="D227" s="113">
        <v>3</v>
      </c>
      <c r="E227" s="113" t="s">
        <v>308</v>
      </c>
      <c r="F227" s="126" t="s">
        <v>186</v>
      </c>
      <c r="G227" s="116"/>
      <c r="H227" s="116"/>
      <c r="I227" s="116"/>
      <c r="J227" s="116"/>
      <c r="K227" s="116"/>
      <c r="L227" s="116"/>
      <c r="M227" s="116"/>
      <c r="N227" s="116">
        <f>SUBTOTAL(9,G227:M227)</f>
        <v>0</v>
      </c>
      <c r="O227" s="117" t="str">
        <f>IFERROR(N227/$N$19*100,"0.00")</f>
        <v>0.00</v>
      </c>
    </row>
    <row r="228" spans="1:15" ht="12.75" x14ac:dyDescent="0.2">
      <c r="A228" s="63">
        <v>2</v>
      </c>
      <c r="B228" s="58">
        <v>3</v>
      </c>
      <c r="C228" s="58">
        <v>1</v>
      </c>
      <c r="D228" s="58">
        <v>3</v>
      </c>
      <c r="E228" s="58" t="s">
        <v>309</v>
      </c>
      <c r="F228" s="55" t="s">
        <v>187</v>
      </c>
      <c r="G228" s="56"/>
      <c r="H228" s="56"/>
      <c r="I228" s="56"/>
      <c r="J228" s="56"/>
      <c r="K228" s="56"/>
      <c r="L228" s="56"/>
      <c r="M228" s="56"/>
      <c r="N228" s="56">
        <f>SUBTOTAL(9,G228:M228)</f>
        <v>0</v>
      </c>
      <c r="O228" s="111" t="str">
        <f>IFERROR(N228/$N$19*100,"0.00")</f>
        <v>0.00</v>
      </c>
    </row>
    <row r="229" spans="1:15" ht="12.75" x14ac:dyDescent="0.2">
      <c r="A229" s="63">
        <v>2</v>
      </c>
      <c r="B229" s="58">
        <v>3</v>
      </c>
      <c r="C229" s="58">
        <v>1</v>
      </c>
      <c r="D229" s="58">
        <v>3</v>
      </c>
      <c r="E229" s="58" t="s">
        <v>310</v>
      </c>
      <c r="F229" s="55" t="s">
        <v>188</v>
      </c>
      <c r="G229" s="67"/>
      <c r="H229" s="67"/>
      <c r="I229" s="67"/>
      <c r="J229" s="67"/>
      <c r="K229" s="67"/>
      <c r="L229" s="67"/>
      <c r="M229" s="67"/>
      <c r="N229" s="56">
        <f>SUBTOTAL(9,G229:M229)</f>
        <v>0</v>
      </c>
      <c r="O229" s="111" t="str">
        <f>IFERROR(N229/$N$19*100,"0.00")</f>
        <v>0.00</v>
      </c>
    </row>
    <row r="230" spans="1:15" ht="12.75" x14ac:dyDescent="0.2">
      <c r="A230" s="65">
        <v>2</v>
      </c>
      <c r="B230" s="66">
        <v>3</v>
      </c>
      <c r="C230" s="66">
        <v>1</v>
      </c>
      <c r="D230" s="66">
        <v>4</v>
      </c>
      <c r="E230" s="66"/>
      <c r="F230" s="62" t="s">
        <v>189</v>
      </c>
      <c r="G230" s="67">
        <f t="shared" ref="G230:O230" si="95">+G231</f>
        <v>0</v>
      </c>
      <c r="H230" s="67">
        <f t="shared" si="95"/>
        <v>0</v>
      </c>
      <c r="I230" s="67">
        <f t="shared" si="95"/>
        <v>0</v>
      </c>
      <c r="J230" s="67">
        <f t="shared" si="95"/>
        <v>0</v>
      </c>
      <c r="K230" s="67">
        <f t="shared" si="95"/>
        <v>0</v>
      </c>
      <c r="L230" s="67">
        <f t="shared" si="95"/>
        <v>0</v>
      </c>
      <c r="M230" s="67">
        <f t="shared" si="95"/>
        <v>0</v>
      </c>
      <c r="N230" s="67">
        <f t="shared" si="95"/>
        <v>0</v>
      </c>
      <c r="O230" s="122" t="str">
        <f t="shared" si="95"/>
        <v>0.00</v>
      </c>
    </row>
    <row r="231" spans="1:15" ht="12.75" x14ac:dyDescent="0.2">
      <c r="A231" s="63">
        <v>2</v>
      </c>
      <c r="B231" s="58">
        <v>3</v>
      </c>
      <c r="C231" s="58">
        <v>1</v>
      </c>
      <c r="D231" s="58">
        <v>4</v>
      </c>
      <c r="E231" s="58" t="s">
        <v>308</v>
      </c>
      <c r="F231" s="55" t="s">
        <v>189</v>
      </c>
      <c r="G231" s="67"/>
      <c r="H231" s="67"/>
      <c r="I231" s="67"/>
      <c r="J231" s="67"/>
      <c r="K231" s="67"/>
      <c r="L231" s="67"/>
      <c r="M231" s="67"/>
      <c r="N231" s="56">
        <f>SUBTOTAL(9,G231:M231)</f>
        <v>0</v>
      </c>
      <c r="O231" s="111" t="str">
        <f>IFERROR(N231/$N$19*100,"0.00")</f>
        <v>0.00</v>
      </c>
    </row>
    <row r="232" spans="1:15" ht="12.75" x14ac:dyDescent="0.2">
      <c r="A232" s="87">
        <v>2</v>
      </c>
      <c r="B232" s="85">
        <v>3</v>
      </c>
      <c r="C232" s="85">
        <v>2</v>
      </c>
      <c r="D232" s="85"/>
      <c r="E232" s="85"/>
      <c r="F232" s="88" t="s">
        <v>37</v>
      </c>
      <c r="G232" s="335">
        <f t="shared" ref="G232:N232" si="96">+G233+G235+G237+G239</f>
        <v>0</v>
      </c>
      <c r="H232" s="335">
        <f t="shared" si="96"/>
        <v>0</v>
      </c>
      <c r="I232" s="335">
        <f t="shared" si="96"/>
        <v>0</v>
      </c>
      <c r="J232" s="335">
        <f t="shared" si="96"/>
        <v>0</v>
      </c>
      <c r="K232" s="335">
        <f t="shared" si="96"/>
        <v>0</v>
      </c>
      <c r="L232" s="335">
        <f t="shared" si="96"/>
        <v>0</v>
      </c>
      <c r="M232" s="335">
        <f t="shared" si="96"/>
        <v>0</v>
      </c>
      <c r="N232" s="335">
        <f t="shared" si="96"/>
        <v>0</v>
      </c>
      <c r="O232" s="120">
        <f>+O233+O235+O237+O239</f>
        <v>0</v>
      </c>
    </row>
    <row r="233" spans="1:15" ht="12.75" x14ac:dyDescent="0.2">
      <c r="A233" s="65">
        <v>2</v>
      </c>
      <c r="B233" s="66">
        <v>3</v>
      </c>
      <c r="C233" s="66">
        <v>2</v>
      </c>
      <c r="D233" s="66">
        <v>1</v>
      </c>
      <c r="E233" s="66"/>
      <c r="F233" s="62" t="s">
        <v>190</v>
      </c>
      <c r="G233" s="67">
        <f t="shared" ref="G233:O233" si="97">+G234</f>
        <v>0</v>
      </c>
      <c r="H233" s="67">
        <f t="shared" si="97"/>
        <v>0</v>
      </c>
      <c r="I233" s="67">
        <f t="shared" si="97"/>
        <v>0</v>
      </c>
      <c r="J233" s="67">
        <f t="shared" si="97"/>
        <v>0</v>
      </c>
      <c r="K233" s="67">
        <f t="shared" si="97"/>
        <v>0</v>
      </c>
      <c r="L233" s="67">
        <f t="shared" si="97"/>
        <v>0</v>
      </c>
      <c r="M233" s="67">
        <f t="shared" si="97"/>
        <v>0</v>
      </c>
      <c r="N233" s="67">
        <f t="shared" si="97"/>
        <v>0</v>
      </c>
      <c r="O233" s="122" t="str">
        <f t="shared" si="97"/>
        <v>0.00</v>
      </c>
    </row>
    <row r="234" spans="1:15" ht="12.75" x14ac:dyDescent="0.2">
      <c r="A234" s="63">
        <v>2</v>
      </c>
      <c r="B234" s="58">
        <v>3</v>
      </c>
      <c r="C234" s="58">
        <v>2</v>
      </c>
      <c r="D234" s="58">
        <v>1</v>
      </c>
      <c r="E234" s="58" t="s">
        <v>308</v>
      </c>
      <c r="F234" s="55" t="s">
        <v>190</v>
      </c>
      <c r="G234" s="67"/>
      <c r="H234" s="67"/>
      <c r="I234" s="67"/>
      <c r="J234" s="67"/>
      <c r="K234" s="67"/>
      <c r="L234" s="67"/>
      <c r="M234" s="67"/>
      <c r="N234" s="56">
        <f>SUBTOTAL(9,G234:M234)</f>
        <v>0</v>
      </c>
      <c r="O234" s="111" t="str">
        <f>IFERROR(N234/$N$19*100,"0.00")</f>
        <v>0.00</v>
      </c>
    </row>
    <row r="235" spans="1:15" ht="12.75" x14ac:dyDescent="0.2">
      <c r="A235" s="65">
        <v>2</v>
      </c>
      <c r="B235" s="66">
        <v>3</v>
      </c>
      <c r="C235" s="66">
        <v>2</v>
      </c>
      <c r="D235" s="66">
        <v>2</v>
      </c>
      <c r="E235" s="66"/>
      <c r="F235" s="62" t="s">
        <v>191</v>
      </c>
      <c r="G235" s="67">
        <f t="shared" ref="G235:O235" si="98">+G236</f>
        <v>0</v>
      </c>
      <c r="H235" s="67">
        <f t="shared" si="98"/>
        <v>0</v>
      </c>
      <c r="I235" s="67">
        <f t="shared" si="98"/>
        <v>0</v>
      </c>
      <c r="J235" s="67">
        <f t="shared" si="98"/>
        <v>0</v>
      </c>
      <c r="K235" s="67">
        <f t="shared" si="98"/>
        <v>0</v>
      </c>
      <c r="L235" s="67">
        <f t="shared" si="98"/>
        <v>0</v>
      </c>
      <c r="M235" s="67">
        <f t="shared" si="98"/>
        <v>0</v>
      </c>
      <c r="N235" s="67">
        <f t="shared" si="98"/>
        <v>0</v>
      </c>
      <c r="O235" s="122" t="str">
        <f t="shared" si="98"/>
        <v>0.00</v>
      </c>
    </row>
    <row r="236" spans="1:15" ht="12.75" x14ac:dyDescent="0.2">
      <c r="A236" s="63">
        <v>2</v>
      </c>
      <c r="B236" s="58">
        <v>3</v>
      </c>
      <c r="C236" s="58">
        <v>2</v>
      </c>
      <c r="D236" s="58">
        <v>2</v>
      </c>
      <c r="E236" s="58" t="s">
        <v>308</v>
      </c>
      <c r="F236" s="55" t="s">
        <v>191</v>
      </c>
      <c r="G236" s="67"/>
      <c r="H236" s="67"/>
      <c r="I236" s="67"/>
      <c r="J236" s="67"/>
      <c r="K236" s="67"/>
      <c r="L236" s="67"/>
      <c r="M236" s="67"/>
      <c r="N236" s="56">
        <f>SUBTOTAL(9,G236:M236)</f>
        <v>0</v>
      </c>
      <c r="O236" s="111" t="str">
        <f>IFERROR(N236/$N$19*100,"0.00")</f>
        <v>0.00</v>
      </c>
    </row>
    <row r="237" spans="1:15" ht="12.75" x14ac:dyDescent="0.2">
      <c r="A237" s="65">
        <v>2</v>
      </c>
      <c r="B237" s="66">
        <v>3</v>
      </c>
      <c r="C237" s="66">
        <v>2</v>
      </c>
      <c r="D237" s="66">
        <v>3</v>
      </c>
      <c r="E237" s="66"/>
      <c r="F237" s="62" t="s">
        <v>192</v>
      </c>
      <c r="G237" s="67">
        <f t="shared" ref="G237:O237" si="99">+G238</f>
        <v>0</v>
      </c>
      <c r="H237" s="67">
        <f t="shared" si="99"/>
        <v>0</v>
      </c>
      <c r="I237" s="67">
        <f t="shared" si="99"/>
        <v>0</v>
      </c>
      <c r="J237" s="67">
        <f t="shared" si="99"/>
        <v>0</v>
      </c>
      <c r="K237" s="67">
        <f t="shared" si="99"/>
        <v>0</v>
      </c>
      <c r="L237" s="67">
        <f t="shared" si="99"/>
        <v>0</v>
      </c>
      <c r="M237" s="67">
        <f t="shared" si="99"/>
        <v>0</v>
      </c>
      <c r="N237" s="67">
        <f t="shared" si="99"/>
        <v>0</v>
      </c>
      <c r="O237" s="122" t="str">
        <f t="shared" si="99"/>
        <v>0.00</v>
      </c>
    </row>
    <row r="238" spans="1:15" ht="12.75" x14ac:dyDescent="0.2">
      <c r="A238" s="63">
        <v>2</v>
      </c>
      <c r="B238" s="58">
        <v>3</v>
      </c>
      <c r="C238" s="58">
        <v>2</v>
      </c>
      <c r="D238" s="58">
        <v>3</v>
      </c>
      <c r="E238" s="58" t="s">
        <v>308</v>
      </c>
      <c r="F238" s="55" t="s">
        <v>192</v>
      </c>
      <c r="G238" s="67"/>
      <c r="H238" s="67"/>
      <c r="I238" s="67"/>
      <c r="J238" s="67"/>
      <c r="K238" s="67"/>
      <c r="L238" s="67"/>
      <c r="M238" s="67"/>
      <c r="N238" s="56">
        <f>SUBTOTAL(9,G238:M238)</f>
        <v>0</v>
      </c>
      <c r="O238" s="111" t="str">
        <f>IFERROR(N238/$N$19*100,"0.00")</f>
        <v>0.00</v>
      </c>
    </row>
    <row r="239" spans="1:15" ht="12.75" x14ac:dyDescent="0.2">
      <c r="A239" s="65">
        <v>2</v>
      </c>
      <c r="B239" s="66">
        <v>3</v>
      </c>
      <c r="C239" s="66">
        <v>2</v>
      </c>
      <c r="D239" s="66">
        <v>4</v>
      </c>
      <c r="E239" s="66"/>
      <c r="F239" s="62" t="s">
        <v>38</v>
      </c>
      <c r="G239" s="67">
        <f t="shared" ref="G239:O239" si="100">+G240</f>
        <v>0</v>
      </c>
      <c r="H239" s="67">
        <f t="shared" si="100"/>
        <v>0</v>
      </c>
      <c r="I239" s="67">
        <f t="shared" si="100"/>
        <v>0</v>
      </c>
      <c r="J239" s="67">
        <f t="shared" si="100"/>
        <v>0</v>
      </c>
      <c r="K239" s="67">
        <f t="shared" si="100"/>
        <v>0</v>
      </c>
      <c r="L239" s="67">
        <f t="shared" si="100"/>
        <v>0</v>
      </c>
      <c r="M239" s="67">
        <f t="shared" si="100"/>
        <v>0</v>
      </c>
      <c r="N239" s="67">
        <f t="shared" si="100"/>
        <v>0</v>
      </c>
      <c r="O239" s="122" t="str">
        <f t="shared" si="100"/>
        <v>0.00</v>
      </c>
    </row>
    <row r="240" spans="1:15" ht="12.75" x14ac:dyDescent="0.2">
      <c r="A240" s="63">
        <v>2</v>
      </c>
      <c r="B240" s="58">
        <v>3</v>
      </c>
      <c r="C240" s="58">
        <v>2</v>
      </c>
      <c r="D240" s="58">
        <v>4</v>
      </c>
      <c r="E240" s="58" t="s">
        <v>308</v>
      </c>
      <c r="F240" s="55" t="s">
        <v>38</v>
      </c>
      <c r="G240" s="67"/>
      <c r="H240" s="67"/>
      <c r="I240" s="67"/>
      <c r="J240" s="67"/>
      <c r="K240" s="67"/>
      <c r="L240" s="67"/>
      <c r="M240" s="67"/>
      <c r="N240" s="56">
        <f>SUBTOTAL(9,G240:M240)</f>
        <v>0</v>
      </c>
      <c r="O240" s="111" t="str">
        <f>IFERROR(N240/$N$19*100,"0.00")</f>
        <v>0.00</v>
      </c>
    </row>
    <row r="241" spans="1:15" ht="12.75" x14ac:dyDescent="0.2">
      <c r="A241" s="87">
        <v>2</v>
      </c>
      <c r="B241" s="85">
        <v>3</v>
      </c>
      <c r="C241" s="85">
        <v>3</v>
      </c>
      <c r="D241" s="85"/>
      <c r="E241" s="85"/>
      <c r="F241" s="88" t="s">
        <v>383</v>
      </c>
      <c r="G241" s="335">
        <f t="shared" ref="G241:N241" si="101">+G242+G244+G246+G248+G250+G252</f>
        <v>0</v>
      </c>
      <c r="H241" s="335">
        <f t="shared" si="101"/>
        <v>0</v>
      </c>
      <c r="I241" s="335">
        <f t="shared" si="101"/>
        <v>0</v>
      </c>
      <c r="J241" s="335">
        <f t="shared" si="101"/>
        <v>0</v>
      </c>
      <c r="K241" s="335">
        <f t="shared" si="101"/>
        <v>0</v>
      </c>
      <c r="L241" s="335">
        <f t="shared" si="101"/>
        <v>0</v>
      </c>
      <c r="M241" s="335">
        <f t="shared" si="101"/>
        <v>0</v>
      </c>
      <c r="N241" s="335">
        <f t="shared" si="101"/>
        <v>0</v>
      </c>
      <c r="O241" s="120">
        <f>+O242+O244+O246+O248+O250+O252</f>
        <v>0</v>
      </c>
    </row>
    <row r="242" spans="1:15" ht="12.75" x14ac:dyDescent="0.2">
      <c r="A242" s="65">
        <v>2</v>
      </c>
      <c r="B242" s="66">
        <v>3</v>
      </c>
      <c r="C242" s="66">
        <v>3</v>
      </c>
      <c r="D242" s="66">
        <v>1</v>
      </c>
      <c r="E242" s="66"/>
      <c r="F242" s="62" t="s">
        <v>193</v>
      </c>
      <c r="G242" s="67">
        <f t="shared" ref="G242:O242" si="102">G243</f>
        <v>0</v>
      </c>
      <c r="H242" s="67">
        <f t="shared" si="102"/>
        <v>0</v>
      </c>
      <c r="I242" s="67">
        <f t="shared" si="102"/>
        <v>0</v>
      </c>
      <c r="J242" s="67">
        <f t="shared" si="102"/>
        <v>0</v>
      </c>
      <c r="K242" s="67">
        <f t="shared" si="102"/>
        <v>0</v>
      </c>
      <c r="L242" s="67">
        <f t="shared" si="102"/>
        <v>0</v>
      </c>
      <c r="M242" s="67">
        <f t="shared" si="102"/>
        <v>0</v>
      </c>
      <c r="N242" s="67">
        <f t="shared" si="102"/>
        <v>0</v>
      </c>
      <c r="O242" s="121" t="str">
        <f t="shared" si="102"/>
        <v>0.00</v>
      </c>
    </row>
    <row r="243" spans="1:15" ht="12.75" x14ac:dyDescent="0.2">
      <c r="A243" s="63">
        <v>2</v>
      </c>
      <c r="B243" s="58">
        <v>3</v>
      </c>
      <c r="C243" s="58">
        <v>3</v>
      </c>
      <c r="D243" s="58">
        <v>1</v>
      </c>
      <c r="E243" s="58" t="s">
        <v>308</v>
      </c>
      <c r="F243" s="55" t="s">
        <v>193</v>
      </c>
      <c r="G243" s="56"/>
      <c r="H243" s="56"/>
      <c r="I243" s="56"/>
      <c r="J243" s="56"/>
      <c r="K243" s="56"/>
      <c r="L243" s="56"/>
      <c r="M243" s="56"/>
      <c r="N243" s="56">
        <f>SUBTOTAL(9,G243:M243)</f>
        <v>0</v>
      </c>
      <c r="O243" s="111" t="str">
        <f>IFERROR(N243/$N$19*100,"0.00")</f>
        <v>0.00</v>
      </c>
    </row>
    <row r="244" spans="1:15" ht="12.75" x14ac:dyDescent="0.2">
      <c r="A244" s="65">
        <v>2</v>
      </c>
      <c r="B244" s="66">
        <v>3</v>
      </c>
      <c r="C244" s="66">
        <v>3</v>
      </c>
      <c r="D244" s="66">
        <v>2</v>
      </c>
      <c r="E244" s="66"/>
      <c r="F244" s="62" t="s">
        <v>194</v>
      </c>
      <c r="G244" s="67">
        <f t="shared" ref="G244:O244" si="103">+G245</f>
        <v>0</v>
      </c>
      <c r="H244" s="67">
        <f t="shared" si="103"/>
        <v>0</v>
      </c>
      <c r="I244" s="67">
        <f t="shared" si="103"/>
        <v>0</v>
      </c>
      <c r="J244" s="67">
        <f t="shared" si="103"/>
        <v>0</v>
      </c>
      <c r="K244" s="67">
        <f t="shared" si="103"/>
        <v>0</v>
      </c>
      <c r="L244" s="67">
        <f t="shared" si="103"/>
        <v>0</v>
      </c>
      <c r="M244" s="67">
        <f t="shared" si="103"/>
        <v>0</v>
      </c>
      <c r="N244" s="67">
        <f t="shared" si="103"/>
        <v>0</v>
      </c>
      <c r="O244" s="122" t="str">
        <f t="shared" si="103"/>
        <v>0.00</v>
      </c>
    </row>
    <row r="245" spans="1:15" ht="12.75" x14ac:dyDescent="0.2">
      <c r="A245" s="63">
        <v>2</v>
      </c>
      <c r="B245" s="58">
        <v>3</v>
      </c>
      <c r="C245" s="58">
        <v>3</v>
      </c>
      <c r="D245" s="58">
        <v>2</v>
      </c>
      <c r="E245" s="58" t="s">
        <v>308</v>
      </c>
      <c r="F245" s="55" t="s">
        <v>194</v>
      </c>
      <c r="G245" s="56"/>
      <c r="H245" s="56"/>
      <c r="I245" s="56"/>
      <c r="J245" s="56"/>
      <c r="K245" s="56"/>
      <c r="L245" s="56"/>
      <c r="M245" s="56"/>
      <c r="N245" s="56">
        <f>SUBTOTAL(9,G245:M245)</f>
        <v>0</v>
      </c>
      <c r="O245" s="111" t="str">
        <f>IFERROR(N245/$N$19*100,"0.00")</f>
        <v>0.00</v>
      </c>
    </row>
    <row r="246" spans="1:15" ht="12.75" x14ac:dyDescent="0.2">
      <c r="A246" s="65">
        <v>2</v>
      </c>
      <c r="B246" s="66">
        <v>3</v>
      </c>
      <c r="C246" s="66">
        <v>3</v>
      </c>
      <c r="D246" s="66">
        <v>3</v>
      </c>
      <c r="E246" s="66"/>
      <c r="F246" s="62" t="s">
        <v>195</v>
      </c>
      <c r="G246" s="67">
        <f t="shared" ref="G246:O246" si="104">+G247</f>
        <v>0</v>
      </c>
      <c r="H246" s="67">
        <f t="shared" si="104"/>
        <v>0</v>
      </c>
      <c r="I246" s="67">
        <f t="shared" si="104"/>
        <v>0</v>
      </c>
      <c r="J246" s="67">
        <f t="shared" si="104"/>
        <v>0</v>
      </c>
      <c r="K246" s="67">
        <f t="shared" si="104"/>
        <v>0</v>
      </c>
      <c r="L246" s="67">
        <f t="shared" si="104"/>
        <v>0</v>
      </c>
      <c r="M246" s="67">
        <f t="shared" si="104"/>
        <v>0</v>
      </c>
      <c r="N246" s="67">
        <f t="shared" si="104"/>
        <v>0</v>
      </c>
      <c r="O246" s="122" t="str">
        <f t="shared" si="104"/>
        <v>0.00</v>
      </c>
    </row>
    <row r="247" spans="1:15" ht="12.75" x14ac:dyDescent="0.2">
      <c r="A247" s="63">
        <v>2</v>
      </c>
      <c r="B247" s="58">
        <v>3</v>
      </c>
      <c r="C247" s="58">
        <v>3</v>
      </c>
      <c r="D247" s="58">
        <v>3</v>
      </c>
      <c r="E247" s="58" t="s">
        <v>308</v>
      </c>
      <c r="F247" s="55" t="s">
        <v>195</v>
      </c>
      <c r="G247" s="56"/>
      <c r="H247" s="56"/>
      <c r="I247" s="56"/>
      <c r="J247" s="56"/>
      <c r="K247" s="56"/>
      <c r="L247" s="56"/>
      <c r="M247" s="56"/>
      <c r="N247" s="56">
        <f>SUBTOTAL(9,G247:M247)</f>
        <v>0</v>
      </c>
      <c r="O247" s="111" t="str">
        <f>IFERROR(N247/$N$19*100,"0.00")</f>
        <v>0.00</v>
      </c>
    </row>
    <row r="248" spans="1:15" ht="12.75" x14ac:dyDescent="0.2">
      <c r="A248" s="65">
        <v>2</v>
      </c>
      <c r="B248" s="66">
        <v>3</v>
      </c>
      <c r="C248" s="66">
        <v>3</v>
      </c>
      <c r="D248" s="66">
        <v>4</v>
      </c>
      <c r="E248" s="66"/>
      <c r="F248" s="62" t="s">
        <v>196</v>
      </c>
      <c r="G248" s="67">
        <f t="shared" ref="G248:O248" si="105">+G249</f>
        <v>0</v>
      </c>
      <c r="H248" s="67">
        <f t="shared" si="105"/>
        <v>0</v>
      </c>
      <c r="I248" s="67">
        <f t="shared" si="105"/>
        <v>0</v>
      </c>
      <c r="J248" s="67">
        <f t="shared" si="105"/>
        <v>0</v>
      </c>
      <c r="K248" s="67">
        <f t="shared" si="105"/>
        <v>0</v>
      </c>
      <c r="L248" s="67">
        <f t="shared" si="105"/>
        <v>0</v>
      </c>
      <c r="M248" s="67">
        <f t="shared" si="105"/>
        <v>0</v>
      </c>
      <c r="N248" s="67">
        <f t="shared" si="105"/>
        <v>0</v>
      </c>
      <c r="O248" s="122" t="str">
        <f t="shared" si="105"/>
        <v>0.00</v>
      </c>
    </row>
    <row r="249" spans="1:15" ht="12.75" x14ac:dyDescent="0.2">
      <c r="A249" s="63">
        <v>2</v>
      </c>
      <c r="B249" s="58">
        <v>3</v>
      </c>
      <c r="C249" s="58">
        <v>3</v>
      </c>
      <c r="D249" s="58">
        <v>4</v>
      </c>
      <c r="E249" s="58" t="s">
        <v>308</v>
      </c>
      <c r="F249" s="55" t="s">
        <v>196</v>
      </c>
      <c r="G249" s="67"/>
      <c r="H249" s="67"/>
      <c r="I249" s="67"/>
      <c r="J249" s="67"/>
      <c r="K249" s="67"/>
      <c r="L249" s="67"/>
      <c r="M249" s="67"/>
      <c r="N249" s="56">
        <f>SUBTOTAL(9,G249:M249)</f>
        <v>0</v>
      </c>
      <c r="O249" s="111" t="str">
        <f>IFERROR(N249/$N$19*100,"0.00")</f>
        <v>0.00</v>
      </c>
    </row>
    <row r="250" spans="1:15" ht="12.75" x14ac:dyDescent="0.2">
      <c r="A250" s="65">
        <v>2</v>
      </c>
      <c r="B250" s="66">
        <v>3</v>
      </c>
      <c r="C250" s="66">
        <v>3</v>
      </c>
      <c r="D250" s="66">
        <v>5</v>
      </c>
      <c r="E250" s="66"/>
      <c r="F250" s="62" t="s">
        <v>197</v>
      </c>
      <c r="G250" s="67">
        <f t="shared" ref="G250:O250" si="106">+G251</f>
        <v>0</v>
      </c>
      <c r="H250" s="67">
        <f t="shared" si="106"/>
        <v>0</v>
      </c>
      <c r="I250" s="67">
        <f t="shared" si="106"/>
        <v>0</v>
      </c>
      <c r="J250" s="67">
        <f t="shared" si="106"/>
        <v>0</v>
      </c>
      <c r="K250" s="67">
        <f t="shared" si="106"/>
        <v>0</v>
      </c>
      <c r="L250" s="67">
        <f t="shared" si="106"/>
        <v>0</v>
      </c>
      <c r="M250" s="67">
        <f t="shared" si="106"/>
        <v>0</v>
      </c>
      <c r="N250" s="67">
        <f t="shared" si="106"/>
        <v>0</v>
      </c>
      <c r="O250" s="122" t="str">
        <f t="shared" si="106"/>
        <v>0.00</v>
      </c>
    </row>
    <row r="251" spans="1:15" ht="12.75" x14ac:dyDescent="0.2">
      <c r="A251" s="63">
        <v>2</v>
      </c>
      <c r="B251" s="58">
        <v>3</v>
      </c>
      <c r="C251" s="58">
        <v>3</v>
      </c>
      <c r="D251" s="58">
        <v>5</v>
      </c>
      <c r="E251" s="58" t="s">
        <v>308</v>
      </c>
      <c r="F251" s="55" t="s">
        <v>197</v>
      </c>
      <c r="G251" s="67"/>
      <c r="H251" s="67"/>
      <c r="I251" s="67"/>
      <c r="J251" s="67"/>
      <c r="K251" s="67"/>
      <c r="L251" s="67"/>
      <c r="M251" s="67"/>
      <c r="N251" s="56">
        <f>SUBTOTAL(9,G251:M251)</f>
        <v>0</v>
      </c>
      <c r="O251" s="111" t="str">
        <f>IFERROR(N251/$N$19*100,"0.00")</f>
        <v>0.00</v>
      </c>
    </row>
    <row r="252" spans="1:15" ht="12.75" x14ac:dyDescent="0.2">
      <c r="A252" s="65">
        <v>2</v>
      </c>
      <c r="B252" s="66">
        <v>3</v>
      </c>
      <c r="C252" s="66">
        <v>3</v>
      </c>
      <c r="D252" s="66">
        <v>6</v>
      </c>
      <c r="E252" s="66"/>
      <c r="F252" s="62" t="s">
        <v>198</v>
      </c>
      <c r="G252" s="67">
        <f t="shared" ref="G252:O252" si="107">+G253</f>
        <v>0</v>
      </c>
      <c r="H252" s="67">
        <f t="shared" si="107"/>
        <v>0</v>
      </c>
      <c r="I252" s="67">
        <f t="shared" si="107"/>
        <v>0</v>
      </c>
      <c r="J252" s="67">
        <f t="shared" si="107"/>
        <v>0</v>
      </c>
      <c r="K252" s="67">
        <f t="shared" si="107"/>
        <v>0</v>
      </c>
      <c r="L252" s="67">
        <f t="shared" si="107"/>
        <v>0</v>
      </c>
      <c r="M252" s="67">
        <f t="shared" si="107"/>
        <v>0</v>
      </c>
      <c r="N252" s="67">
        <f t="shared" si="107"/>
        <v>0</v>
      </c>
      <c r="O252" s="122" t="str">
        <f t="shared" si="107"/>
        <v>0.00</v>
      </c>
    </row>
    <row r="253" spans="1:15" ht="12.75" x14ac:dyDescent="0.2">
      <c r="A253" s="63">
        <v>2</v>
      </c>
      <c r="B253" s="58">
        <v>3</v>
      </c>
      <c r="C253" s="58">
        <v>3</v>
      </c>
      <c r="D253" s="58">
        <v>6</v>
      </c>
      <c r="E253" s="58" t="s">
        <v>308</v>
      </c>
      <c r="F253" s="55" t="s">
        <v>198</v>
      </c>
      <c r="G253" s="56"/>
      <c r="H253" s="56"/>
      <c r="I253" s="56"/>
      <c r="J253" s="56"/>
      <c r="K253" s="56"/>
      <c r="L253" s="56"/>
      <c r="M253" s="56"/>
      <c r="N253" s="56">
        <f>SUBTOTAL(9,G253:M253)</f>
        <v>0</v>
      </c>
      <c r="O253" s="111" t="str">
        <f>IFERROR(N253/$N$19*100,"0.00")</f>
        <v>0.00</v>
      </c>
    </row>
    <row r="254" spans="1:15" ht="12.75" x14ac:dyDescent="0.2">
      <c r="A254" s="87">
        <v>2</v>
      </c>
      <c r="B254" s="85">
        <v>3</v>
      </c>
      <c r="C254" s="85">
        <v>4</v>
      </c>
      <c r="D254" s="85"/>
      <c r="E254" s="85"/>
      <c r="F254" s="88" t="s">
        <v>384</v>
      </c>
      <c r="G254" s="335">
        <f t="shared" ref="G254:N254" si="108">+G255+G257</f>
        <v>0</v>
      </c>
      <c r="H254" s="335">
        <f t="shared" si="108"/>
        <v>0</v>
      </c>
      <c r="I254" s="335">
        <f t="shared" si="108"/>
        <v>0</v>
      </c>
      <c r="J254" s="335">
        <f t="shared" si="108"/>
        <v>0</v>
      </c>
      <c r="K254" s="335">
        <f t="shared" si="108"/>
        <v>0</v>
      </c>
      <c r="L254" s="335">
        <f t="shared" si="108"/>
        <v>0</v>
      </c>
      <c r="M254" s="335">
        <f t="shared" si="108"/>
        <v>0</v>
      </c>
      <c r="N254" s="335">
        <f t="shared" si="108"/>
        <v>0</v>
      </c>
      <c r="O254" s="120">
        <f>+O255+O257</f>
        <v>0</v>
      </c>
    </row>
    <row r="255" spans="1:15" ht="12.75" x14ac:dyDescent="0.2">
      <c r="A255" s="65">
        <v>2</v>
      </c>
      <c r="B255" s="66">
        <v>3</v>
      </c>
      <c r="C255" s="66">
        <v>4</v>
      </c>
      <c r="D255" s="66">
        <v>1</v>
      </c>
      <c r="E255" s="66"/>
      <c r="F255" s="62" t="s">
        <v>199</v>
      </c>
      <c r="G255" s="67">
        <f t="shared" ref="G255:O255" si="109">+G256</f>
        <v>0</v>
      </c>
      <c r="H255" s="67">
        <f t="shared" si="109"/>
        <v>0</v>
      </c>
      <c r="I255" s="67">
        <f t="shared" si="109"/>
        <v>0</v>
      </c>
      <c r="J255" s="67">
        <f t="shared" si="109"/>
        <v>0</v>
      </c>
      <c r="K255" s="67">
        <f t="shared" si="109"/>
        <v>0</v>
      </c>
      <c r="L255" s="67">
        <f t="shared" si="109"/>
        <v>0</v>
      </c>
      <c r="M255" s="67">
        <f t="shared" si="109"/>
        <v>0</v>
      </c>
      <c r="N255" s="67">
        <f t="shared" si="109"/>
        <v>0</v>
      </c>
      <c r="O255" s="122" t="str">
        <f t="shared" si="109"/>
        <v>0.00</v>
      </c>
    </row>
    <row r="256" spans="1:15" ht="12.75" x14ac:dyDescent="0.2">
      <c r="A256" s="63">
        <v>2</v>
      </c>
      <c r="B256" s="58">
        <v>3</v>
      </c>
      <c r="C256" s="58">
        <v>4</v>
      </c>
      <c r="D256" s="58">
        <v>1</v>
      </c>
      <c r="E256" s="58" t="s">
        <v>308</v>
      </c>
      <c r="F256" s="55" t="s">
        <v>199</v>
      </c>
      <c r="G256" s="56"/>
      <c r="H256" s="56"/>
      <c r="I256" s="56"/>
      <c r="J256" s="56"/>
      <c r="K256" s="56"/>
      <c r="L256" s="56"/>
      <c r="M256" s="56"/>
      <c r="N256" s="56">
        <f>SUBTOTAL(9,G256:M256)</f>
        <v>0</v>
      </c>
      <c r="O256" s="111" t="str">
        <f>IFERROR(N256/$N$19*100,"0.00")</f>
        <v>0.00</v>
      </c>
    </row>
    <row r="257" spans="1:15" ht="12.75" x14ac:dyDescent="0.2">
      <c r="A257" s="68">
        <v>2</v>
      </c>
      <c r="B257" s="66">
        <v>3</v>
      </c>
      <c r="C257" s="66">
        <v>4</v>
      </c>
      <c r="D257" s="66">
        <v>2</v>
      </c>
      <c r="E257" s="66"/>
      <c r="F257" s="62" t="s">
        <v>200</v>
      </c>
      <c r="G257" s="67">
        <f t="shared" ref="G257:O257" si="110">+G258</f>
        <v>0</v>
      </c>
      <c r="H257" s="67">
        <f t="shared" si="110"/>
        <v>0</v>
      </c>
      <c r="I257" s="67">
        <f t="shared" si="110"/>
        <v>0</v>
      </c>
      <c r="J257" s="67">
        <f t="shared" si="110"/>
        <v>0</v>
      </c>
      <c r="K257" s="67">
        <f t="shared" si="110"/>
        <v>0</v>
      </c>
      <c r="L257" s="67">
        <f t="shared" si="110"/>
        <v>0</v>
      </c>
      <c r="M257" s="67">
        <f t="shared" si="110"/>
        <v>0</v>
      </c>
      <c r="N257" s="67">
        <f t="shared" si="110"/>
        <v>0</v>
      </c>
      <c r="O257" s="122" t="str">
        <f t="shared" si="110"/>
        <v>0.00</v>
      </c>
    </row>
    <row r="258" spans="1:15" ht="12.75" x14ac:dyDescent="0.2">
      <c r="A258" s="73">
        <v>2</v>
      </c>
      <c r="B258" s="74">
        <v>3</v>
      </c>
      <c r="C258" s="74">
        <v>4</v>
      </c>
      <c r="D258" s="74">
        <v>2</v>
      </c>
      <c r="E258" s="58" t="s">
        <v>308</v>
      </c>
      <c r="F258" s="55" t="s">
        <v>200</v>
      </c>
      <c r="G258" s="67"/>
      <c r="H258" s="67"/>
      <c r="I258" s="67"/>
      <c r="J258" s="67"/>
      <c r="K258" s="67"/>
      <c r="L258" s="67"/>
      <c r="M258" s="67"/>
      <c r="N258" s="56">
        <f>SUBTOTAL(9,G258:M258)</f>
        <v>0</v>
      </c>
      <c r="O258" s="111" t="str">
        <f>IFERROR(N258/$N$19*100,"0.00")</f>
        <v>0.00</v>
      </c>
    </row>
    <row r="259" spans="1:15" ht="12.75" x14ac:dyDescent="0.2">
      <c r="A259" s="87">
        <v>2</v>
      </c>
      <c r="B259" s="85">
        <v>3</v>
      </c>
      <c r="C259" s="85">
        <v>5</v>
      </c>
      <c r="D259" s="85"/>
      <c r="E259" s="85"/>
      <c r="F259" s="88" t="s">
        <v>205</v>
      </c>
      <c r="G259" s="335">
        <f t="shared" ref="G259:N259" si="111">+G260+G262+G264+G266+G268</f>
        <v>0</v>
      </c>
      <c r="H259" s="335">
        <f t="shared" si="111"/>
        <v>0</v>
      </c>
      <c r="I259" s="335">
        <f t="shared" si="111"/>
        <v>0</v>
      </c>
      <c r="J259" s="335">
        <f t="shared" si="111"/>
        <v>0</v>
      </c>
      <c r="K259" s="335">
        <f t="shared" si="111"/>
        <v>0</v>
      </c>
      <c r="L259" s="335">
        <f t="shared" si="111"/>
        <v>0</v>
      </c>
      <c r="M259" s="335">
        <f t="shared" si="111"/>
        <v>0</v>
      </c>
      <c r="N259" s="335">
        <f t="shared" si="111"/>
        <v>0</v>
      </c>
      <c r="O259" s="120">
        <f>+O260+O262+O264+O266+O268</f>
        <v>0</v>
      </c>
    </row>
    <row r="260" spans="1:15" ht="12.75" x14ac:dyDescent="0.2">
      <c r="A260" s="65">
        <v>2</v>
      </c>
      <c r="B260" s="66">
        <v>3</v>
      </c>
      <c r="C260" s="66">
        <v>5</v>
      </c>
      <c r="D260" s="66">
        <v>1</v>
      </c>
      <c r="E260" s="66"/>
      <c r="F260" s="62" t="s">
        <v>201</v>
      </c>
      <c r="G260" s="67">
        <f t="shared" ref="G260:O260" si="112">+G261</f>
        <v>0</v>
      </c>
      <c r="H260" s="67">
        <f t="shared" si="112"/>
        <v>0</v>
      </c>
      <c r="I260" s="67">
        <f t="shared" si="112"/>
        <v>0</v>
      </c>
      <c r="J260" s="67">
        <f t="shared" si="112"/>
        <v>0</v>
      </c>
      <c r="K260" s="67">
        <f t="shared" si="112"/>
        <v>0</v>
      </c>
      <c r="L260" s="67">
        <f t="shared" si="112"/>
        <v>0</v>
      </c>
      <c r="M260" s="67">
        <f t="shared" si="112"/>
        <v>0</v>
      </c>
      <c r="N260" s="67">
        <f t="shared" si="112"/>
        <v>0</v>
      </c>
      <c r="O260" s="122" t="str">
        <f t="shared" si="112"/>
        <v>0.00</v>
      </c>
    </row>
    <row r="261" spans="1:15" ht="12.75" x14ac:dyDescent="0.2">
      <c r="A261" s="63">
        <v>2</v>
      </c>
      <c r="B261" s="58">
        <v>3</v>
      </c>
      <c r="C261" s="58">
        <v>5</v>
      </c>
      <c r="D261" s="58">
        <v>1</v>
      </c>
      <c r="E261" s="58" t="s">
        <v>308</v>
      </c>
      <c r="F261" s="55" t="s">
        <v>201</v>
      </c>
      <c r="G261" s="67"/>
      <c r="H261" s="67"/>
      <c r="I261" s="67"/>
      <c r="J261" s="67"/>
      <c r="K261" s="67"/>
      <c r="L261" s="67"/>
      <c r="M261" s="67"/>
      <c r="N261" s="56">
        <f>SUBTOTAL(9,G261:M261)</f>
        <v>0</v>
      </c>
      <c r="O261" s="111" t="str">
        <f>IFERROR(N261/$N$19*100,"0.00")</f>
        <v>0.00</v>
      </c>
    </row>
    <row r="262" spans="1:15" ht="12.75" x14ac:dyDescent="0.2">
      <c r="A262" s="65">
        <v>2</v>
      </c>
      <c r="B262" s="66">
        <v>3</v>
      </c>
      <c r="C262" s="66">
        <v>5</v>
      </c>
      <c r="D262" s="66">
        <v>2</v>
      </c>
      <c r="E262" s="66"/>
      <c r="F262" s="62" t="s">
        <v>202</v>
      </c>
      <c r="G262" s="67">
        <f t="shared" ref="G262:O262" si="113">+G263</f>
        <v>0</v>
      </c>
      <c r="H262" s="67">
        <f t="shared" si="113"/>
        <v>0</v>
      </c>
      <c r="I262" s="67">
        <f t="shared" si="113"/>
        <v>0</v>
      </c>
      <c r="J262" s="67">
        <f t="shared" si="113"/>
        <v>0</v>
      </c>
      <c r="K262" s="67">
        <f t="shared" si="113"/>
        <v>0</v>
      </c>
      <c r="L262" s="67">
        <f t="shared" si="113"/>
        <v>0</v>
      </c>
      <c r="M262" s="67">
        <f t="shared" si="113"/>
        <v>0</v>
      </c>
      <c r="N262" s="67">
        <f t="shared" si="113"/>
        <v>0</v>
      </c>
      <c r="O262" s="122" t="str">
        <f t="shared" si="113"/>
        <v>0.00</v>
      </c>
    </row>
    <row r="263" spans="1:15" ht="12.75" x14ac:dyDescent="0.2">
      <c r="A263" s="63">
        <v>2</v>
      </c>
      <c r="B263" s="58">
        <v>3</v>
      </c>
      <c r="C263" s="58">
        <v>5</v>
      </c>
      <c r="D263" s="58">
        <v>2</v>
      </c>
      <c r="E263" s="58" t="s">
        <v>308</v>
      </c>
      <c r="F263" s="55" t="s">
        <v>202</v>
      </c>
      <c r="G263" s="67"/>
      <c r="H263" s="67"/>
      <c r="I263" s="67"/>
      <c r="J263" s="67"/>
      <c r="K263" s="67"/>
      <c r="L263" s="67"/>
      <c r="M263" s="67"/>
      <c r="N263" s="56">
        <f>SUBTOTAL(9,G263:M263)</f>
        <v>0</v>
      </c>
      <c r="O263" s="111" t="str">
        <f>IFERROR(N263/$N$19*100,"0.00")</f>
        <v>0.00</v>
      </c>
    </row>
    <row r="264" spans="1:15" ht="12.75" x14ac:dyDescent="0.2">
      <c r="A264" s="65">
        <v>2</v>
      </c>
      <c r="B264" s="66">
        <v>3</v>
      </c>
      <c r="C264" s="66">
        <v>5</v>
      </c>
      <c r="D264" s="66">
        <v>3</v>
      </c>
      <c r="E264" s="66"/>
      <c r="F264" s="62" t="s">
        <v>203</v>
      </c>
      <c r="G264" s="67">
        <f t="shared" ref="G264:O264" si="114">+G265</f>
        <v>0</v>
      </c>
      <c r="H264" s="67">
        <f t="shared" si="114"/>
        <v>0</v>
      </c>
      <c r="I264" s="67">
        <f t="shared" si="114"/>
        <v>0</v>
      </c>
      <c r="J264" s="67">
        <f t="shared" si="114"/>
        <v>0</v>
      </c>
      <c r="K264" s="67">
        <f t="shared" si="114"/>
        <v>0</v>
      </c>
      <c r="L264" s="67">
        <f t="shared" si="114"/>
        <v>0</v>
      </c>
      <c r="M264" s="67">
        <f t="shared" si="114"/>
        <v>0</v>
      </c>
      <c r="N264" s="67">
        <f t="shared" si="114"/>
        <v>0</v>
      </c>
      <c r="O264" s="122" t="str">
        <f t="shared" si="114"/>
        <v>0.00</v>
      </c>
    </row>
    <row r="265" spans="1:15" ht="12.75" x14ac:dyDescent="0.2">
      <c r="A265" s="63">
        <v>2</v>
      </c>
      <c r="B265" s="58">
        <v>3</v>
      </c>
      <c r="C265" s="58">
        <v>5</v>
      </c>
      <c r="D265" s="58">
        <v>3</v>
      </c>
      <c r="E265" s="58" t="s">
        <v>308</v>
      </c>
      <c r="F265" s="55" t="s">
        <v>203</v>
      </c>
      <c r="G265" s="56"/>
      <c r="H265" s="56"/>
      <c r="I265" s="56"/>
      <c r="J265" s="56"/>
      <c r="K265" s="56"/>
      <c r="L265" s="56"/>
      <c r="M265" s="56"/>
      <c r="N265" s="56">
        <f>SUBTOTAL(9,G265:M265)</f>
        <v>0</v>
      </c>
      <c r="O265" s="111" t="str">
        <f>IFERROR(N265/$N$19*100,"0.00")</f>
        <v>0.00</v>
      </c>
    </row>
    <row r="266" spans="1:15" ht="12.75" x14ac:dyDescent="0.2">
      <c r="A266" s="65">
        <v>2</v>
      </c>
      <c r="B266" s="66">
        <v>3</v>
      </c>
      <c r="C266" s="66">
        <v>5</v>
      </c>
      <c r="D266" s="66">
        <v>4</v>
      </c>
      <c r="E266" s="66"/>
      <c r="F266" s="62" t="s">
        <v>204</v>
      </c>
      <c r="G266" s="67">
        <f t="shared" ref="G266:O266" si="115">+G267</f>
        <v>0</v>
      </c>
      <c r="H266" s="67">
        <f t="shared" si="115"/>
        <v>0</v>
      </c>
      <c r="I266" s="67">
        <f t="shared" si="115"/>
        <v>0</v>
      </c>
      <c r="J266" s="67">
        <f t="shared" si="115"/>
        <v>0</v>
      </c>
      <c r="K266" s="67">
        <f t="shared" si="115"/>
        <v>0</v>
      </c>
      <c r="L266" s="67">
        <f t="shared" si="115"/>
        <v>0</v>
      </c>
      <c r="M266" s="67">
        <f t="shared" si="115"/>
        <v>0</v>
      </c>
      <c r="N266" s="67">
        <f t="shared" si="115"/>
        <v>0</v>
      </c>
      <c r="O266" s="122" t="str">
        <f t="shared" si="115"/>
        <v>0.00</v>
      </c>
    </row>
    <row r="267" spans="1:15" ht="12.75" x14ac:dyDescent="0.2">
      <c r="A267" s="63">
        <v>2</v>
      </c>
      <c r="B267" s="58">
        <v>3</v>
      </c>
      <c r="C267" s="58">
        <v>5</v>
      </c>
      <c r="D267" s="58">
        <v>4</v>
      </c>
      <c r="E267" s="58" t="s">
        <v>308</v>
      </c>
      <c r="F267" s="55" t="s">
        <v>204</v>
      </c>
      <c r="G267" s="67"/>
      <c r="H267" s="67"/>
      <c r="I267" s="67"/>
      <c r="J267" s="67"/>
      <c r="K267" s="67"/>
      <c r="L267" s="67"/>
      <c r="M267" s="67"/>
      <c r="N267" s="56">
        <f>SUBTOTAL(9,G267:M267)</f>
        <v>0</v>
      </c>
      <c r="O267" s="111" t="str">
        <f>IFERROR(N267/$N$19*100,"0.00")</f>
        <v>0.00</v>
      </c>
    </row>
    <row r="268" spans="1:15" ht="12.75" x14ac:dyDescent="0.2">
      <c r="A268" s="65">
        <v>2</v>
      </c>
      <c r="B268" s="66">
        <v>3</v>
      </c>
      <c r="C268" s="66">
        <v>5</v>
      </c>
      <c r="D268" s="66">
        <v>5</v>
      </c>
      <c r="E268" s="66"/>
      <c r="F268" s="62" t="s">
        <v>385</v>
      </c>
      <c r="G268" s="67">
        <f t="shared" ref="G268:O268" si="116">+G269</f>
        <v>0</v>
      </c>
      <c r="H268" s="67">
        <f t="shared" si="116"/>
        <v>0</v>
      </c>
      <c r="I268" s="67">
        <f t="shared" si="116"/>
        <v>0</v>
      </c>
      <c r="J268" s="67">
        <f t="shared" si="116"/>
        <v>0</v>
      </c>
      <c r="K268" s="67">
        <f t="shared" si="116"/>
        <v>0</v>
      </c>
      <c r="L268" s="67">
        <f t="shared" si="116"/>
        <v>0</v>
      </c>
      <c r="M268" s="67">
        <f t="shared" si="116"/>
        <v>0</v>
      </c>
      <c r="N268" s="67">
        <f t="shared" si="116"/>
        <v>0</v>
      </c>
      <c r="O268" s="122" t="str">
        <f t="shared" si="116"/>
        <v>0.00</v>
      </c>
    </row>
    <row r="269" spans="1:15" ht="12.75" x14ac:dyDescent="0.2">
      <c r="A269" s="63">
        <v>2</v>
      </c>
      <c r="B269" s="58">
        <v>3</v>
      </c>
      <c r="C269" s="58">
        <v>5</v>
      </c>
      <c r="D269" s="58">
        <v>5</v>
      </c>
      <c r="E269" s="58" t="s">
        <v>308</v>
      </c>
      <c r="F269" s="55" t="s">
        <v>206</v>
      </c>
      <c r="G269" s="56"/>
      <c r="H269" s="56"/>
      <c r="I269" s="56"/>
      <c r="J269" s="56"/>
      <c r="K269" s="56"/>
      <c r="L269" s="56"/>
      <c r="M269" s="56"/>
      <c r="N269" s="56">
        <f>SUBTOTAL(9,G269:M269)</f>
        <v>0</v>
      </c>
      <c r="O269" s="111" t="str">
        <f>IFERROR(N269/$N$19*100,"0.00")</f>
        <v>0.00</v>
      </c>
    </row>
    <row r="270" spans="1:15" ht="12.75" x14ac:dyDescent="0.2">
      <c r="A270" s="87">
        <v>2</v>
      </c>
      <c r="B270" s="85">
        <v>3</v>
      </c>
      <c r="C270" s="85">
        <v>6</v>
      </c>
      <c r="D270" s="85"/>
      <c r="E270" s="85"/>
      <c r="F270" s="88" t="s">
        <v>207</v>
      </c>
      <c r="G270" s="335">
        <f t="shared" ref="G270:N270" si="117">+G271+G277+G281+G288+G296</f>
        <v>0</v>
      </c>
      <c r="H270" s="335">
        <f t="shared" si="117"/>
        <v>0</v>
      </c>
      <c r="I270" s="335">
        <f t="shared" si="117"/>
        <v>0</v>
      </c>
      <c r="J270" s="335">
        <f t="shared" si="117"/>
        <v>0</v>
      </c>
      <c r="K270" s="335">
        <f t="shared" si="117"/>
        <v>0</v>
      </c>
      <c r="L270" s="335">
        <f t="shared" si="117"/>
        <v>0</v>
      </c>
      <c r="M270" s="335">
        <f t="shared" si="117"/>
        <v>0</v>
      </c>
      <c r="N270" s="335">
        <f t="shared" si="117"/>
        <v>0</v>
      </c>
      <c r="O270" s="86">
        <f>+O271+O277+O281+O288+O296</f>
        <v>0</v>
      </c>
    </row>
    <row r="271" spans="1:15" ht="12.75" x14ac:dyDescent="0.2">
      <c r="A271" s="65">
        <v>2</v>
      </c>
      <c r="B271" s="66">
        <v>3</v>
      </c>
      <c r="C271" s="66">
        <v>6</v>
      </c>
      <c r="D271" s="66">
        <v>1</v>
      </c>
      <c r="E271" s="66"/>
      <c r="F271" s="62" t="s">
        <v>208</v>
      </c>
      <c r="G271" s="67">
        <f t="shared" ref="G271:N271" si="118">+G272+G273+G274+G275</f>
        <v>0</v>
      </c>
      <c r="H271" s="67">
        <f t="shared" si="118"/>
        <v>0</v>
      </c>
      <c r="I271" s="67">
        <f t="shared" si="118"/>
        <v>0</v>
      </c>
      <c r="J271" s="67">
        <f t="shared" si="118"/>
        <v>0</v>
      </c>
      <c r="K271" s="67">
        <f t="shared" si="118"/>
        <v>0</v>
      </c>
      <c r="L271" s="67">
        <f t="shared" si="118"/>
        <v>0</v>
      </c>
      <c r="M271" s="67">
        <f t="shared" si="118"/>
        <v>0</v>
      </c>
      <c r="N271" s="67">
        <f t="shared" si="118"/>
        <v>0</v>
      </c>
      <c r="O271" s="122">
        <f>+O272+O273+O274+O275</f>
        <v>0</v>
      </c>
    </row>
    <row r="272" spans="1:15" ht="12.75" x14ac:dyDescent="0.2">
      <c r="A272" s="63">
        <v>2</v>
      </c>
      <c r="B272" s="58">
        <v>3</v>
      </c>
      <c r="C272" s="58">
        <v>6</v>
      </c>
      <c r="D272" s="58">
        <v>1</v>
      </c>
      <c r="E272" s="58" t="s">
        <v>308</v>
      </c>
      <c r="F272" s="55" t="s">
        <v>209</v>
      </c>
      <c r="G272" s="56"/>
      <c r="H272" s="56"/>
      <c r="I272" s="56"/>
      <c r="J272" s="56"/>
      <c r="K272" s="56"/>
      <c r="L272" s="56"/>
      <c r="M272" s="56"/>
      <c r="N272" s="56">
        <f>SUBTOTAL(9,G272:M272)</f>
        <v>0</v>
      </c>
      <c r="O272" s="111" t="str">
        <f>IFERROR(N272/$N$19*100,"0.00")</f>
        <v>0.00</v>
      </c>
    </row>
    <row r="273" spans="1:15" ht="12.75" x14ac:dyDescent="0.2">
      <c r="A273" s="63">
        <v>2</v>
      </c>
      <c r="B273" s="58">
        <v>3</v>
      </c>
      <c r="C273" s="58">
        <v>6</v>
      </c>
      <c r="D273" s="58">
        <v>1</v>
      </c>
      <c r="E273" s="58" t="s">
        <v>309</v>
      </c>
      <c r="F273" s="55" t="s">
        <v>210</v>
      </c>
      <c r="G273" s="56"/>
      <c r="H273" s="56"/>
      <c r="I273" s="56"/>
      <c r="J273" s="56"/>
      <c r="K273" s="56"/>
      <c r="L273" s="56"/>
      <c r="M273" s="56"/>
      <c r="N273" s="56">
        <f>SUBTOTAL(9,G273:M273)</f>
        <v>0</v>
      </c>
      <c r="O273" s="111" t="str">
        <f>IFERROR(N273/$N$19*100,"0.00")</f>
        <v>0.00</v>
      </c>
    </row>
    <row r="274" spans="1:15" ht="12.75" x14ac:dyDescent="0.2">
      <c r="A274" s="63">
        <v>2</v>
      </c>
      <c r="B274" s="58">
        <v>3</v>
      </c>
      <c r="C274" s="58">
        <v>6</v>
      </c>
      <c r="D274" s="58">
        <v>1</v>
      </c>
      <c r="E274" s="58" t="s">
        <v>310</v>
      </c>
      <c r="F274" s="55" t="s">
        <v>211</v>
      </c>
      <c r="G274" s="56"/>
      <c r="H274" s="56"/>
      <c r="I274" s="56"/>
      <c r="J274" s="56"/>
      <c r="K274" s="56"/>
      <c r="L274" s="56"/>
      <c r="M274" s="56"/>
      <c r="N274" s="56">
        <f>SUBTOTAL(9,G274:M274)</f>
        <v>0</v>
      </c>
      <c r="O274" s="111" t="str">
        <f>IFERROR(N274/$N$19*100,"0.00")</f>
        <v>0.00</v>
      </c>
    </row>
    <row r="275" spans="1:15" ht="12.75" x14ac:dyDescent="0.2">
      <c r="A275" s="63">
        <v>2</v>
      </c>
      <c r="B275" s="58">
        <v>3</v>
      </c>
      <c r="C275" s="58">
        <v>6</v>
      </c>
      <c r="D275" s="58">
        <v>1</v>
      </c>
      <c r="E275" s="58" t="s">
        <v>311</v>
      </c>
      <c r="F275" s="55" t="s">
        <v>212</v>
      </c>
      <c r="G275" s="56"/>
      <c r="H275" s="56"/>
      <c r="I275" s="56"/>
      <c r="J275" s="56"/>
      <c r="K275" s="56"/>
      <c r="L275" s="56"/>
      <c r="M275" s="56"/>
      <c r="N275" s="56">
        <f>SUBTOTAL(9,G275:M275)</f>
        <v>0</v>
      </c>
      <c r="O275" s="111" t="str">
        <f>IFERROR(N275/$N$19*100,"0.00")</f>
        <v>0.00</v>
      </c>
    </row>
    <row r="276" spans="1:15" ht="12.75" x14ac:dyDescent="0.2">
      <c r="A276" s="124">
        <v>2</v>
      </c>
      <c r="B276" s="58">
        <v>3</v>
      </c>
      <c r="C276" s="58">
        <v>6</v>
      </c>
      <c r="D276" s="58">
        <v>1</v>
      </c>
      <c r="E276" s="58" t="s">
        <v>315</v>
      </c>
      <c r="F276" s="55" t="s">
        <v>213</v>
      </c>
      <c r="G276" s="67"/>
      <c r="H276" s="67"/>
      <c r="I276" s="67"/>
      <c r="J276" s="67"/>
      <c r="K276" s="67"/>
      <c r="L276" s="67"/>
      <c r="M276" s="67"/>
      <c r="N276" s="56">
        <f>SUBTOTAL(9,G276:M276)</f>
        <v>0</v>
      </c>
      <c r="O276" s="111" t="str">
        <f>IFERROR(N276/$N$19*100,"0.00")</f>
        <v>0.00</v>
      </c>
    </row>
    <row r="277" spans="1:15" ht="12.75" x14ac:dyDescent="0.2">
      <c r="A277" s="65">
        <v>2</v>
      </c>
      <c r="B277" s="66">
        <v>3</v>
      </c>
      <c r="C277" s="66">
        <v>6</v>
      </c>
      <c r="D277" s="66">
        <v>2</v>
      </c>
      <c r="E277" s="66"/>
      <c r="F277" s="62" t="s">
        <v>214</v>
      </c>
      <c r="G277" s="67">
        <f t="shared" ref="G277:N277" si="119">+G278+G279+G280</f>
        <v>0</v>
      </c>
      <c r="H277" s="67">
        <f t="shared" si="119"/>
        <v>0</v>
      </c>
      <c r="I277" s="67">
        <f t="shared" si="119"/>
        <v>0</v>
      </c>
      <c r="J277" s="67">
        <f t="shared" si="119"/>
        <v>0</v>
      </c>
      <c r="K277" s="67">
        <f t="shared" si="119"/>
        <v>0</v>
      </c>
      <c r="L277" s="67">
        <f t="shared" si="119"/>
        <v>0</v>
      </c>
      <c r="M277" s="67">
        <f t="shared" si="119"/>
        <v>0</v>
      </c>
      <c r="N277" s="67">
        <f t="shared" si="119"/>
        <v>0</v>
      </c>
      <c r="O277" s="122">
        <f>+O278+O279+O280</f>
        <v>0</v>
      </c>
    </row>
    <row r="278" spans="1:15" ht="12.75" x14ac:dyDescent="0.2">
      <c r="A278" s="63">
        <v>2</v>
      </c>
      <c r="B278" s="58">
        <v>3</v>
      </c>
      <c r="C278" s="58">
        <v>6</v>
      </c>
      <c r="D278" s="58">
        <v>2</v>
      </c>
      <c r="E278" s="58" t="s">
        <v>308</v>
      </c>
      <c r="F278" s="55" t="s">
        <v>215</v>
      </c>
      <c r="G278" s="56"/>
      <c r="H278" s="56"/>
      <c r="I278" s="56"/>
      <c r="J278" s="56"/>
      <c r="K278" s="56"/>
      <c r="L278" s="56"/>
      <c r="M278" s="56"/>
      <c r="N278" s="56">
        <f>SUBTOTAL(9,G278:M278)</f>
        <v>0</v>
      </c>
      <c r="O278" s="111" t="str">
        <f>IFERROR(N278/$N$19*100,"0.00")</f>
        <v>0.00</v>
      </c>
    </row>
    <row r="279" spans="1:15" ht="12.75" x14ac:dyDescent="0.2">
      <c r="A279" s="63">
        <v>2</v>
      </c>
      <c r="B279" s="58">
        <v>3</v>
      </c>
      <c r="C279" s="58">
        <v>6</v>
      </c>
      <c r="D279" s="58">
        <v>2</v>
      </c>
      <c r="E279" s="58" t="s">
        <v>309</v>
      </c>
      <c r="F279" s="55" t="s">
        <v>216</v>
      </c>
      <c r="G279" s="56"/>
      <c r="H279" s="56"/>
      <c r="I279" s="56"/>
      <c r="J279" s="56"/>
      <c r="K279" s="56"/>
      <c r="L279" s="56"/>
      <c r="M279" s="56"/>
      <c r="N279" s="56">
        <f>SUBTOTAL(9,G279:M279)</f>
        <v>0</v>
      </c>
      <c r="O279" s="111" t="str">
        <f>IFERROR(N279/$N$19*100,"0.00")</f>
        <v>0.00</v>
      </c>
    </row>
    <row r="280" spans="1:15" ht="12.75" x14ac:dyDescent="0.2">
      <c r="A280" s="63">
        <v>2</v>
      </c>
      <c r="B280" s="58">
        <v>3</v>
      </c>
      <c r="C280" s="58">
        <v>6</v>
      </c>
      <c r="D280" s="58">
        <v>2</v>
      </c>
      <c r="E280" s="58" t="s">
        <v>310</v>
      </c>
      <c r="F280" s="55" t="s">
        <v>217</v>
      </c>
      <c r="G280" s="67"/>
      <c r="H280" s="67"/>
      <c r="I280" s="67"/>
      <c r="J280" s="67"/>
      <c r="K280" s="67"/>
      <c r="L280" s="67"/>
      <c r="M280" s="67"/>
      <c r="N280" s="56">
        <f>SUBTOTAL(9,G280:M280)</f>
        <v>0</v>
      </c>
      <c r="O280" s="111" t="str">
        <f>IFERROR(N280/$N$19*100,"0.00")</f>
        <v>0.00</v>
      </c>
    </row>
    <row r="281" spans="1:15" ht="12.75" x14ac:dyDescent="0.2">
      <c r="A281" s="65">
        <v>2</v>
      </c>
      <c r="B281" s="66">
        <v>3</v>
      </c>
      <c r="C281" s="66">
        <v>6</v>
      </c>
      <c r="D281" s="66">
        <v>3</v>
      </c>
      <c r="E281" s="66"/>
      <c r="F281" s="62" t="s">
        <v>218</v>
      </c>
      <c r="G281" s="67">
        <f t="shared" ref="G281:N281" si="120">+G282+G283+G284+G285+G286+G287</f>
        <v>0</v>
      </c>
      <c r="H281" s="67">
        <f t="shared" si="120"/>
        <v>0</v>
      </c>
      <c r="I281" s="67">
        <f t="shared" si="120"/>
        <v>0</v>
      </c>
      <c r="J281" s="67">
        <f t="shared" si="120"/>
        <v>0</v>
      </c>
      <c r="K281" s="67">
        <f t="shared" si="120"/>
        <v>0</v>
      </c>
      <c r="L281" s="67">
        <f t="shared" si="120"/>
        <v>0</v>
      </c>
      <c r="M281" s="67">
        <f t="shared" si="120"/>
        <v>0</v>
      </c>
      <c r="N281" s="67">
        <f t="shared" si="120"/>
        <v>0</v>
      </c>
      <c r="O281" s="122">
        <f>+O282+O283+O284+O285+O286+O287</f>
        <v>0</v>
      </c>
    </row>
    <row r="282" spans="1:15" ht="12.75" x14ac:dyDescent="0.2">
      <c r="A282" s="63">
        <v>2</v>
      </c>
      <c r="B282" s="58">
        <v>3</v>
      </c>
      <c r="C282" s="58">
        <v>6</v>
      </c>
      <c r="D282" s="58">
        <v>3</v>
      </c>
      <c r="E282" s="58" t="s">
        <v>308</v>
      </c>
      <c r="F282" s="55" t="s">
        <v>219</v>
      </c>
      <c r="G282" s="56"/>
      <c r="H282" s="56"/>
      <c r="I282" s="56"/>
      <c r="J282" s="56"/>
      <c r="K282" s="56"/>
      <c r="L282" s="56"/>
      <c r="M282" s="56"/>
      <c r="N282" s="56">
        <f t="shared" ref="N282:N287" si="121">SUBTOTAL(9,G282:M282)</f>
        <v>0</v>
      </c>
      <c r="O282" s="111" t="str">
        <f t="shared" ref="O282:O287" si="122">IFERROR(N282/$N$19*100,"0.00")</f>
        <v>0.00</v>
      </c>
    </row>
    <row r="283" spans="1:15" ht="12.75" x14ac:dyDescent="0.2">
      <c r="A283" s="63">
        <v>2</v>
      </c>
      <c r="B283" s="58">
        <v>3</v>
      </c>
      <c r="C283" s="58">
        <v>6</v>
      </c>
      <c r="D283" s="58">
        <v>3</v>
      </c>
      <c r="E283" s="58" t="s">
        <v>309</v>
      </c>
      <c r="F283" s="55" t="s">
        <v>220</v>
      </c>
      <c r="G283" s="56"/>
      <c r="H283" s="56"/>
      <c r="I283" s="56"/>
      <c r="J283" s="56"/>
      <c r="K283" s="56"/>
      <c r="L283" s="56"/>
      <c r="M283" s="56"/>
      <c r="N283" s="56">
        <f t="shared" si="121"/>
        <v>0</v>
      </c>
      <c r="O283" s="111" t="str">
        <f t="shared" si="122"/>
        <v>0.00</v>
      </c>
    </row>
    <row r="284" spans="1:15" ht="12.75" x14ac:dyDescent="0.2">
      <c r="A284" s="63">
        <v>2</v>
      </c>
      <c r="B284" s="58">
        <v>3</v>
      </c>
      <c r="C284" s="58">
        <v>6</v>
      </c>
      <c r="D284" s="58">
        <v>3</v>
      </c>
      <c r="E284" s="58" t="s">
        <v>310</v>
      </c>
      <c r="F284" s="55" t="s">
        <v>221</v>
      </c>
      <c r="G284" s="56"/>
      <c r="H284" s="56"/>
      <c r="I284" s="56"/>
      <c r="J284" s="56"/>
      <c r="K284" s="56"/>
      <c r="L284" s="56"/>
      <c r="M284" s="56"/>
      <c r="N284" s="56">
        <f t="shared" si="121"/>
        <v>0</v>
      </c>
      <c r="O284" s="111" t="str">
        <f t="shared" si="122"/>
        <v>0.00</v>
      </c>
    </row>
    <row r="285" spans="1:15" ht="12.75" x14ac:dyDescent="0.2">
      <c r="A285" s="63">
        <v>2</v>
      </c>
      <c r="B285" s="58">
        <v>3</v>
      </c>
      <c r="C285" s="58">
        <v>6</v>
      </c>
      <c r="D285" s="58">
        <v>3</v>
      </c>
      <c r="E285" s="58" t="s">
        <v>311</v>
      </c>
      <c r="F285" s="71" t="s">
        <v>222</v>
      </c>
      <c r="G285" s="56"/>
      <c r="H285" s="56"/>
      <c r="I285" s="56"/>
      <c r="J285" s="56"/>
      <c r="K285" s="56"/>
      <c r="L285" s="56"/>
      <c r="M285" s="56"/>
      <c r="N285" s="56">
        <f t="shared" si="121"/>
        <v>0</v>
      </c>
      <c r="O285" s="111" t="str">
        <f t="shared" si="122"/>
        <v>0.00</v>
      </c>
    </row>
    <row r="286" spans="1:15" ht="12.75" x14ac:dyDescent="0.2">
      <c r="A286" s="63">
        <v>2</v>
      </c>
      <c r="B286" s="58">
        <v>3</v>
      </c>
      <c r="C286" s="58">
        <v>6</v>
      </c>
      <c r="D286" s="58">
        <v>3</v>
      </c>
      <c r="E286" s="58" t="s">
        <v>315</v>
      </c>
      <c r="F286" s="55" t="s">
        <v>223</v>
      </c>
      <c r="G286" s="56"/>
      <c r="H286" s="56"/>
      <c r="I286" s="56"/>
      <c r="J286" s="56"/>
      <c r="K286" s="56"/>
      <c r="L286" s="56"/>
      <c r="M286" s="56"/>
      <c r="N286" s="56">
        <f t="shared" si="121"/>
        <v>0</v>
      </c>
      <c r="O286" s="111" t="str">
        <f t="shared" si="122"/>
        <v>0.00</v>
      </c>
    </row>
    <row r="287" spans="1:15" ht="12.75" x14ac:dyDescent="0.2">
      <c r="A287" s="63">
        <v>2</v>
      </c>
      <c r="B287" s="58">
        <v>3</v>
      </c>
      <c r="C287" s="58">
        <v>6</v>
      </c>
      <c r="D287" s="58">
        <v>3</v>
      </c>
      <c r="E287" s="58" t="s">
        <v>354</v>
      </c>
      <c r="F287" s="55" t="s">
        <v>224</v>
      </c>
      <c r="G287" s="67"/>
      <c r="H287" s="67"/>
      <c r="I287" s="67"/>
      <c r="J287" s="67"/>
      <c r="K287" s="67"/>
      <c r="L287" s="67"/>
      <c r="M287" s="67"/>
      <c r="N287" s="56">
        <f t="shared" si="121"/>
        <v>0</v>
      </c>
      <c r="O287" s="111" t="str">
        <f t="shared" si="122"/>
        <v>0.00</v>
      </c>
    </row>
    <row r="288" spans="1:15" ht="12.75" x14ac:dyDescent="0.2">
      <c r="A288" s="65">
        <v>2</v>
      </c>
      <c r="B288" s="66">
        <v>3</v>
      </c>
      <c r="C288" s="66">
        <v>6</v>
      </c>
      <c r="D288" s="66">
        <v>4</v>
      </c>
      <c r="E288" s="66"/>
      <c r="F288" s="62" t="s">
        <v>39</v>
      </c>
      <c r="G288" s="67">
        <f t="shared" ref="G288:N288" si="123">+G289+G290+G291+G292+G293+G294+G295</f>
        <v>0</v>
      </c>
      <c r="H288" s="67">
        <f t="shared" si="123"/>
        <v>0</v>
      </c>
      <c r="I288" s="67">
        <f t="shared" si="123"/>
        <v>0</v>
      </c>
      <c r="J288" s="67">
        <f t="shared" si="123"/>
        <v>0</v>
      </c>
      <c r="K288" s="67">
        <f t="shared" si="123"/>
        <v>0</v>
      </c>
      <c r="L288" s="67">
        <f t="shared" si="123"/>
        <v>0</v>
      </c>
      <c r="M288" s="67">
        <f t="shared" si="123"/>
        <v>0</v>
      </c>
      <c r="N288" s="67">
        <f t="shared" si="123"/>
        <v>0</v>
      </c>
      <c r="O288" s="122">
        <f>+O289+O290+O291+O292+O293+O294+O295</f>
        <v>0</v>
      </c>
    </row>
    <row r="289" spans="1:15" ht="12.75" x14ac:dyDescent="0.2">
      <c r="A289" s="63">
        <v>2</v>
      </c>
      <c r="B289" s="58">
        <v>3</v>
      </c>
      <c r="C289" s="58">
        <v>6</v>
      </c>
      <c r="D289" s="58">
        <v>4</v>
      </c>
      <c r="E289" s="58" t="s">
        <v>308</v>
      </c>
      <c r="F289" s="55" t="s">
        <v>225</v>
      </c>
      <c r="G289" s="56"/>
      <c r="H289" s="56"/>
      <c r="I289" s="56"/>
      <c r="J289" s="56"/>
      <c r="K289" s="56"/>
      <c r="L289" s="56"/>
      <c r="M289" s="56"/>
      <c r="N289" s="56">
        <f t="shared" ref="N289:N295" si="124">SUBTOTAL(9,G289:M289)</f>
        <v>0</v>
      </c>
      <c r="O289" s="111" t="str">
        <f t="shared" ref="O289:O295" si="125">IFERROR(N289/$N$19*100,"0.00")</f>
        <v>0.00</v>
      </c>
    </row>
    <row r="290" spans="1:15" ht="12.75" x14ac:dyDescent="0.2">
      <c r="A290" s="63">
        <v>2</v>
      </c>
      <c r="B290" s="58">
        <v>3</v>
      </c>
      <c r="C290" s="58">
        <v>6</v>
      </c>
      <c r="D290" s="58">
        <v>4</v>
      </c>
      <c r="E290" s="58" t="s">
        <v>309</v>
      </c>
      <c r="F290" s="55" t="s">
        <v>226</v>
      </c>
      <c r="G290" s="56"/>
      <c r="H290" s="56"/>
      <c r="I290" s="56"/>
      <c r="J290" s="56"/>
      <c r="K290" s="56"/>
      <c r="L290" s="56"/>
      <c r="M290" s="56"/>
      <c r="N290" s="56">
        <f t="shared" si="124"/>
        <v>0</v>
      </c>
      <c r="O290" s="111" t="str">
        <f t="shared" si="125"/>
        <v>0.00</v>
      </c>
    </row>
    <row r="291" spans="1:15" ht="12.75" x14ac:dyDescent="0.2">
      <c r="A291" s="63">
        <v>2</v>
      </c>
      <c r="B291" s="58">
        <v>3</v>
      </c>
      <c r="C291" s="58">
        <v>6</v>
      </c>
      <c r="D291" s="58">
        <v>4</v>
      </c>
      <c r="E291" s="58" t="s">
        <v>310</v>
      </c>
      <c r="F291" s="55" t="s">
        <v>227</v>
      </c>
      <c r="G291" s="56"/>
      <c r="H291" s="56"/>
      <c r="I291" s="56"/>
      <c r="J291" s="56"/>
      <c r="K291" s="56"/>
      <c r="L291" s="56"/>
      <c r="M291" s="56"/>
      <c r="N291" s="56">
        <f t="shared" si="124"/>
        <v>0</v>
      </c>
      <c r="O291" s="111" t="str">
        <f t="shared" si="125"/>
        <v>0.00</v>
      </c>
    </row>
    <row r="292" spans="1:15" ht="12.75" x14ac:dyDescent="0.2">
      <c r="A292" s="63">
        <v>2</v>
      </c>
      <c r="B292" s="58">
        <v>3</v>
      </c>
      <c r="C292" s="58">
        <v>6</v>
      </c>
      <c r="D292" s="58">
        <v>4</v>
      </c>
      <c r="E292" s="58" t="s">
        <v>311</v>
      </c>
      <c r="F292" s="55" t="s">
        <v>228</v>
      </c>
      <c r="G292" s="56"/>
      <c r="H292" s="56"/>
      <c r="I292" s="56"/>
      <c r="J292" s="56"/>
      <c r="K292" s="56"/>
      <c r="L292" s="56"/>
      <c r="M292" s="56"/>
      <c r="N292" s="56">
        <f t="shared" si="124"/>
        <v>0</v>
      </c>
      <c r="O292" s="111" t="str">
        <f t="shared" si="125"/>
        <v>0.00</v>
      </c>
    </row>
    <row r="293" spans="1:15" ht="12.75" x14ac:dyDescent="0.2">
      <c r="A293" s="63">
        <v>2</v>
      </c>
      <c r="B293" s="58">
        <v>3</v>
      </c>
      <c r="C293" s="58">
        <v>6</v>
      </c>
      <c r="D293" s="58">
        <v>4</v>
      </c>
      <c r="E293" s="58" t="s">
        <v>315</v>
      </c>
      <c r="F293" s="55" t="s">
        <v>229</v>
      </c>
      <c r="G293" s="56"/>
      <c r="H293" s="56"/>
      <c r="I293" s="56"/>
      <c r="J293" s="56"/>
      <c r="K293" s="56"/>
      <c r="L293" s="56"/>
      <c r="M293" s="56"/>
      <c r="N293" s="56">
        <f t="shared" si="124"/>
        <v>0</v>
      </c>
      <c r="O293" s="111" t="str">
        <f t="shared" si="125"/>
        <v>0.00</v>
      </c>
    </row>
    <row r="294" spans="1:15" ht="12.75" x14ac:dyDescent="0.2">
      <c r="A294" s="63">
        <v>2</v>
      </c>
      <c r="B294" s="58">
        <v>3</v>
      </c>
      <c r="C294" s="58">
        <v>6</v>
      </c>
      <c r="D294" s="58">
        <v>4</v>
      </c>
      <c r="E294" s="58" t="s">
        <v>354</v>
      </c>
      <c r="F294" s="55" t="s">
        <v>230</v>
      </c>
      <c r="G294" s="56"/>
      <c r="H294" s="56"/>
      <c r="I294" s="56"/>
      <c r="J294" s="56"/>
      <c r="K294" s="56"/>
      <c r="L294" s="56"/>
      <c r="M294" s="56"/>
      <c r="N294" s="56">
        <f t="shared" si="124"/>
        <v>0</v>
      </c>
      <c r="O294" s="111" t="str">
        <f t="shared" si="125"/>
        <v>0.00</v>
      </c>
    </row>
    <row r="295" spans="1:15" ht="12.75" x14ac:dyDescent="0.2">
      <c r="A295" s="63">
        <v>2</v>
      </c>
      <c r="B295" s="58">
        <v>3</v>
      </c>
      <c r="C295" s="58">
        <v>6</v>
      </c>
      <c r="D295" s="58">
        <v>4</v>
      </c>
      <c r="E295" s="58" t="s">
        <v>356</v>
      </c>
      <c r="F295" s="55" t="s">
        <v>231</v>
      </c>
      <c r="G295" s="67"/>
      <c r="H295" s="67"/>
      <c r="I295" s="67"/>
      <c r="J295" s="67"/>
      <c r="K295" s="67"/>
      <c r="L295" s="67"/>
      <c r="M295" s="67"/>
      <c r="N295" s="56">
        <f t="shared" si="124"/>
        <v>0</v>
      </c>
      <c r="O295" s="111" t="str">
        <f t="shared" si="125"/>
        <v>0.00</v>
      </c>
    </row>
    <row r="296" spans="1:15" ht="12.75" x14ac:dyDescent="0.2">
      <c r="A296" s="65">
        <v>2</v>
      </c>
      <c r="B296" s="66">
        <v>3</v>
      </c>
      <c r="C296" s="66">
        <v>6</v>
      </c>
      <c r="D296" s="66">
        <v>9</v>
      </c>
      <c r="E296" s="66"/>
      <c r="F296" s="62" t="s">
        <v>232</v>
      </c>
      <c r="G296" s="67">
        <f t="shared" ref="G296:O296" si="126">+G297</f>
        <v>0</v>
      </c>
      <c r="H296" s="67">
        <f t="shared" si="126"/>
        <v>0</v>
      </c>
      <c r="I296" s="67">
        <f t="shared" si="126"/>
        <v>0</v>
      </c>
      <c r="J296" s="67">
        <f t="shared" si="126"/>
        <v>0</v>
      </c>
      <c r="K296" s="67">
        <f t="shared" si="126"/>
        <v>0</v>
      </c>
      <c r="L296" s="67">
        <f t="shared" si="126"/>
        <v>0</v>
      </c>
      <c r="M296" s="67">
        <f t="shared" si="126"/>
        <v>0</v>
      </c>
      <c r="N296" s="67">
        <f t="shared" si="126"/>
        <v>0</v>
      </c>
      <c r="O296" s="122" t="str">
        <f t="shared" si="126"/>
        <v>0.00</v>
      </c>
    </row>
    <row r="297" spans="1:15" ht="12.75" x14ac:dyDescent="0.2">
      <c r="A297" s="63">
        <v>2</v>
      </c>
      <c r="B297" s="58">
        <v>3</v>
      </c>
      <c r="C297" s="58">
        <v>6</v>
      </c>
      <c r="D297" s="58">
        <v>9</v>
      </c>
      <c r="E297" s="58" t="s">
        <v>308</v>
      </c>
      <c r="F297" s="55" t="s">
        <v>232</v>
      </c>
      <c r="G297" s="67"/>
      <c r="H297" s="67"/>
      <c r="I297" s="67"/>
      <c r="J297" s="67"/>
      <c r="K297" s="67"/>
      <c r="L297" s="67"/>
      <c r="M297" s="67"/>
      <c r="N297" s="56">
        <f>SUBTOTAL(9,G297:M297)</f>
        <v>0</v>
      </c>
      <c r="O297" s="111" t="str">
        <f>IFERROR(N297/$N$19*100,"0.00")</f>
        <v>0.00</v>
      </c>
    </row>
    <row r="298" spans="1:15" ht="12.75" x14ac:dyDescent="0.2">
      <c r="A298" s="87">
        <v>2</v>
      </c>
      <c r="B298" s="85">
        <v>3</v>
      </c>
      <c r="C298" s="85">
        <v>7</v>
      </c>
      <c r="D298" s="85"/>
      <c r="E298" s="85"/>
      <c r="F298" s="88" t="s">
        <v>386</v>
      </c>
      <c r="G298" s="335">
        <f t="shared" ref="G298:N298" si="127">+G299+G307</f>
        <v>0</v>
      </c>
      <c r="H298" s="335">
        <f t="shared" si="127"/>
        <v>0</v>
      </c>
      <c r="I298" s="335">
        <f t="shared" si="127"/>
        <v>0</v>
      </c>
      <c r="J298" s="335">
        <f t="shared" si="127"/>
        <v>0</v>
      </c>
      <c r="K298" s="335">
        <f t="shared" si="127"/>
        <v>0</v>
      </c>
      <c r="L298" s="335">
        <f t="shared" si="127"/>
        <v>0</v>
      </c>
      <c r="M298" s="335">
        <f t="shared" si="127"/>
        <v>0</v>
      </c>
      <c r="N298" s="335">
        <f t="shared" si="127"/>
        <v>0</v>
      </c>
      <c r="O298" s="120">
        <f>+O299+O307</f>
        <v>0</v>
      </c>
    </row>
    <row r="299" spans="1:15" ht="12.75" x14ac:dyDescent="0.2">
      <c r="A299" s="65">
        <v>2</v>
      </c>
      <c r="B299" s="66">
        <v>3</v>
      </c>
      <c r="C299" s="66">
        <v>7</v>
      </c>
      <c r="D299" s="66">
        <v>1</v>
      </c>
      <c r="E299" s="66"/>
      <c r="F299" s="62" t="s">
        <v>233</v>
      </c>
      <c r="G299" s="67">
        <f t="shared" ref="G299:N299" si="128">+G300+G301+G302+G303+G304+G305+G306</f>
        <v>0</v>
      </c>
      <c r="H299" s="67">
        <f t="shared" si="128"/>
        <v>0</v>
      </c>
      <c r="I299" s="67">
        <f t="shared" si="128"/>
        <v>0</v>
      </c>
      <c r="J299" s="67">
        <f t="shared" si="128"/>
        <v>0</v>
      </c>
      <c r="K299" s="67">
        <f t="shared" si="128"/>
        <v>0</v>
      </c>
      <c r="L299" s="67">
        <f t="shared" si="128"/>
        <v>0</v>
      </c>
      <c r="M299" s="67">
        <f t="shared" si="128"/>
        <v>0</v>
      </c>
      <c r="N299" s="67">
        <f t="shared" si="128"/>
        <v>0</v>
      </c>
      <c r="O299" s="122">
        <f>+O300+O301+O302+O303+O304+O305+O306</f>
        <v>0</v>
      </c>
    </row>
    <row r="300" spans="1:15" ht="12.75" x14ac:dyDescent="0.2">
      <c r="A300" s="63">
        <v>2</v>
      </c>
      <c r="B300" s="58">
        <v>3</v>
      </c>
      <c r="C300" s="58">
        <v>7</v>
      </c>
      <c r="D300" s="58">
        <v>1</v>
      </c>
      <c r="E300" s="58" t="s">
        <v>308</v>
      </c>
      <c r="F300" s="55" t="s">
        <v>234</v>
      </c>
      <c r="G300" s="56"/>
      <c r="H300" s="56"/>
      <c r="I300" s="56"/>
      <c r="J300" s="56"/>
      <c r="K300" s="56"/>
      <c r="L300" s="56"/>
      <c r="M300" s="56"/>
      <c r="N300" s="56">
        <f t="shared" ref="N300:N306" si="129">SUBTOTAL(9,G300:M300)</f>
        <v>0</v>
      </c>
      <c r="O300" s="111" t="str">
        <f t="shared" ref="O300:O306" si="130">IFERROR(N300/$N$19*100,"0.00")</f>
        <v>0.00</v>
      </c>
    </row>
    <row r="301" spans="1:15" ht="12.75" x14ac:dyDescent="0.2">
      <c r="A301" s="63">
        <v>2</v>
      </c>
      <c r="B301" s="58">
        <v>3</v>
      </c>
      <c r="C301" s="58">
        <v>7</v>
      </c>
      <c r="D301" s="58">
        <v>1</v>
      </c>
      <c r="E301" s="58" t="s">
        <v>309</v>
      </c>
      <c r="F301" s="55" t="s">
        <v>235</v>
      </c>
      <c r="G301" s="56"/>
      <c r="H301" s="56"/>
      <c r="I301" s="56"/>
      <c r="J301" s="56"/>
      <c r="K301" s="56"/>
      <c r="L301" s="56"/>
      <c r="M301" s="56"/>
      <c r="N301" s="56">
        <f t="shared" si="129"/>
        <v>0</v>
      </c>
      <c r="O301" s="111" t="str">
        <f t="shared" si="130"/>
        <v>0.00</v>
      </c>
    </row>
    <row r="302" spans="1:15" ht="12.75" x14ac:dyDescent="0.2">
      <c r="A302" s="63">
        <v>2</v>
      </c>
      <c r="B302" s="58">
        <v>3</v>
      </c>
      <c r="C302" s="58">
        <v>7</v>
      </c>
      <c r="D302" s="58">
        <v>1</v>
      </c>
      <c r="E302" s="58" t="s">
        <v>310</v>
      </c>
      <c r="F302" s="55" t="s">
        <v>236</v>
      </c>
      <c r="G302" s="56"/>
      <c r="H302" s="56"/>
      <c r="I302" s="56"/>
      <c r="J302" s="56"/>
      <c r="K302" s="56"/>
      <c r="L302" s="56"/>
      <c r="M302" s="56"/>
      <c r="N302" s="56">
        <f t="shared" si="129"/>
        <v>0</v>
      </c>
      <c r="O302" s="111" t="str">
        <f t="shared" si="130"/>
        <v>0.00</v>
      </c>
    </row>
    <row r="303" spans="1:15" ht="12.75" x14ac:dyDescent="0.2">
      <c r="A303" s="124">
        <v>2</v>
      </c>
      <c r="B303" s="113">
        <v>3</v>
      </c>
      <c r="C303" s="113">
        <v>7</v>
      </c>
      <c r="D303" s="113">
        <v>1</v>
      </c>
      <c r="E303" s="113" t="s">
        <v>311</v>
      </c>
      <c r="F303" s="126" t="s">
        <v>237</v>
      </c>
      <c r="G303" s="116"/>
      <c r="H303" s="116"/>
      <c r="I303" s="116"/>
      <c r="J303" s="116"/>
      <c r="K303" s="116"/>
      <c r="L303" s="116"/>
      <c r="M303" s="116"/>
      <c r="N303" s="116">
        <f t="shared" si="129"/>
        <v>0</v>
      </c>
      <c r="O303" s="117" t="str">
        <f t="shared" si="130"/>
        <v>0.00</v>
      </c>
    </row>
    <row r="304" spans="1:15" ht="12.75" x14ac:dyDescent="0.2">
      <c r="A304" s="63">
        <v>2</v>
      </c>
      <c r="B304" s="58">
        <v>3</v>
      </c>
      <c r="C304" s="58">
        <v>7</v>
      </c>
      <c r="D304" s="58">
        <v>1</v>
      </c>
      <c r="E304" s="58" t="s">
        <v>315</v>
      </c>
      <c r="F304" s="55" t="s">
        <v>238</v>
      </c>
      <c r="G304" s="56"/>
      <c r="H304" s="56"/>
      <c r="I304" s="56"/>
      <c r="J304" s="56"/>
      <c r="K304" s="56"/>
      <c r="L304" s="56"/>
      <c r="M304" s="56"/>
      <c r="N304" s="56">
        <f t="shared" si="129"/>
        <v>0</v>
      </c>
      <c r="O304" s="111" t="str">
        <f t="shared" si="130"/>
        <v>0.00</v>
      </c>
    </row>
    <row r="305" spans="1:15" ht="12.75" x14ac:dyDescent="0.2">
      <c r="A305" s="63">
        <v>2</v>
      </c>
      <c r="B305" s="58">
        <v>3</v>
      </c>
      <c r="C305" s="58">
        <v>7</v>
      </c>
      <c r="D305" s="58">
        <v>1</v>
      </c>
      <c r="E305" s="58" t="s">
        <v>354</v>
      </c>
      <c r="F305" s="55" t="s">
        <v>239</v>
      </c>
      <c r="G305" s="56"/>
      <c r="H305" s="56"/>
      <c r="I305" s="56"/>
      <c r="J305" s="56"/>
      <c r="K305" s="56"/>
      <c r="L305" s="56"/>
      <c r="M305" s="56"/>
      <c r="N305" s="56">
        <f t="shared" si="129"/>
        <v>0</v>
      </c>
      <c r="O305" s="111" t="str">
        <f t="shared" si="130"/>
        <v>0.00</v>
      </c>
    </row>
    <row r="306" spans="1:15" ht="12.75" x14ac:dyDescent="0.2">
      <c r="A306" s="63">
        <v>2</v>
      </c>
      <c r="B306" s="58">
        <v>3</v>
      </c>
      <c r="C306" s="58">
        <v>7</v>
      </c>
      <c r="D306" s="58">
        <v>1</v>
      </c>
      <c r="E306" s="58" t="s">
        <v>356</v>
      </c>
      <c r="F306" s="55" t="s">
        <v>387</v>
      </c>
      <c r="G306" s="67"/>
      <c r="H306" s="67"/>
      <c r="I306" s="67"/>
      <c r="J306" s="67"/>
      <c r="K306" s="67"/>
      <c r="L306" s="67"/>
      <c r="M306" s="67"/>
      <c r="N306" s="56">
        <f t="shared" si="129"/>
        <v>0</v>
      </c>
      <c r="O306" s="111" t="str">
        <f t="shared" si="130"/>
        <v>0.00</v>
      </c>
    </row>
    <row r="307" spans="1:15" ht="12.75" x14ac:dyDescent="0.2">
      <c r="A307" s="65">
        <v>2</v>
      </c>
      <c r="B307" s="66">
        <v>3</v>
      </c>
      <c r="C307" s="66">
        <v>7</v>
      </c>
      <c r="D307" s="66">
        <v>2</v>
      </c>
      <c r="E307" s="66"/>
      <c r="F307" s="62" t="s">
        <v>240</v>
      </c>
      <c r="G307" s="67">
        <f t="shared" ref="G307:N307" si="131">+G308+G309+G310+G311+G312+G313</f>
        <v>0</v>
      </c>
      <c r="H307" s="67">
        <f t="shared" si="131"/>
        <v>0</v>
      </c>
      <c r="I307" s="67">
        <f t="shared" si="131"/>
        <v>0</v>
      </c>
      <c r="J307" s="67">
        <f t="shared" si="131"/>
        <v>0</v>
      </c>
      <c r="K307" s="67">
        <f t="shared" si="131"/>
        <v>0</v>
      </c>
      <c r="L307" s="67">
        <f t="shared" si="131"/>
        <v>0</v>
      </c>
      <c r="M307" s="67">
        <f t="shared" si="131"/>
        <v>0</v>
      </c>
      <c r="N307" s="67">
        <f t="shared" si="131"/>
        <v>0</v>
      </c>
      <c r="O307" s="122">
        <f>+O308+O309+O310+O311+O312+O313</f>
        <v>0</v>
      </c>
    </row>
    <row r="308" spans="1:15" ht="12.75" x14ac:dyDescent="0.2">
      <c r="A308" s="57">
        <v>2</v>
      </c>
      <c r="B308" s="58">
        <v>3</v>
      </c>
      <c r="C308" s="58">
        <v>7</v>
      </c>
      <c r="D308" s="58">
        <v>2</v>
      </c>
      <c r="E308" s="58" t="s">
        <v>308</v>
      </c>
      <c r="F308" s="55" t="s">
        <v>241</v>
      </c>
      <c r="G308" s="56"/>
      <c r="H308" s="56"/>
      <c r="I308" s="56"/>
      <c r="J308" s="56"/>
      <c r="K308" s="56"/>
      <c r="L308" s="56"/>
      <c r="M308" s="56"/>
      <c r="N308" s="56">
        <f t="shared" ref="N308:N313" si="132">SUBTOTAL(9,G308:M308)</f>
        <v>0</v>
      </c>
      <c r="O308" s="111" t="str">
        <f t="shared" ref="O308:O313" si="133">IFERROR(N308/$N$19*100,"0.00")</f>
        <v>0.00</v>
      </c>
    </row>
    <row r="309" spans="1:15" ht="12.75" x14ac:dyDescent="0.2">
      <c r="A309" s="57">
        <v>2</v>
      </c>
      <c r="B309" s="58">
        <v>3</v>
      </c>
      <c r="C309" s="58">
        <v>7</v>
      </c>
      <c r="D309" s="58">
        <v>2</v>
      </c>
      <c r="E309" s="58" t="s">
        <v>309</v>
      </c>
      <c r="F309" s="55" t="s">
        <v>242</v>
      </c>
      <c r="G309" s="56"/>
      <c r="H309" s="56"/>
      <c r="I309" s="56"/>
      <c r="J309" s="56"/>
      <c r="K309" s="56"/>
      <c r="L309" s="56"/>
      <c r="M309" s="56"/>
      <c r="N309" s="56">
        <f t="shared" si="132"/>
        <v>0</v>
      </c>
      <c r="O309" s="111" t="str">
        <f t="shared" si="133"/>
        <v>0.00</v>
      </c>
    </row>
    <row r="310" spans="1:15" ht="12.75" x14ac:dyDescent="0.2">
      <c r="A310" s="57">
        <v>2</v>
      </c>
      <c r="B310" s="58">
        <v>3</v>
      </c>
      <c r="C310" s="58">
        <v>7</v>
      </c>
      <c r="D310" s="58">
        <v>2</v>
      </c>
      <c r="E310" s="58" t="s">
        <v>310</v>
      </c>
      <c r="F310" s="55" t="s">
        <v>243</v>
      </c>
      <c r="G310" s="56"/>
      <c r="H310" s="56"/>
      <c r="I310" s="56"/>
      <c r="J310" s="56"/>
      <c r="K310" s="56"/>
      <c r="L310" s="56"/>
      <c r="M310" s="56"/>
      <c r="N310" s="56">
        <f t="shared" si="132"/>
        <v>0</v>
      </c>
      <c r="O310" s="111" t="str">
        <f t="shared" si="133"/>
        <v>0.00</v>
      </c>
    </row>
    <row r="311" spans="1:15" ht="12.75" x14ac:dyDescent="0.2">
      <c r="A311" s="57">
        <v>2</v>
      </c>
      <c r="B311" s="58">
        <v>3</v>
      </c>
      <c r="C311" s="58">
        <v>7</v>
      </c>
      <c r="D311" s="58">
        <v>2</v>
      </c>
      <c r="E311" s="58" t="s">
        <v>311</v>
      </c>
      <c r="F311" s="55" t="s">
        <v>244</v>
      </c>
      <c r="G311" s="56"/>
      <c r="H311" s="56"/>
      <c r="I311" s="56"/>
      <c r="J311" s="56"/>
      <c r="K311" s="56"/>
      <c r="L311" s="56"/>
      <c r="M311" s="56"/>
      <c r="N311" s="56">
        <f t="shared" si="132"/>
        <v>0</v>
      </c>
      <c r="O311" s="111" t="str">
        <f t="shared" si="133"/>
        <v>0.00</v>
      </c>
    </row>
    <row r="312" spans="1:15" ht="12.75" x14ac:dyDescent="0.2">
      <c r="A312" s="57">
        <v>2</v>
      </c>
      <c r="B312" s="58">
        <v>3</v>
      </c>
      <c r="C312" s="58">
        <v>7</v>
      </c>
      <c r="D312" s="58">
        <v>2</v>
      </c>
      <c r="E312" s="58" t="s">
        <v>315</v>
      </c>
      <c r="F312" s="55" t="s">
        <v>245</v>
      </c>
      <c r="G312" s="67"/>
      <c r="H312" s="67"/>
      <c r="I312" s="67"/>
      <c r="J312" s="67"/>
      <c r="K312" s="67"/>
      <c r="L312" s="67"/>
      <c r="M312" s="67"/>
      <c r="N312" s="56">
        <f t="shared" si="132"/>
        <v>0</v>
      </c>
      <c r="O312" s="111" t="str">
        <f t="shared" si="133"/>
        <v>0.00</v>
      </c>
    </row>
    <row r="313" spans="1:15" ht="12.75" x14ac:dyDescent="0.2">
      <c r="A313" s="71">
        <v>2</v>
      </c>
      <c r="B313" s="71">
        <v>3</v>
      </c>
      <c r="C313" s="71">
        <v>7</v>
      </c>
      <c r="D313" s="71">
        <v>2</v>
      </c>
      <c r="E313" s="71" t="s">
        <v>354</v>
      </c>
      <c r="F313" s="59" t="s">
        <v>388</v>
      </c>
      <c r="G313" s="67"/>
      <c r="H313" s="67"/>
      <c r="I313" s="67"/>
      <c r="J313" s="67"/>
      <c r="K313" s="67"/>
      <c r="L313" s="67"/>
      <c r="M313" s="67"/>
      <c r="N313" s="56">
        <f t="shared" si="132"/>
        <v>0</v>
      </c>
      <c r="O313" s="111" t="str">
        <f t="shared" si="133"/>
        <v>0.00</v>
      </c>
    </row>
    <row r="314" spans="1:15" ht="12.75" x14ac:dyDescent="0.2">
      <c r="A314" s="87">
        <v>2</v>
      </c>
      <c r="B314" s="85">
        <v>3</v>
      </c>
      <c r="C314" s="85">
        <v>8</v>
      </c>
      <c r="D314" s="85"/>
      <c r="E314" s="85"/>
      <c r="F314" s="88" t="s">
        <v>389</v>
      </c>
      <c r="G314" s="335">
        <f t="shared" ref="G314:N314" si="134">+G315+G317</f>
        <v>0</v>
      </c>
      <c r="H314" s="335">
        <f t="shared" si="134"/>
        <v>0</v>
      </c>
      <c r="I314" s="335">
        <f t="shared" si="134"/>
        <v>0</v>
      </c>
      <c r="J314" s="335">
        <f t="shared" si="134"/>
        <v>0</v>
      </c>
      <c r="K314" s="335">
        <f t="shared" si="134"/>
        <v>0</v>
      </c>
      <c r="L314" s="335">
        <f t="shared" si="134"/>
        <v>0</v>
      </c>
      <c r="M314" s="335">
        <f t="shared" si="134"/>
        <v>0</v>
      </c>
      <c r="N314" s="335">
        <f t="shared" si="134"/>
        <v>0</v>
      </c>
      <c r="O314" s="120">
        <f>+O315+O317</f>
        <v>0</v>
      </c>
    </row>
    <row r="315" spans="1:15" ht="12.75" x14ac:dyDescent="0.2">
      <c r="A315" s="75">
        <v>2</v>
      </c>
      <c r="B315" s="75">
        <v>3</v>
      </c>
      <c r="C315" s="75">
        <v>8</v>
      </c>
      <c r="D315" s="75">
        <v>1</v>
      </c>
      <c r="E315" s="75"/>
      <c r="F315" s="54" t="s">
        <v>390</v>
      </c>
      <c r="G315" s="67">
        <f t="shared" ref="G315:O315" si="135">+G316</f>
        <v>0</v>
      </c>
      <c r="H315" s="67">
        <f t="shared" si="135"/>
        <v>0</v>
      </c>
      <c r="I315" s="67">
        <f t="shared" si="135"/>
        <v>0</v>
      </c>
      <c r="J315" s="67">
        <f t="shared" si="135"/>
        <v>0</v>
      </c>
      <c r="K315" s="67">
        <f t="shared" si="135"/>
        <v>0</v>
      </c>
      <c r="L315" s="67">
        <f t="shared" si="135"/>
        <v>0</v>
      </c>
      <c r="M315" s="67">
        <f t="shared" si="135"/>
        <v>0</v>
      </c>
      <c r="N315" s="67">
        <f t="shared" si="135"/>
        <v>0</v>
      </c>
      <c r="O315" s="121" t="str">
        <f t="shared" si="135"/>
        <v>0.00</v>
      </c>
    </row>
    <row r="316" spans="1:15" ht="12.75" x14ac:dyDescent="0.2">
      <c r="A316" s="71">
        <v>2</v>
      </c>
      <c r="B316" s="71">
        <v>3</v>
      </c>
      <c r="C316" s="71">
        <v>8</v>
      </c>
      <c r="D316" s="71">
        <v>1</v>
      </c>
      <c r="E316" s="71" t="s">
        <v>308</v>
      </c>
      <c r="F316" s="59" t="s">
        <v>390</v>
      </c>
      <c r="G316" s="67"/>
      <c r="H316" s="67"/>
      <c r="I316" s="67"/>
      <c r="J316" s="67"/>
      <c r="K316" s="67"/>
      <c r="L316" s="67"/>
      <c r="M316" s="67"/>
      <c r="N316" s="56">
        <f>SUBTOTAL(9,G316:M316)</f>
        <v>0</v>
      </c>
      <c r="O316" s="111" t="str">
        <f>IFERROR(N316/$N$19*100,"0.00")</f>
        <v>0.00</v>
      </c>
    </row>
    <row r="317" spans="1:15" ht="12.75" x14ac:dyDescent="0.2">
      <c r="A317" s="75">
        <v>2</v>
      </c>
      <c r="B317" s="75">
        <v>3</v>
      </c>
      <c r="C317" s="75">
        <v>8</v>
      </c>
      <c r="D317" s="75">
        <v>2</v>
      </c>
      <c r="E317" s="75"/>
      <c r="F317" s="54" t="s">
        <v>391</v>
      </c>
      <c r="G317" s="67">
        <f t="shared" ref="G317:O317" si="136">+G318</f>
        <v>0</v>
      </c>
      <c r="H317" s="67">
        <f t="shared" si="136"/>
        <v>0</v>
      </c>
      <c r="I317" s="67">
        <f t="shared" si="136"/>
        <v>0</v>
      </c>
      <c r="J317" s="67">
        <f t="shared" si="136"/>
        <v>0</v>
      </c>
      <c r="K317" s="67">
        <f t="shared" si="136"/>
        <v>0</v>
      </c>
      <c r="L317" s="67">
        <f t="shared" si="136"/>
        <v>0</v>
      </c>
      <c r="M317" s="67">
        <f t="shared" si="136"/>
        <v>0</v>
      </c>
      <c r="N317" s="67">
        <f t="shared" si="136"/>
        <v>0</v>
      </c>
      <c r="O317" s="121" t="str">
        <f t="shared" si="136"/>
        <v>0.00</v>
      </c>
    </row>
    <row r="318" spans="1:15" ht="12.75" x14ac:dyDescent="0.2">
      <c r="A318" s="71">
        <v>2</v>
      </c>
      <c r="B318" s="71">
        <v>3</v>
      </c>
      <c r="C318" s="71">
        <v>8</v>
      </c>
      <c r="D318" s="71">
        <v>2</v>
      </c>
      <c r="E318" s="71" t="s">
        <v>308</v>
      </c>
      <c r="F318" s="59" t="s">
        <v>391</v>
      </c>
      <c r="G318" s="67"/>
      <c r="H318" s="67"/>
      <c r="I318" s="67"/>
      <c r="J318" s="67"/>
      <c r="K318" s="67"/>
      <c r="L318" s="67"/>
      <c r="M318" s="67"/>
      <c r="N318" s="56">
        <f>SUBTOTAL(9,G318:M318)</f>
        <v>0</v>
      </c>
      <c r="O318" s="111" t="str">
        <f>IFERROR(N318/$N$19*100,"0.00")</f>
        <v>0.00</v>
      </c>
    </row>
    <row r="319" spans="1:15" ht="12.75" x14ac:dyDescent="0.2">
      <c r="A319" s="87">
        <v>2</v>
      </c>
      <c r="B319" s="85">
        <v>3</v>
      </c>
      <c r="C319" s="85">
        <v>9</v>
      </c>
      <c r="D319" s="85"/>
      <c r="E319" s="85"/>
      <c r="F319" s="88" t="s">
        <v>40</v>
      </c>
      <c r="G319" s="335">
        <f t="shared" ref="G319:N319" si="137">+G320+G322+G324+G326+G328+G330+G332+G334+G336</f>
        <v>0</v>
      </c>
      <c r="H319" s="335">
        <f t="shared" si="137"/>
        <v>0</v>
      </c>
      <c r="I319" s="335">
        <f t="shared" si="137"/>
        <v>0</v>
      </c>
      <c r="J319" s="335">
        <f t="shared" si="137"/>
        <v>0</v>
      </c>
      <c r="K319" s="335">
        <f t="shared" si="137"/>
        <v>0</v>
      </c>
      <c r="L319" s="335">
        <f t="shared" si="137"/>
        <v>0</v>
      </c>
      <c r="M319" s="335">
        <f t="shared" si="137"/>
        <v>0</v>
      </c>
      <c r="N319" s="335">
        <f t="shared" si="137"/>
        <v>0</v>
      </c>
      <c r="O319" s="120">
        <f>+O320+O322+O324+O326+O328+O330+O332+O334+O336</f>
        <v>0</v>
      </c>
    </row>
    <row r="320" spans="1:15" ht="12.75" x14ac:dyDescent="0.2">
      <c r="A320" s="65">
        <v>2</v>
      </c>
      <c r="B320" s="66">
        <v>3</v>
      </c>
      <c r="C320" s="66">
        <v>9</v>
      </c>
      <c r="D320" s="66">
        <v>1</v>
      </c>
      <c r="E320" s="66"/>
      <c r="F320" s="62" t="s">
        <v>246</v>
      </c>
      <c r="G320" s="67">
        <f t="shared" ref="G320:O320" si="138">+G321</f>
        <v>0</v>
      </c>
      <c r="H320" s="67">
        <f t="shared" si="138"/>
        <v>0</v>
      </c>
      <c r="I320" s="67">
        <f t="shared" si="138"/>
        <v>0</v>
      </c>
      <c r="J320" s="67">
        <f t="shared" si="138"/>
        <v>0</v>
      </c>
      <c r="K320" s="67">
        <f t="shared" si="138"/>
        <v>0</v>
      </c>
      <c r="L320" s="67">
        <f t="shared" si="138"/>
        <v>0</v>
      </c>
      <c r="M320" s="67">
        <f t="shared" si="138"/>
        <v>0</v>
      </c>
      <c r="N320" s="67">
        <f t="shared" si="138"/>
        <v>0</v>
      </c>
      <c r="O320" s="122" t="str">
        <f t="shared" si="138"/>
        <v>0.00</v>
      </c>
    </row>
    <row r="321" spans="1:15" ht="12.75" x14ac:dyDescent="0.2">
      <c r="A321" s="63">
        <v>2</v>
      </c>
      <c r="B321" s="58">
        <v>3</v>
      </c>
      <c r="C321" s="58">
        <v>9</v>
      </c>
      <c r="D321" s="58">
        <v>1</v>
      </c>
      <c r="E321" s="58" t="s">
        <v>308</v>
      </c>
      <c r="F321" s="55" t="s">
        <v>246</v>
      </c>
      <c r="G321" s="56"/>
      <c r="H321" s="56"/>
      <c r="I321" s="56"/>
      <c r="J321" s="56"/>
      <c r="K321" s="56"/>
      <c r="L321" s="56"/>
      <c r="M321" s="56"/>
      <c r="N321" s="56">
        <f>SUBTOTAL(9,G321:M321)</f>
        <v>0</v>
      </c>
      <c r="O321" s="111" t="str">
        <f>IFERROR(N321/$N$19*100,"0.00")</f>
        <v>0.00</v>
      </c>
    </row>
    <row r="322" spans="1:15" ht="12.75" x14ac:dyDescent="0.2">
      <c r="A322" s="65">
        <v>2</v>
      </c>
      <c r="B322" s="66">
        <v>3</v>
      </c>
      <c r="C322" s="66">
        <v>9</v>
      </c>
      <c r="D322" s="66">
        <v>2</v>
      </c>
      <c r="E322" s="66"/>
      <c r="F322" s="62" t="s">
        <v>247</v>
      </c>
      <c r="G322" s="67">
        <f t="shared" ref="G322:O322" si="139">+G323</f>
        <v>0</v>
      </c>
      <c r="H322" s="67">
        <f t="shared" si="139"/>
        <v>0</v>
      </c>
      <c r="I322" s="67">
        <f t="shared" si="139"/>
        <v>0</v>
      </c>
      <c r="J322" s="67">
        <f t="shared" si="139"/>
        <v>0</v>
      </c>
      <c r="K322" s="67">
        <f t="shared" si="139"/>
        <v>0</v>
      </c>
      <c r="L322" s="67">
        <f t="shared" si="139"/>
        <v>0</v>
      </c>
      <c r="M322" s="67">
        <f t="shared" si="139"/>
        <v>0</v>
      </c>
      <c r="N322" s="67">
        <f t="shared" si="139"/>
        <v>0</v>
      </c>
      <c r="O322" s="122" t="str">
        <f t="shared" si="139"/>
        <v>0.00</v>
      </c>
    </row>
    <row r="323" spans="1:15" ht="12.75" x14ac:dyDescent="0.2">
      <c r="A323" s="63">
        <v>2</v>
      </c>
      <c r="B323" s="58">
        <v>3</v>
      </c>
      <c r="C323" s="58">
        <v>9</v>
      </c>
      <c r="D323" s="58">
        <v>2</v>
      </c>
      <c r="E323" s="58" t="s">
        <v>308</v>
      </c>
      <c r="F323" s="55" t="s">
        <v>247</v>
      </c>
      <c r="G323" s="56"/>
      <c r="H323" s="56"/>
      <c r="I323" s="56"/>
      <c r="J323" s="56"/>
      <c r="K323" s="56"/>
      <c r="L323" s="56"/>
      <c r="M323" s="56"/>
      <c r="N323" s="56">
        <f>SUBTOTAL(9,G323:M323)</f>
        <v>0</v>
      </c>
      <c r="O323" s="111" t="str">
        <f>IFERROR(N323/$N$19*100,"0.00")</f>
        <v>0.00</v>
      </c>
    </row>
    <row r="324" spans="1:15" ht="12.75" x14ac:dyDescent="0.2">
      <c r="A324" s="65">
        <v>2</v>
      </c>
      <c r="B324" s="66">
        <v>3</v>
      </c>
      <c r="C324" s="66">
        <v>9</v>
      </c>
      <c r="D324" s="66">
        <v>3</v>
      </c>
      <c r="E324" s="66"/>
      <c r="F324" s="62" t="s">
        <v>392</v>
      </c>
      <c r="G324" s="67">
        <f t="shared" ref="G324:O324" si="140">+G325</f>
        <v>0</v>
      </c>
      <c r="H324" s="67">
        <f t="shared" si="140"/>
        <v>0</v>
      </c>
      <c r="I324" s="67">
        <f t="shared" si="140"/>
        <v>0</v>
      </c>
      <c r="J324" s="67">
        <f t="shared" si="140"/>
        <v>0</v>
      </c>
      <c r="K324" s="67">
        <f t="shared" si="140"/>
        <v>0</v>
      </c>
      <c r="L324" s="67">
        <f t="shared" si="140"/>
        <v>0</v>
      </c>
      <c r="M324" s="67">
        <f t="shared" si="140"/>
        <v>0</v>
      </c>
      <c r="N324" s="67">
        <f t="shared" si="140"/>
        <v>0</v>
      </c>
      <c r="O324" s="122" t="str">
        <f t="shared" si="140"/>
        <v>0.00</v>
      </c>
    </row>
    <row r="325" spans="1:15" ht="12.75" x14ac:dyDescent="0.2">
      <c r="A325" s="63">
        <v>2</v>
      </c>
      <c r="B325" s="58">
        <v>3</v>
      </c>
      <c r="C325" s="58">
        <v>9</v>
      </c>
      <c r="D325" s="58">
        <v>3</v>
      </c>
      <c r="E325" s="58" t="s">
        <v>308</v>
      </c>
      <c r="F325" s="55" t="s">
        <v>392</v>
      </c>
      <c r="G325" s="56"/>
      <c r="H325" s="56"/>
      <c r="I325" s="56"/>
      <c r="J325" s="56"/>
      <c r="K325" s="56"/>
      <c r="L325" s="56"/>
      <c r="M325" s="56"/>
      <c r="N325" s="56">
        <f>SUBTOTAL(9,G325:M325)</f>
        <v>0</v>
      </c>
      <c r="O325" s="111" t="str">
        <f>IFERROR(N325/$N$19*100,"0.00")</f>
        <v>0.00</v>
      </c>
    </row>
    <row r="326" spans="1:15" ht="12.75" x14ac:dyDescent="0.2">
      <c r="A326" s="65">
        <v>2</v>
      </c>
      <c r="B326" s="66">
        <v>3</v>
      </c>
      <c r="C326" s="66">
        <v>9</v>
      </c>
      <c r="D326" s="66">
        <v>4</v>
      </c>
      <c r="E326" s="66"/>
      <c r="F326" s="62" t="s">
        <v>248</v>
      </c>
      <c r="G326" s="67">
        <f t="shared" ref="G326:O326" si="141">+G327</f>
        <v>0</v>
      </c>
      <c r="H326" s="67">
        <f t="shared" si="141"/>
        <v>0</v>
      </c>
      <c r="I326" s="67">
        <f t="shared" si="141"/>
        <v>0</v>
      </c>
      <c r="J326" s="67">
        <f t="shared" si="141"/>
        <v>0</v>
      </c>
      <c r="K326" s="67">
        <f t="shared" si="141"/>
        <v>0</v>
      </c>
      <c r="L326" s="67">
        <f t="shared" si="141"/>
        <v>0</v>
      </c>
      <c r="M326" s="67">
        <f t="shared" si="141"/>
        <v>0</v>
      </c>
      <c r="N326" s="67">
        <f t="shared" si="141"/>
        <v>0</v>
      </c>
      <c r="O326" s="122" t="str">
        <f t="shared" si="141"/>
        <v>0.00</v>
      </c>
    </row>
    <row r="327" spans="1:15" ht="12.75" x14ac:dyDescent="0.2">
      <c r="A327" s="63">
        <v>2</v>
      </c>
      <c r="B327" s="58">
        <v>3</v>
      </c>
      <c r="C327" s="58">
        <v>9</v>
      </c>
      <c r="D327" s="58">
        <v>4</v>
      </c>
      <c r="E327" s="58" t="s">
        <v>308</v>
      </c>
      <c r="F327" s="55" t="s">
        <v>248</v>
      </c>
      <c r="G327" s="67"/>
      <c r="H327" s="67"/>
      <c r="I327" s="67"/>
      <c r="J327" s="67"/>
      <c r="K327" s="67"/>
      <c r="L327" s="67"/>
      <c r="M327" s="67"/>
      <c r="N327" s="56">
        <f>SUBTOTAL(9,G327:M327)</f>
        <v>0</v>
      </c>
      <c r="O327" s="111" t="str">
        <f>IFERROR(N327/$N$19*100,"0.00")</f>
        <v>0.00</v>
      </c>
    </row>
    <row r="328" spans="1:15" ht="12.75" x14ac:dyDescent="0.2">
      <c r="A328" s="65">
        <v>2</v>
      </c>
      <c r="B328" s="66">
        <v>3</v>
      </c>
      <c r="C328" s="66">
        <v>9</v>
      </c>
      <c r="D328" s="66">
        <v>5</v>
      </c>
      <c r="E328" s="66"/>
      <c r="F328" s="62" t="s">
        <v>249</v>
      </c>
      <c r="G328" s="67">
        <f t="shared" ref="G328:O328" si="142">+G329</f>
        <v>0</v>
      </c>
      <c r="H328" s="67">
        <f t="shared" si="142"/>
        <v>0</v>
      </c>
      <c r="I328" s="67">
        <f t="shared" si="142"/>
        <v>0</v>
      </c>
      <c r="J328" s="67">
        <f t="shared" si="142"/>
        <v>0</v>
      </c>
      <c r="K328" s="67">
        <f t="shared" si="142"/>
        <v>0</v>
      </c>
      <c r="L328" s="67">
        <f t="shared" si="142"/>
        <v>0</v>
      </c>
      <c r="M328" s="67">
        <f t="shared" si="142"/>
        <v>0</v>
      </c>
      <c r="N328" s="67">
        <f t="shared" si="142"/>
        <v>0</v>
      </c>
      <c r="O328" s="122" t="str">
        <f t="shared" si="142"/>
        <v>0.00</v>
      </c>
    </row>
    <row r="329" spans="1:15" ht="12.75" x14ac:dyDescent="0.2">
      <c r="A329" s="63">
        <v>2</v>
      </c>
      <c r="B329" s="58">
        <v>3</v>
      </c>
      <c r="C329" s="58">
        <v>9</v>
      </c>
      <c r="D329" s="58">
        <v>5</v>
      </c>
      <c r="E329" s="58" t="s">
        <v>308</v>
      </c>
      <c r="F329" s="55" t="s">
        <v>249</v>
      </c>
      <c r="G329" s="67"/>
      <c r="H329" s="67"/>
      <c r="I329" s="67"/>
      <c r="J329" s="67"/>
      <c r="K329" s="67"/>
      <c r="L329" s="67"/>
      <c r="M329" s="67"/>
      <c r="N329" s="56">
        <f>SUBTOTAL(9,G329:M329)</f>
        <v>0</v>
      </c>
      <c r="O329" s="111" t="str">
        <f>IFERROR(N329/$N$19*100,"0.00")</f>
        <v>0.00</v>
      </c>
    </row>
    <row r="330" spans="1:15" ht="12.75" x14ac:dyDescent="0.2">
      <c r="A330" s="65">
        <v>2</v>
      </c>
      <c r="B330" s="66">
        <v>3</v>
      </c>
      <c r="C330" s="66">
        <v>9</v>
      </c>
      <c r="D330" s="66">
        <v>6</v>
      </c>
      <c r="E330" s="66"/>
      <c r="F330" s="62" t="s">
        <v>250</v>
      </c>
      <c r="G330" s="67">
        <f t="shared" ref="G330:O330" si="143">+G331</f>
        <v>0</v>
      </c>
      <c r="H330" s="67">
        <f t="shared" si="143"/>
        <v>0</v>
      </c>
      <c r="I330" s="67">
        <f t="shared" si="143"/>
        <v>0</v>
      </c>
      <c r="J330" s="67">
        <f t="shared" si="143"/>
        <v>0</v>
      </c>
      <c r="K330" s="67">
        <f t="shared" si="143"/>
        <v>0</v>
      </c>
      <c r="L330" s="67">
        <f t="shared" si="143"/>
        <v>0</v>
      </c>
      <c r="M330" s="67">
        <f t="shared" si="143"/>
        <v>0</v>
      </c>
      <c r="N330" s="67">
        <f t="shared" si="143"/>
        <v>0</v>
      </c>
      <c r="O330" s="122" t="str">
        <f t="shared" si="143"/>
        <v>0.00</v>
      </c>
    </row>
    <row r="331" spans="1:15" ht="12.75" x14ac:dyDescent="0.2">
      <c r="A331" s="63">
        <v>2</v>
      </c>
      <c r="B331" s="58">
        <v>3</v>
      </c>
      <c r="C331" s="58">
        <v>9</v>
      </c>
      <c r="D331" s="58">
        <v>6</v>
      </c>
      <c r="E331" s="58" t="s">
        <v>308</v>
      </c>
      <c r="F331" s="55" t="s">
        <v>250</v>
      </c>
      <c r="G331" s="56"/>
      <c r="H331" s="56"/>
      <c r="I331" s="56"/>
      <c r="J331" s="56"/>
      <c r="K331" s="56"/>
      <c r="L331" s="56"/>
      <c r="M331" s="56"/>
      <c r="N331" s="56">
        <f>SUBTOTAL(9,G331:M331)</f>
        <v>0</v>
      </c>
      <c r="O331" s="111" t="str">
        <f>IFERROR(N331/$N$19*100,"0.00")</f>
        <v>0.00</v>
      </c>
    </row>
    <row r="332" spans="1:15" ht="12.75" x14ac:dyDescent="0.2">
      <c r="A332" s="65">
        <v>2</v>
      </c>
      <c r="B332" s="66">
        <v>3</v>
      </c>
      <c r="C332" s="66">
        <v>9</v>
      </c>
      <c r="D332" s="66">
        <v>7</v>
      </c>
      <c r="E332" s="66"/>
      <c r="F332" s="62" t="s">
        <v>393</v>
      </c>
      <c r="G332" s="67">
        <f t="shared" ref="G332:O332" si="144">+G333</f>
        <v>0</v>
      </c>
      <c r="H332" s="67">
        <f t="shared" si="144"/>
        <v>0</v>
      </c>
      <c r="I332" s="67">
        <f t="shared" si="144"/>
        <v>0</v>
      </c>
      <c r="J332" s="67">
        <f t="shared" si="144"/>
        <v>0</v>
      </c>
      <c r="K332" s="67">
        <f t="shared" si="144"/>
        <v>0</v>
      </c>
      <c r="L332" s="67">
        <f t="shared" si="144"/>
        <v>0</v>
      </c>
      <c r="M332" s="67">
        <f t="shared" si="144"/>
        <v>0</v>
      </c>
      <c r="N332" s="67">
        <f t="shared" si="144"/>
        <v>0</v>
      </c>
      <c r="O332" s="122" t="str">
        <f t="shared" si="144"/>
        <v>0.00</v>
      </c>
    </row>
    <row r="333" spans="1:15" ht="12.75" x14ac:dyDescent="0.2">
      <c r="A333" s="63">
        <v>2</v>
      </c>
      <c r="B333" s="58">
        <v>3</v>
      </c>
      <c r="C333" s="58">
        <v>9</v>
      </c>
      <c r="D333" s="58">
        <v>7</v>
      </c>
      <c r="E333" s="58" t="s">
        <v>308</v>
      </c>
      <c r="F333" s="55" t="s">
        <v>393</v>
      </c>
      <c r="G333" s="67"/>
      <c r="H333" s="67"/>
      <c r="I333" s="67"/>
      <c r="J333" s="67"/>
      <c r="K333" s="67"/>
      <c r="L333" s="67"/>
      <c r="M333" s="67"/>
      <c r="N333" s="56">
        <f>SUBTOTAL(9,G333:M333)</f>
        <v>0</v>
      </c>
      <c r="O333" s="111" t="str">
        <f>IFERROR(N333/$N$19*100,"0.00")</f>
        <v>0.00</v>
      </c>
    </row>
    <row r="334" spans="1:15" ht="12.75" x14ac:dyDescent="0.2">
      <c r="A334" s="65">
        <v>2</v>
      </c>
      <c r="B334" s="66">
        <v>3</v>
      </c>
      <c r="C334" s="66">
        <v>9</v>
      </c>
      <c r="D334" s="66">
        <v>8</v>
      </c>
      <c r="E334" s="66"/>
      <c r="F334" s="62" t="s">
        <v>251</v>
      </c>
      <c r="G334" s="67">
        <f t="shared" ref="G334:O334" si="145">+G335</f>
        <v>0</v>
      </c>
      <c r="H334" s="67">
        <f t="shared" si="145"/>
        <v>0</v>
      </c>
      <c r="I334" s="67">
        <f t="shared" si="145"/>
        <v>0</v>
      </c>
      <c r="J334" s="67">
        <f t="shared" si="145"/>
        <v>0</v>
      </c>
      <c r="K334" s="67">
        <f t="shared" si="145"/>
        <v>0</v>
      </c>
      <c r="L334" s="67">
        <f t="shared" si="145"/>
        <v>0</v>
      </c>
      <c r="M334" s="67">
        <f t="shared" si="145"/>
        <v>0</v>
      </c>
      <c r="N334" s="67">
        <f t="shared" si="145"/>
        <v>0</v>
      </c>
      <c r="O334" s="122" t="str">
        <f t="shared" si="145"/>
        <v>0.00</v>
      </c>
    </row>
    <row r="335" spans="1:15" ht="12.75" x14ac:dyDescent="0.2">
      <c r="A335" s="63">
        <v>2</v>
      </c>
      <c r="B335" s="58">
        <v>3</v>
      </c>
      <c r="C335" s="58">
        <v>9</v>
      </c>
      <c r="D335" s="58">
        <v>8</v>
      </c>
      <c r="E335" s="58" t="s">
        <v>308</v>
      </c>
      <c r="F335" s="55" t="s">
        <v>251</v>
      </c>
      <c r="G335" s="67"/>
      <c r="H335" s="67"/>
      <c r="I335" s="67"/>
      <c r="J335" s="67"/>
      <c r="K335" s="67"/>
      <c r="L335" s="67"/>
      <c r="M335" s="67"/>
      <c r="N335" s="56">
        <f>SUBTOTAL(9,G335:M335)</f>
        <v>0</v>
      </c>
      <c r="O335" s="111" t="str">
        <f>IFERROR(N335/$N$19*100,"0.00")</f>
        <v>0.00</v>
      </c>
    </row>
    <row r="336" spans="1:15" ht="12.75" x14ac:dyDescent="0.2">
      <c r="A336" s="65">
        <v>2</v>
      </c>
      <c r="B336" s="66">
        <v>3</v>
      </c>
      <c r="C336" s="66">
        <v>9</v>
      </c>
      <c r="D336" s="66">
        <v>9</v>
      </c>
      <c r="E336" s="66"/>
      <c r="F336" s="62" t="s">
        <v>252</v>
      </c>
      <c r="G336" s="67">
        <f t="shared" ref="G336:O336" si="146">+G337</f>
        <v>0</v>
      </c>
      <c r="H336" s="67">
        <f t="shared" si="146"/>
        <v>0</v>
      </c>
      <c r="I336" s="67">
        <f t="shared" si="146"/>
        <v>0</v>
      </c>
      <c r="J336" s="67">
        <f t="shared" si="146"/>
        <v>0</v>
      </c>
      <c r="K336" s="67">
        <f t="shared" si="146"/>
        <v>0</v>
      </c>
      <c r="L336" s="67">
        <f t="shared" si="146"/>
        <v>0</v>
      </c>
      <c r="M336" s="67">
        <f t="shared" si="146"/>
        <v>0</v>
      </c>
      <c r="N336" s="67">
        <f t="shared" si="146"/>
        <v>0</v>
      </c>
      <c r="O336" s="122" t="str">
        <f t="shared" si="146"/>
        <v>0.00</v>
      </c>
    </row>
    <row r="337" spans="1:15" ht="12.75" x14ac:dyDescent="0.2">
      <c r="A337" s="63">
        <v>2</v>
      </c>
      <c r="B337" s="58">
        <v>3</v>
      </c>
      <c r="C337" s="58">
        <v>9</v>
      </c>
      <c r="D337" s="58">
        <v>9</v>
      </c>
      <c r="E337" s="58" t="s">
        <v>308</v>
      </c>
      <c r="F337" s="55" t="s">
        <v>252</v>
      </c>
      <c r="G337" s="56"/>
      <c r="H337" s="56"/>
      <c r="I337" s="56"/>
      <c r="J337" s="56"/>
      <c r="K337" s="56"/>
      <c r="L337" s="56"/>
      <c r="M337" s="56"/>
      <c r="N337" s="56">
        <f>SUBTOTAL(9,G337:M337)</f>
        <v>0</v>
      </c>
      <c r="O337" s="111" t="str">
        <f>IFERROR(N337/$N$19*100,"0.00")</f>
        <v>0.00</v>
      </c>
    </row>
    <row r="338" spans="1:15" ht="12.75" x14ac:dyDescent="0.2">
      <c r="A338" s="89">
        <v>2</v>
      </c>
      <c r="B338" s="90">
        <v>4</v>
      </c>
      <c r="C338" s="91"/>
      <c r="D338" s="91"/>
      <c r="E338" s="91"/>
      <c r="F338" s="92" t="s">
        <v>394</v>
      </c>
      <c r="G338" s="336">
        <f>+G339+G355+G366+G371+G380+G387</f>
        <v>0</v>
      </c>
      <c r="H338" s="336">
        <f t="shared" ref="H338:N338" si="147">+H339+H355+H366+H371+H380+H387</f>
        <v>0</v>
      </c>
      <c r="I338" s="336">
        <f t="shared" si="147"/>
        <v>0</v>
      </c>
      <c r="J338" s="336">
        <f t="shared" si="147"/>
        <v>0</v>
      </c>
      <c r="K338" s="336">
        <f t="shared" si="147"/>
        <v>0</v>
      </c>
      <c r="L338" s="336">
        <f t="shared" si="147"/>
        <v>0</v>
      </c>
      <c r="M338" s="336">
        <f t="shared" si="147"/>
        <v>0</v>
      </c>
      <c r="N338" s="336">
        <f t="shared" si="147"/>
        <v>0</v>
      </c>
      <c r="O338" s="119">
        <f>+O339+O355+O366+O371+O380+O387</f>
        <v>0</v>
      </c>
    </row>
    <row r="339" spans="1:15" ht="12.75" x14ac:dyDescent="0.2">
      <c r="A339" s="87">
        <v>2</v>
      </c>
      <c r="B339" s="85">
        <v>4</v>
      </c>
      <c r="C339" s="85">
        <v>1</v>
      </c>
      <c r="D339" s="85"/>
      <c r="E339" s="85"/>
      <c r="F339" s="88" t="s">
        <v>395</v>
      </c>
      <c r="G339" s="335">
        <f t="shared" ref="G339:N339" si="148">+G340+G344+G348+G351+G353</f>
        <v>0</v>
      </c>
      <c r="H339" s="335">
        <f t="shared" si="148"/>
        <v>0</v>
      </c>
      <c r="I339" s="335">
        <f t="shared" si="148"/>
        <v>0</v>
      </c>
      <c r="J339" s="335">
        <f t="shared" si="148"/>
        <v>0</v>
      </c>
      <c r="K339" s="335">
        <f t="shared" si="148"/>
        <v>0</v>
      </c>
      <c r="L339" s="335">
        <f t="shared" si="148"/>
        <v>0</v>
      </c>
      <c r="M339" s="335">
        <f t="shared" si="148"/>
        <v>0</v>
      </c>
      <c r="N339" s="335">
        <f t="shared" si="148"/>
        <v>0</v>
      </c>
      <c r="O339" s="120">
        <f>+O340+O344+O348+O351+O353</f>
        <v>0</v>
      </c>
    </row>
    <row r="340" spans="1:15" ht="12.75" x14ac:dyDescent="0.2">
      <c r="A340" s="65">
        <v>2</v>
      </c>
      <c r="B340" s="66">
        <v>4</v>
      </c>
      <c r="C340" s="66">
        <v>1</v>
      </c>
      <c r="D340" s="66">
        <v>1</v>
      </c>
      <c r="E340" s="66"/>
      <c r="F340" s="62" t="s">
        <v>396</v>
      </c>
      <c r="G340" s="67">
        <f t="shared" ref="G340:N340" si="149">+G341+G342+G343</f>
        <v>0</v>
      </c>
      <c r="H340" s="67">
        <f t="shared" si="149"/>
        <v>0</v>
      </c>
      <c r="I340" s="67">
        <f t="shared" si="149"/>
        <v>0</v>
      </c>
      <c r="J340" s="67">
        <f t="shared" si="149"/>
        <v>0</v>
      </c>
      <c r="K340" s="67">
        <f t="shared" si="149"/>
        <v>0</v>
      </c>
      <c r="L340" s="67">
        <f t="shared" si="149"/>
        <v>0</v>
      </c>
      <c r="M340" s="67">
        <f t="shared" si="149"/>
        <v>0</v>
      </c>
      <c r="N340" s="67">
        <f t="shared" si="149"/>
        <v>0</v>
      </c>
      <c r="O340" s="122">
        <f>+O341+O342+O343</f>
        <v>0</v>
      </c>
    </row>
    <row r="341" spans="1:15" ht="12.75" x14ac:dyDescent="0.2">
      <c r="A341" s="63">
        <v>2</v>
      </c>
      <c r="B341" s="58">
        <v>4</v>
      </c>
      <c r="C341" s="58">
        <v>1</v>
      </c>
      <c r="D341" s="58">
        <v>1</v>
      </c>
      <c r="E341" s="58" t="s">
        <v>308</v>
      </c>
      <c r="F341" s="61" t="s">
        <v>397</v>
      </c>
      <c r="G341" s="56"/>
      <c r="H341" s="56"/>
      <c r="I341" s="56"/>
      <c r="J341" s="56"/>
      <c r="K341" s="56"/>
      <c r="L341" s="56"/>
      <c r="M341" s="56"/>
      <c r="N341" s="56">
        <f>SUBTOTAL(9,G341:M341)</f>
        <v>0</v>
      </c>
      <c r="O341" s="111" t="str">
        <f>IFERROR(N341/$N$19*100,"0.00")</f>
        <v>0.00</v>
      </c>
    </row>
    <row r="342" spans="1:15" ht="12.75" x14ac:dyDescent="0.2">
      <c r="A342" s="63">
        <v>2</v>
      </c>
      <c r="B342" s="58">
        <v>4</v>
      </c>
      <c r="C342" s="58">
        <v>1</v>
      </c>
      <c r="D342" s="58">
        <v>1</v>
      </c>
      <c r="E342" s="58" t="s">
        <v>309</v>
      </c>
      <c r="F342" s="61" t="s">
        <v>398</v>
      </c>
      <c r="G342" s="56"/>
      <c r="H342" s="56"/>
      <c r="I342" s="56"/>
      <c r="J342" s="56"/>
      <c r="K342" s="56"/>
      <c r="L342" s="56"/>
      <c r="M342" s="56"/>
      <c r="N342" s="56">
        <f>SUBTOTAL(9,G342:M342)</f>
        <v>0</v>
      </c>
      <c r="O342" s="111" t="str">
        <f>IFERROR(N342/$N$19*100,"0.00")</f>
        <v>0.00</v>
      </c>
    </row>
    <row r="343" spans="1:15" ht="12.75" x14ac:dyDescent="0.2">
      <c r="A343" s="63">
        <v>2</v>
      </c>
      <c r="B343" s="58">
        <v>4</v>
      </c>
      <c r="C343" s="58">
        <v>1</v>
      </c>
      <c r="D343" s="58">
        <v>1</v>
      </c>
      <c r="E343" s="58" t="s">
        <v>310</v>
      </c>
      <c r="F343" s="61" t="s">
        <v>399</v>
      </c>
      <c r="G343" s="67"/>
      <c r="H343" s="67"/>
      <c r="I343" s="67"/>
      <c r="J343" s="67"/>
      <c r="K343" s="67"/>
      <c r="L343" s="67"/>
      <c r="M343" s="67"/>
      <c r="N343" s="56">
        <f>SUBTOTAL(9,G343:M343)</f>
        <v>0</v>
      </c>
      <c r="O343" s="111" t="str">
        <f>IFERROR(N343/$N$19*100,"0.00")</f>
        <v>0.00</v>
      </c>
    </row>
    <row r="344" spans="1:15" ht="12.75" x14ac:dyDescent="0.2">
      <c r="A344" s="65">
        <v>2</v>
      </c>
      <c r="B344" s="66">
        <v>4</v>
      </c>
      <c r="C344" s="66">
        <v>1</v>
      </c>
      <c r="D344" s="66">
        <v>2</v>
      </c>
      <c r="E344" s="66"/>
      <c r="F344" s="62" t="s">
        <v>400</v>
      </c>
      <c r="G344" s="67">
        <f t="shared" ref="G344:N344" si="150">+G345+G346+G347</f>
        <v>0</v>
      </c>
      <c r="H344" s="67">
        <f t="shared" si="150"/>
        <v>0</v>
      </c>
      <c r="I344" s="67">
        <f t="shared" si="150"/>
        <v>0</v>
      </c>
      <c r="J344" s="67">
        <f t="shared" si="150"/>
        <v>0</v>
      </c>
      <c r="K344" s="67">
        <f t="shared" si="150"/>
        <v>0</v>
      </c>
      <c r="L344" s="67">
        <f t="shared" si="150"/>
        <v>0</v>
      </c>
      <c r="M344" s="67">
        <f t="shared" si="150"/>
        <v>0</v>
      </c>
      <c r="N344" s="67">
        <f t="shared" si="150"/>
        <v>0</v>
      </c>
      <c r="O344" s="122">
        <f>+O345+O346+O347</f>
        <v>0</v>
      </c>
    </row>
    <row r="345" spans="1:15" ht="12.75" x14ac:dyDescent="0.2">
      <c r="A345" s="124">
        <v>2</v>
      </c>
      <c r="B345" s="58">
        <v>4</v>
      </c>
      <c r="C345" s="58">
        <v>1</v>
      </c>
      <c r="D345" s="58">
        <v>2</v>
      </c>
      <c r="E345" s="58" t="s">
        <v>308</v>
      </c>
      <c r="F345" s="61" t="s">
        <v>401</v>
      </c>
      <c r="G345" s="56"/>
      <c r="H345" s="56"/>
      <c r="I345" s="56"/>
      <c r="J345" s="56"/>
      <c r="K345" s="56"/>
      <c r="L345" s="56"/>
      <c r="M345" s="56"/>
      <c r="N345" s="56">
        <f>SUBTOTAL(9,G345:M345)</f>
        <v>0</v>
      </c>
      <c r="O345" s="111" t="str">
        <f>IFERROR(N345/$N$19*100,"0.00")</f>
        <v>0.00</v>
      </c>
    </row>
    <row r="346" spans="1:15" ht="12.75" x14ac:dyDescent="0.2">
      <c r="A346" s="63">
        <v>2</v>
      </c>
      <c r="B346" s="58">
        <v>4</v>
      </c>
      <c r="C346" s="58">
        <v>1</v>
      </c>
      <c r="D346" s="58">
        <v>2</v>
      </c>
      <c r="E346" s="58" t="s">
        <v>309</v>
      </c>
      <c r="F346" s="61" t="s">
        <v>402</v>
      </c>
      <c r="G346" s="56"/>
      <c r="H346" s="56"/>
      <c r="I346" s="56"/>
      <c r="J346" s="56"/>
      <c r="K346" s="56"/>
      <c r="L346" s="56"/>
      <c r="M346" s="56"/>
      <c r="N346" s="56">
        <f>SUBTOTAL(9,G346:M346)</f>
        <v>0</v>
      </c>
      <c r="O346" s="111" t="str">
        <f>IFERROR(N346/$N$19*100,"0.00")</f>
        <v>0.00</v>
      </c>
    </row>
    <row r="347" spans="1:15" ht="12.75" x14ac:dyDescent="0.2">
      <c r="A347" s="63">
        <v>2</v>
      </c>
      <c r="B347" s="58">
        <v>4</v>
      </c>
      <c r="C347" s="58">
        <v>1</v>
      </c>
      <c r="D347" s="58">
        <v>2</v>
      </c>
      <c r="E347" s="58" t="s">
        <v>310</v>
      </c>
      <c r="F347" s="61" t="s">
        <v>403</v>
      </c>
      <c r="G347" s="67"/>
      <c r="H347" s="67"/>
      <c r="I347" s="67"/>
      <c r="J347" s="67"/>
      <c r="K347" s="67"/>
      <c r="L347" s="67"/>
      <c r="M347" s="67"/>
      <c r="N347" s="56">
        <f>SUBTOTAL(9,G347:M347)</f>
        <v>0</v>
      </c>
      <c r="O347" s="111" t="str">
        <f>IFERROR(N347/$N$19*100,"0.00")</f>
        <v>0.00</v>
      </c>
    </row>
    <row r="348" spans="1:15" ht="12.75" x14ac:dyDescent="0.2">
      <c r="A348" s="65">
        <v>2</v>
      </c>
      <c r="B348" s="66">
        <v>4</v>
      </c>
      <c r="C348" s="66">
        <v>1</v>
      </c>
      <c r="D348" s="66">
        <v>4</v>
      </c>
      <c r="E348" s="58"/>
      <c r="F348" s="76" t="s">
        <v>404</v>
      </c>
      <c r="G348" s="67">
        <f t="shared" ref="G348:N348" si="151">+G349+G350</f>
        <v>0</v>
      </c>
      <c r="H348" s="67">
        <f t="shared" si="151"/>
        <v>0</v>
      </c>
      <c r="I348" s="67">
        <f t="shared" si="151"/>
        <v>0</v>
      </c>
      <c r="J348" s="67">
        <f t="shared" si="151"/>
        <v>0</v>
      </c>
      <c r="K348" s="67">
        <f t="shared" si="151"/>
        <v>0</v>
      </c>
      <c r="L348" s="67">
        <f t="shared" si="151"/>
        <v>0</v>
      </c>
      <c r="M348" s="67">
        <f t="shared" si="151"/>
        <v>0</v>
      </c>
      <c r="N348" s="67">
        <f t="shared" si="151"/>
        <v>0</v>
      </c>
      <c r="O348" s="122">
        <f>+O349+O350</f>
        <v>0</v>
      </c>
    </row>
    <row r="349" spans="1:15" ht="12.75" x14ac:dyDescent="0.2">
      <c r="A349" s="77">
        <v>2</v>
      </c>
      <c r="B349" s="78">
        <v>4</v>
      </c>
      <c r="C349" s="78">
        <v>1</v>
      </c>
      <c r="D349" s="78">
        <v>4</v>
      </c>
      <c r="E349" s="58" t="s">
        <v>308</v>
      </c>
      <c r="F349" s="79" t="s">
        <v>405</v>
      </c>
      <c r="G349" s="56"/>
      <c r="H349" s="56"/>
      <c r="I349" s="56"/>
      <c r="J349" s="56"/>
      <c r="K349" s="56"/>
      <c r="L349" s="56"/>
      <c r="M349" s="56"/>
      <c r="N349" s="56">
        <f>SUBTOTAL(9,G349:M349)</f>
        <v>0</v>
      </c>
      <c r="O349" s="111" t="str">
        <f>IFERROR(N349/$N$19*100,"0.00")</f>
        <v>0.00</v>
      </c>
    </row>
    <row r="350" spans="1:15" ht="12.75" x14ac:dyDescent="0.2">
      <c r="A350" s="63">
        <v>2</v>
      </c>
      <c r="B350" s="58">
        <v>4</v>
      </c>
      <c r="C350" s="58">
        <v>1</v>
      </c>
      <c r="D350" s="58">
        <v>4</v>
      </c>
      <c r="E350" s="58" t="s">
        <v>309</v>
      </c>
      <c r="F350" s="61" t="s">
        <v>406</v>
      </c>
      <c r="G350" s="67"/>
      <c r="H350" s="67"/>
      <c r="I350" s="67"/>
      <c r="J350" s="67"/>
      <c r="K350" s="67"/>
      <c r="L350" s="67"/>
      <c r="M350" s="67"/>
      <c r="N350" s="56">
        <f>SUBTOTAL(9,G350:M350)</f>
        <v>0</v>
      </c>
      <c r="O350" s="111" t="str">
        <f>IFERROR(N350/$N$19*100,"0.00")</f>
        <v>0.00</v>
      </c>
    </row>
    <row r="351" spans="1:15" ht="12.75" x14ac:dyDescent="0.2">
      <c r="A351" s="68">
        <v>2</v>
      </c>
      <c r="B351" s="66">
        <v>4</v>
      </c>
      <c r="C351" s="66">
        <v>1</v>
      </c>
      <c r="D351" s="66">
        <v>5</v>
      </c>
      <c r="E351" s="66"/>
      <c r="F351" s="76" t="s">
        <v>407</v>
      </c>
      <c r="G351" s="67">
        <f t="shared" ref="G351:O351" si="152">+G352</f>
        <v>0</v>
      </c>
      <c r="H351" s="67">
        <f t="shared" si="152"/>
        <v>0</v>
      </c>
      <c r="I351" s="67">
        <f t="shared" si="152"/>
        <v>0</v>
      </c>
      <c r="J351" s="67">
        <f t="shared" si="152"/>
        <v>0</v>
      </c>
      <c r="K351" s="67">
        <f t="shared" si="152"/>
        <v>0</v>
      </c>
      <c r="L351" s="67">
        <f t="shared" si="152"/>
        <v>0</v>
      </c>
      <c r="M351" s="67">
        <f t="shared" si="152"/>
        <v>0</v>
      </c>
      <c r="N351" s="67">
        <f t="shared" si="152"/>
        <v>0</v>
      </c>
      <c r="O351" s="121" t="str">
        <f t="shared" si="152"/>
        <v>0.00</v>
      </c>
    </row>
    <row r="352" spans="1:15" ht="12.75" x14ac:dyDescent="0.2">
      <c r="A352" s="63">
        <v>2</v>
      </c>
      <c r="B352" s="58">
        <v>4</v>
      </c>
      <c r="C352" s="58">
        <v>1</v>
      </c>
      <c r="D352" s="58">
        <v>5</v>
      </c>
      <c r="E352" s="58" t="s">
        <v>308</v>
      </c>
      <c r="F352" s="61" t="s">
        <v>407</v>
      </c>
      <c r="G352" s="67"/>
      <c r="H352" s="67"/>
      <c r="I352" s="67"/>
      <c r="J352" s="67"/>
      <c r="K352" s="67"/>
      <c r="L352" s="67"/>
      <c r="M352" s="67"/>
      <c r="N352" s="56">
        <f>SUBTOTAL(9,G352:M352)</f>
        <v>0</v>
      </c>
      <c r="O352" s="111" t="str">
        <f>IFERROR(N352/$N$19*100,"0.00")</f>
        <v>0.00</v>
      </c>
    </row>
    <row r="353" spans="1:15" ht="12.75" x14ac:dyDescent="0.2">
      <c r="A353" s="65">
        <v>2</v>
      </c>
      <c r="B353" s="66">
        <v>4</v>
      </c>
      <c r="C353" s="66">
        <v>1</v>
      </c>
      <c r="D353" s="66">
        <v>6</v>
      </c>
      <c r="E353" s="58"/>
      <c r="F353" s="76" t="s">
        <v>408</v>
      </c>
      <c r="G353" s="67">
        <f t="shared" ref="G353:O353" si="153">+G354</f>
        <v>0</v>
      </c>
      <c r="H353" s="67">
        <f t="shared" si="153"/>
        <v>0</v>
      </c>
      <c r="I353" s="67">
        <f t="shared" si="153"/>
        <v>0</v>
      </c>
      <c r="J353" s="67">
        <f t="shared" si="153"/>
        <v>0</v>
      </c>
      <c r="K353" s="67">
        <f t="shared" si="153"/>
        <v>0</v>
      </c>
      <c r="L353" s="67">
        <f t="shared" si="153"/>
        <v>0</v>
      </c>
      <c r="M353" s="67">
        <f t="shared" si="153"/>
        <v>0</v>
      </c>
      <c r="N353" s="67">
        <f t="shared" si="153"/>
        <v>0</v>
      </c>
      <c r="O353" s="122" t="str">
        <f t="shared" si="153"/>
        <v>0.00</v>
      </c>
    </row>
    <row r="354" spans="1:15" ht="12.75" x14ac:dyDescent="0.2">
      <c r="A354" s="63">
        <v>2</v>
      </c>
      <c r="B354" s="58">
        <v>4</v>
      </c>
      <c r="C354" s="58">
        <v>1</v>
      </c>
      <c r="D354" s="58">
        <v>6</v>
      </c>
      <c r="E354" s="58" t="s">
        <v>308</v>
      </c>
      <c r="F354" s="61" t="s">
        <v>409</v>
      </c>
      <c r="G354" s="67"/>
      <c r="H354" s="67"/>
      <c r="I354" s="67"/>
      <c r="J354" s="67"/>
      <c r="K354" s="67"/>
      <c r="L354" s="67"/>
      <c r="M354" s="67"/>
      <c r="N354" s="56">
        <f>SUBTOTAL(9,G354:M354)</f>
        <v>0</v>
      </c>
      <c r="O354" s="111" t="str">
        <f>IFERROR(N354/$N$19*100,"0.00")</f>
        <v>0.00</v>
      </c>
    </row>
    <row r="355" spans="1:15" ht="12.75" x14ac:dyDescent="0.2">
      <c r="A355" s="87">
        <v>2</v>
      </c>
      <c r="B355" s="85">
        <v>4</v>
      </c>
      <c r="C355" s="85">
        <v>2</v>
      </c>
      <c r="D355" s="85"/>
      <c r="E355" s="85"/>
      <c r="F355" s="88" t="s">
        <v>410</v>
      </c>
      <c r="G355" s="335">
        <f>+G356+G358+G362</f>
        <v>0</v>
      </c>
      <c r="H355" s="335">
        <f t="shared" ref="H355:N355" si="154">+H356+H358+H362</f>
        <v>0</v>
      </c>
      <c r="I355" s="335">
        <f t="shared" si="154"/>
        <v>0</v>
      </c>
      <c r="J355" s="335">
        <f t="shared" si="154"/>
        <v>0</v>
      </c>
      <c r="K355" s="335">
        <f t="shared" si="154"/>
        <v>0</v>
      </c>
      <c r="L355" s="335">
        <f t="shared" si="154"/>
        <v>0</v>
      </c>
      <c r="M355" s="335">
        <f t="shared" si="154"/>
        <v>0</v>
      </c>
      <c r="N355" s="335">
        <f t="shared" si="154"/>
        <v>0</v>
      </c>
      <c r="O355" s="120">
        <f>+O356+O358+O362</f>
        <v>0</v>
      </c>
    </row>
    <row r="356" spans="1:15" ht="12.75" x14ac:dyDescent="0.2">
      <c r="A356" s="65">
        <v>2</v>
      </c>
      <c r="B356" s="66">
        <v>4</v>
      </c>
      <c r="C356" s="66">
        <v>2</v>
      </c>
      <c r="D356" s="66">
        <v>1</v>
      </c>
      <c r="E356" s="58"/>
      <c r="F356" s="62" t="s">
        <v>411</v>
      </c>
      <c r="G356" s="67">
        <f t="shared" ref="G356:O356" si="155">+G357</f>
        <v>0</v>
      </c>
      <c r="H356" s="67">
        <f t="shared" si="155"/>
        <v>0</v>
      </c>
      <c r="I356" s="67">
        <f t="shared" si="155"/>
        <v>0</v>
      </c>
      <c r="J356" s="67">
        <f t="shared" si="155"/>
        <v>0</v>
      </c>
      <c r="K356" s="67">
        <f t="shared" si="155"/>
        <v>0</v>
      </c>
      <c r="L356" s="67">
        <f t="shared" si="155"/>
        <v>0</v>
      </c>
      <c r="M356" s="67">
        <f t="shared" si="155"/>
        <v>0</v>
      </c>
      <c r="N356" s="67">
        <f t="shared" si="155"/>
        <v>0</v>
      </c>
      <c r="O356" s="122" t="str">
        <f t="shared" si="155"/>
        <v>0.00</v>
      </c>
    </row>
    <row r="357" spans="1:15" ht="12.75" x14ac:dyDescent="0.2">
      <c r="A357" s="57">
        <v>2</v>
      </c>
      <c r="B357" s="58">
        <v>4</v>
      </c>
      <c r="C357" s="58">
        <v>2</v>
      </c>
      <c r="D357" s="58">
        <v>1</v>
      </c>
      <c r="E357" s="58" t="s">
        <v>308</v>
      </c>
      <c r="F357" s="61" t="s">
        <v>412</v>
      </c>
      <c r="G357" s="67"/>
      <c r="H357" s="67"/>
      <c r="I357" s="67"/>
      <c r="J357" s="67"/>
      <c r="K357" s="67"/>
      <c r="L357" s="67"/>
      <c r="M357" s="67"/>
      <c r="N357" s="56">
        <f>SUBTOTAL(9,G357:M357)</f>
        <v>0</v>
      </c>
      <c r="O357" s="111" t="str">
        <f>IFERROR(N357/$N$19*100,"0.00")</f>
        <v>0.00</v>
      </c>
    </row>
    <row r="358" spans="1:15" ht="12.75" x14ac:dyDescent="0.2">
      <c r="A358" s="65">
        <v>2</v>
      </c>
      <c r="B358" s="66">
        <v>4</v>
      </c>
      <c r="C358" s="66">
        <v>2</v>
      </c>
      <c r="D358" s="66">
        <v>2</v>
      </c>
      <c r="E358" s="58"/>
      <c r="F358" s="76" t="s">
        <v>413</v>
      </c>
      <c r="G358" s="67">
        <f t="shared" ref="G358:N358" si="156">+G359+G360+G361</f>
        <v>0</v>
      </c>
      <c r="H358" s="67">
        <f t="shared" si="156"/>
        <v>0</v>
      </c>
      <c r="I358" s="67">
        <f t="shared" si="156"/>
        <v>0</v>
      </c>
      <c r="J358" s="67">
        <f t="shared" si="156"/>
        <v>0</v>
      </c>
      <c r="K358" s="67">
        <f t="shared" si="156"/>
        <v>0</v>
      </c>
      <c r="L358" s="67">
        <f t="shared" si="156"/>
        <v>0</v>
      </c>
      <c r="M358" s="67">
        <f t="shared" si="156"/>
        <v>0</v>
      </c>
      <c r="N358" s="67">
        <f t="shared" si="156"/>
        <v>0</v>
      </c>
      <c r="O358" s="121">
        <f>+O359+O360+O361</f>
        <v>0</v>
      </c>
    </row>
    <row r="359" spans="1:15" ht="22.5" x14ac:dyDescent="0.2">
      <c r="A359" s="57">
        <v>2</v>
      </c>
      <c r="B359" s="58">
        <v>4</v>
      </c>
      <c r="C359" s="58">
        <v>2</v>
      </c>
      <c r="D359" s="58">
        <v>2</v>
      </c>
      <c r="E359" s="58" t="s">
        <v>308</v>
      </c>
      <c r="F359" s="61" t="s">
        <v>414</v>
      </c>
      <c r="G359" s="67"/>
      <c r="H359" s="67"/>
      <c r="I359" s="67"/>
      <c r="J359" s="67"/>
      <c r="K359" s="67"/>
      <c r="L359" s="67"/>
      <c r="M359" s="67"/>
      <c r="N359" s="56">
        <f>SUBTOTAL(9,G359:M359)</f>
        <v>0</v>
      </c>
      <c r="O359" s="111" t="str">
        <f>IFERROR(N359/$N$19*100,"0.00")</f>
        <v>0.00</v>
      </c>
    </row>
    <row r="360" spans="1:15" ht="22.5" x14ac:dyDescent="0.2">
      <c r="A360" s="57">
        <v>2</v>
      </c>
      <c r="B360" s="58">
        <v>4</v>
      </c>
      <c r="C360" s="58">
        <v>2</v>
      </c>
      <c r="D360" s="58">
        <v>2</v>
      </c>
      <c r="E360" s="58" t="s">
        <v>309</v>
      </c>
      <c r="F360" s="61" t="s">
        <v>415</v>
      </c>
      <c r="G360" s="67"/>
      <c r="H360" s="67"/>
      <c r="I360" s="67"/>
      <c r="J360" s="67"/>
      <c r="K360" s="67"/>
      <c r="L360" s="67"/>
      <c r="M360" s="67"/>
      <c r="N360" s="56">
        <f>SUBTOTAL(9,G360:M360)</f>
        <v>0</v>
      </c>
      <c r="O360" s="111" t="str">
        <f>IFERROR(N360/$N$19*100,"0.00")</f>
        <v>0.00</v>
      </c>
    </row>
    <row r="361" spans="1:15" ht="22.5" x14ac:dyDescent="0.2">
      <c r="A361" s="57">
        <v>2</v>
      </c>
      <c r="B361" s="58">
        <v>4</v>
      </c>
      <c r="C361" s="58">
        <v>2</v>
      </c>
      <c r="D361" s="58">
        <v>2</v>
      </c>
      <c r="E361" s="58" t="s">
        <v>310</v>
      </c>
      <c r="F361" s="61" t="s">
        <v>416</v>
      </c>
      <c r="G361" s="67"/>
      <c r="H361" s="67"/>
      <c r="I361" s="67"/>
      <c r="J361" s="67"/>
      <c r="K361" s="67"/>
      <c r="L361" s="67"/>
      <c r="M361" s="67"/>
      <c r="N361" s="56">
        <f>SUBTOTAL(9,G361:M361)</f>
        <v>0</v>
      </c>
      <c r="O361" s="111" t="str">
        <f>IFERROR(N361/$N$19*100,"0.00")</f>
        <v>0.00</v>
      </c>
    </row>
    <row r="362" spans="1:15" ht="12.75" x14ac:dyDescent="0.2">
      <c r="A362" s="62">
        <v>2</v>
      </c>
      <c r="B362" s="66">
        <v>4</v>
      </c>
      <c r="C362" s="66">
        <v>2</v>
      </c>
      <c r="D362" s="66">
        <v>3</v>
      </c>
      <c r="E362" s="66"/>
      <c r="F362" s="76" t="s">
        <v>417</v>
      </c>
      <c r="G362" s="67">
        <f>G363+G364+G365</f>
        <v>0</v>
      </c>
      <c r="H362" s="67">
        <f t="shared" ref="H362:N362" si="157">H363+H364+H365</f>
        <v>0</v>
      </c>
      <c r="I362" s="67">
        <f t="shared" si="157"/>
        <v>0</v>
      </c>
      <c r="J362" s="67">
        <f t="shared" si="157"/>
        <v>0</v>
      </c>
      <c r="K362" s="67">
        <f t="shared" si="157"/>
        <v>0</v>
      </c>
      <c r="L362" s="67">
        <f t="shared" si="157"/>
        <v>0</v>
      </c>
      <c r="M362" s="67">
        <f t="shared" si="157"/>
        <v>0</v>
      </c>
      <c r="N362" s="67">
        <f t="shared" si="157"/>
        <v>0</v>
      </c>
      <c r="O362" s="123">
        <f>O363+O364+O365</f>
        <v>0</v>
      </c>
    </row>
    <row r="363" spans="1:15" ht="22.5" x14ac:dyDescent="0.2">
      <c r="A363" s="55">
        <v>2</v>
      </c>
      <c r="B363" s="58">
        <v>4</v>
      </c>
      <c r="C363" s="58">
        <v>2</v>
      </c>
      <c r="D363" s="58">
        <v>3</v>
      </c>
      <c r="E363" s="58" t="s">
        <v>308</v>
      </c>
      <c r="F363" s="61" t="s">
        <v>418</v>
      </c>
      <c r="G363" s="56"/>
      <c r="H363" s="56"/>
      <c r="I363" s="56"/>
      <c r="J363" s="56"/>
      <c r="K363" s="56"/>
      <c r="L363" s="56"/>
      <c r="M363" s="56"/>
      <c r="N363" s="56">
        <f>SUBTOTAL(9,G363:M363)</f>
        <v>0</v>
      </c>
      <c r="O363" s="111" t="str">
        <f>IFERROR(N363/$N$19*100,"0.00")</f>
        <v>0.00</v>
      </c>
    </row>
    <row r="364" spans="1:15" ht="12.75" x14ac:dyDescent="0.2">
      <c r="A364" s="55">
        <v>2</v>
      </c>
      <c r="B364" s="58">
        <v>4</v>
      </c>
      <c r="C364" s="58">
        <v>2</v>
      </c>
      <c r="D364" s="58">
        <v>3</v>
      </c>
      <c r="E364" s="58" t="s">
        <v>309</v>
      </c>
      <c r="F364" s="61" t="s">
        <v>419</v>
      </c>
      <c r="G364" s="56"/>
      <c r="H364" s="56"/>
      <c r="I364" s="56"/>
      <c r="J364" s="56"/>
      <c r="K364" s="56"/>
      <c r="L364" s="56"/>
      <c r="M364" s="56"/>
      <c r="N364" s="56">
        <f>SUBTOTAL(9,G364:M364)</f>
        <v>0</v>
      </c>
      <c r="O364" s="111" t="str">
        <f>IFERROR(N364/$N$19*100,"0.00")</f>
        <v>0.00</v>
      </c>
    </row>
    <row r="365" spans="1:15" ht="22.5" x14ac:dyDescent="0.2">
      <c r="A365" s="55">
        <v>2</v>
      </c>
      <c r="B365" s="58">
        <v>4</v>
      </c>
      <c r="C365" s="58">
        <v>2</v>
      </c>
      <c r="D365" s="58">
        <v>3</v>
      </c>
      <c r="E365" s="58" t="s">
        <v>310</v>
      </c>
      <c r="F365" s="61" t="s">
        <v>420</v>
      </c>
      <c r="G365" s="56"/>
      <c r="H365" s="56"/>
      <c r="I365" s="56"/>
      <c r="J365" s="56"/>
      <c r="K365" s="56"/>
      <c r="L365" s="56"/>
      <c r="M365" s="56"/>
      <c r="N365" s="56">
        <f>SUBTOTAL(9,G365:M365)</f>
        <v>0</v>
      </c>
      <c r="O365" s="111" t="str">
        <f>IFERROR(N365/$N$19*100,"0.00")</f>
        <v>0.00</v>
      </c>
    </row>
    <row r="366" spans="1:15" ht="12.75" x14ac:dyDescent="0.2">
      <c r="A366" s="87">
        <v>2</v>
      </c>
      <c r="B366" s="85">
        <v>4</v>
      </c>
      <c r="C366" s="85">
        <v>4</v>
      </c>
      <c r="D366" s="85"/>
      <c r="E366" s="85"/>
      <c r="F366" s="88" t="s">
        <v>421</v>
      </c>
      <c r="G366" s="335">
        <f>+G367</f>
        <v>0</v>
      </c>
      <c r="H366" s="335">
        <f t="shared" ref="H366:N366" si="158">+H367</f>
        <v>0</v>
      </c>
      <c r="I366" s="335">
        <f t="shared" si="158"/>
        <v>0</v>
      </c>
      <c r="J366" s="335">
        <f t="shared" si="158"/>
        <v>0</v>
      </c>
      <c r="K366" s="335">
        <f t="shared" si="158"/>
        <v>0</v>
      </c>
      <c r="L366" s="335">
        <f t="shared" si="158"/>
        <v>0</v>
      </c>
      <c r="M366" s="335">
        <f t="shared" si="158"/>
        <v>0</v>
      </c>
      <c r="N366" s="335">
        <f t="shared" si="158"/>
        <v>0</v>
      </c>
      <c r="O366" s="120">
        <f>+O367</f>
        <v>0</v>
      </c>
    </row>
    <row r="367" spans="1:15" ht="12.75" x14ac:dyDescent="0.2">
      <c r="A367" s="62">
        <v>2</v>
      </c>
      <c r="B367" s="66">
        <v>4</v>
      </c>
      <c r="C367" s="66">
        <v>4</v>
      </c>
      <c r="D367" s="66">
        <v>1</v>
      </c>
      <c r="E367" s="66"/>
      <c r="F367" s="76" t="s">
        <v>422</v>
      </c>
      <c r="G367" s="67">
        <f>+G368+G369+G370</f>
        <v>0</v>
      </c>
      <c r="H367" s="67">
        <f t="shared" ref="H367:N367" si="159">+H368+H369+H370</f>
        <v>0</v>
      </c>
      <c r="I367" s="67">
        <f t="shared" si="159"/>
        <v>0</v>
      </c>
      <c r="J367" s="67">
        <f t="shared" si="159"/>
        <v>0</v>
      </c>
      <c r="K367" s="67">
        <f t="shared" si="159"/>
        <v>0</v>
      </c>
      <c r="L367" s="67">
        <f t="shared" si="159"/>
        <v>0</v>
      </c>
      <c r="M367" s="67">
        <f t="shared" si="159"/>
        <v>0</v>
      </c>
      <c r="N367" s="67">
        <f t="shared" si="159"/>
        <v>0</v>
      </c>
      <c r="O367" s="123">
        <f>+O368+O369+O370</f>
        <v>0</v>
      </c>
    </row>
    <row r="368" spans="1:15" ht="22.5" x14ac:dyDescent="0.2">
      <c r="A368" s="55">
        <v>2</v>
      </c>
      <c r="B368" s="58">
        <v>4</v>
      </c>
      <c r="C368" s="58">
        <v>4</v>
      </c>
      <c r="D368" s="58">
        <v>1</v>
      </c>
      <c r="E368" s="58" t="s">
        <v>308</v>
      </c>
      <c r="F368" s="61" t="s">
        <v>423</v>
      </c>
      <c r="G368" s="56"/>
      <c r="H368" s="56"/>
      <c r="I368" s="56"/>
      <c r="J368" s="56"/>
      <c r="K368" s="56"/>
      <c r="L368" s="56"/>
      <c r="M368" s="56"/>
      <c r="N368" s="56">
        <f>SUBTOTAL(9,G368:M368)</f>
        <v>0</v>
      </c>
      <c r="O368" s="111" t="str">
        <f>IFERROR(N368/$N$19*100,"0.00")</f>
        <v>0.00</v>
      </c>
    </row>
    <row r="369" spans="1:15" ht="12.75" x14ac:dyDescent="0.2">
      <c r="A369" s="55">
        <v>2</v>
      </c>
      <c r="B369" s="58">
        <v>4</v>
      </c>
      <c r="C369" s="58">
        <v>4</v>
      </c>
      <c r="D369" s="58">
        <v>1</v>
      </c>
      <c r="E369" s="58" t="s">
        <v>309</v>
      </c>
      <c r="F369" s="61" t="s">
        <v>424</v>
      </c>
      <c r="G369" s="56"/>
      <c r="H369" s="56"/>
      <c r="I369" s="56"/>
      <c r="J369" s="56"/>
      <c r="K369" s="56"/>
      <c r="L369" s="56"/>
      <c r="M369" s="56"/>
      <c r="N369" s="56">
        <f>SUBTOTAL(9,G369:M369)</f>
        <v>0</v>
      </c>
      <c r="O369" s="111" t="str">
        <f>IFERROR(N369/$N$19*100,"0.00")</f>
        <v>0.00</v>
      </c>
    </row>
    <row r="370" spans="1:15" ht="22.5" x14ac:dyDescent="0.2">
      <c r="A370" s="55">
        <v>2</v>
      </c>
      <c r="B370" s="58">
        <v>4</v>
      </c>
      <c r="C370" s="58">
        <v>4</v>
      </c>
      <c r="D370" s="58">
        <v>1</v>
      </c>
      <c r="E370" s="58" t="s">
        <v>310</v>
      </c>
      <c r="F370" s="61" t="s">
        <v>425</v>
      </c>
      <c r="G370" s="56"/>
      <c r="H370" s="56"/>
      <c r="I370" s="56"/>
      <c r="J370" s="56"/>
      <c r="K370" s="56"/>
      <c r="L370" s="56"/>
      <c r="M370" s="56"/>
      <c r="N370" s="56">
        <f>SUBTOTAL(9,G370:M370)</f>
        <v>0</v>
      </c>
      <c r="O370" s="111" t="str">
        <f>IFERROR(N370/$N$19*100,"0.00")</f>
        <v>0.00</v>
      </c>
    </row>
    <row r="371" spans="1:15" ht="12.75" x14ac:dyDescent="0.2">
      <c r="A371" s="87">
        <v>2</v>
      </c>
      <c r="B371" s="85">
        <v>4</v>
      </c>
      <c r="C371" s="85">
        <v>6</v>
      </c>
      <c r="D371" s="85"/>
      <c r="E371" s="85"/>
      <c r="F371" s="88" t="s">
        <v>426</v>
      </c>
      <c r="G371" s="335">
        <f t="shared" ref="G371:N371" si="160">+G372+G374+G376+G378</f>
        <v>0</v>
      </c>
      <c r="H371" s="335">
        <f t="shared" si="160"/>
        <v>0</v>
      </c>
      <c r="I371" s="335">
        <f t="shared" si="160"/>
        <v>0</v>
      </c>
      <c r="J371" s="335">
        <f t="shared" si="160"/>
        <v>0</v>
      </c>
      <c r="K371" s="335">
        <f t="shared" si="160"/>
        <v>0</v>
      </c>
      <c r="L371" s="335">
        <f t="shared" si="160"/>
        <v>0</v>
      </c>
      <c r="M371" s="335">
        <f t="shared" si="160"/>
        <v>0</v>
      </c>
      <c r="N371" s="335">
        <f t="shared" si="160"/>
        <v>0</v>
      </c>
      <c r="O371" s="120">
        <f>+O372+O374+O376+O378</f>
        <v>0</v>
      </c>
    </row>
    <row r="372" spans="1:15" ht="12.75" x14ac:dyDescent="0.2">
      <c r="A372" s="68">
        <v>2</v>
      </c>
      <c r="B372" s="66">
        <v>4</v>
      </c>
      <c r="C372" s="66">
        <v>6</v>
      </c>
      <c r="D372" s="66">
        <v>1</v>
      </c>
      <c r="E372" s="66"/>
      <c r="F372" s="76" t="s">
        <v>427</v>
      </c>
      <c r="G372" s="67">
        <f t="shared" ref="G372:O372" si="161">+G373</f>
        <v>0</v>
      </c>
      <c r="H372" s="67">
        <f t="shared" si="161"/>
        <v>0</v>
      </c>
      <c r="I372" s="67">
        <f t="shared" si="161"/>
        <v>0</v>
      </c>
      <c r="J372" s="67">
        <f t="shared" si="161"/>
        <v>0</v>
      </c>
      <c r="K372" s="67">
        <f t="shared" si="161"/>
        <v>0</v>
      </c>
      <c r="L372" s="67">
        <f t="shared" si="161"/>
        <v>0</v>
      </c>
      <c r="M372" s="67">
        <f t="shared" si="161"/>
        <v>0</v>
      </c>
      <c r="N372" s="67">
        <f t="shared" si="161"/>
        <v>0</v>
      </c>
      <c r="O372" s="122" t="str">
        <f t="shared" si="161"/>
        <v>0.00</v>
      </c>
    </row>
    <row r="373" spans="1:15" ht="12.75" x14ac:dyDescent="0.2">
      <c r="A373" s="63">
        <v>2</v>
      </c>
      <c r="B373" s="58">
        <v>4</v>
      </c>
      <c r="C373" s="58">
        <v>6</v>
      </c>
      <c r="D373" s="58">
        <v>1</v>
      </c>
      <c r="E373" s="58" t="s">
        <v>308</v>
      </c>
      <c r="F373" s="61" t="s">
        <v>427</v>
      </c>
      <c r="G373" s="67"/>
      <c r="H373" s="67"/>
      <c r="I373" s="67"/>
      <c r="J373" s="67"/>
      <c r="K373" s="67"/>
      <c r="L373" s="67"/>
      <c r="M373" s="67"/>
      <c r="N373" s="56">
        <f>SUBTOTAL(9,G373:M373)</f>
        <v>0</v>
      </c>
      <c r="O373" s="111" t="str">
        <f>IFERROR(N373/$N$19*100,"0.00")</f>
        <v>0.00</v>
      </c>
    </row>
    <row r="374" spans="1:15" ht="12.75" x14ac:dyDescent="0.2">
      <c r="A374" s="132">
        <v>2</v>
      </c>
      <c r="B374" s="128">
        <v>4</v>
      </c>
      <c r="C374" s="128">
        <v>6</v>
      </c>
      <c r="D374" s="128">
        <v>2</v>
      </c>
      <c r="E374" s="128"/>
      <c r="F374" s="129" t="s">
        <v>428</v>
      </c>
      <c r="G374" s="337">
        <f t="shared" ref="G374:O374" si="162">+G375</f>
        <v>0</v>
      </c>
      <c r="H374" s="337">
        <f t="shared" si="162"/>
        <v>0</v>
      </c>
      <c r="I374" s="337">
        <f t="shared" si="162"/>
        <v>0</v>
      </c>
      <c r="J374" s="337">
        <f t="shared" si="162"/>
        <v>0</v>
      </c>
      <c r="K374" s="337">
        <f t="shared" si="162"/>
        <v>0</v>
      </c>
      <c r="L374" s="337">
        <f t="shared" si="162"/>
        <v>0</v>
      </c>
      <c r="M374" s="337">
        <f t="shared" si="162"/>
        <v>0</v>
      </c>
      <c r="N374" s="337">
        <f t="shared" si="162"/>
        <v>0</v>
      </c>
      <c r="O374" s="134" t="str">
        <f t="shared" si="162"/>
        <v>0.00</v>
      </c>
    </row>
    <row r="375" spans="1:15" ht="12.75" x14ac:dyDescent="0.2">
      <c r="A375" s="63">
        <v>2</v>
      </c>
      <c r="B375" s="58">
        <v>4</v>
      </c>
      <c r="C375" s="58">
        <v>6</v>
      </c>
      <c r="D375" s="58">
        <v>2</v>
      </c>
      <c r="E375" s="58" t="s">
        <v>308</v>
      </c>
      <c r="F375" s="61" t="s">
        <v>428</v>
      </c>
      <c r="G375" s="67"/>
      <c r="H375" s="67"/>
      <c r="I375" s="67"/>
      <c r="J375" s="67"/>
      <c r="K375" s="67"/>
      <c r="L375" s="67"/>
      <c r="M375" s="67"/>
      <c r="N375" s="56">
        <f>SUBTOTAL(9,G375:M375)</f>
        <v>0</v>
      </c>
      <c r="O375" s="111" t="str">
        <f>IFERROR(N375/$N$19*100,"0.00")</f>
        <v>0.00</v>
      </c>
    </row>
    <row r="376" spans="1:15" ht="12.75" x14ac:dyDescent="0.2">
      <c r="A376" s="68">
        <v>2</v>
      </c>
      <c r="B376" s="66">
        <v>4</v>
      </c>
      <c r="C376" s="66">
        <v>6</v>
      </c>
      <c r="D376" s="66">
        <v>3</v>
      </c>
      <c r="E376" s="58"/>
      <c r="F376" s="76" t="s">
        <v>429</v>
      </c>
      <c r="G376" s="67">
        <f t="shared" ref="G376:O376" si="163">+G377</f>
        <v>0</v>
      </c>
      <c r="H376" s="67">
        <f t="shared" si="163"/>
        <v>0</v>
      </c>
      <c r="I376" s="67">
        <f t="shared" si="163"/>
        <v>0</v>
      </c>
      <c r="J376" s="67">
        <f t="shared" si="163"/>
        <v>0</v>
      </c>
      <c r="K376" s="67">
        <f t="shared" si="163"/>
        <v>0</v>
      </c>
      <c r="L376" s="67">
        <f t="shared" si="163"/>
        <v>0</v>
      </c>
      <c r="M376" s="67">
        <f t="shared" si="163"/>
        <v>0</v>
      </c>
      <c r="N376" s="67">
        <f t="shared" si="163"/>
        <v>0</v>
      </c>
      <c r="O376" s="121" t="str">
        <f t="shared" si="163"/>
        <v>0.00</v>
      </c>
    </row>
    <row r="377" spans="1:15" ht="12.75" x14ac:dyDescent="0.2">
      <c r="A377" s="63">
        <v>2</v>
      </c>
      <c r="B377" s="58">
        <v>4</v>
      </c>
      <c r="C377" s="58">
        <v>6</v>
      </c>
      <c r="D377" s="58">
        <v>3</v>
      </c>
      <c r="E377" s="58" t="s">
        <v>308</v>
      </c>
      <c r="F377" s="61" t="s">
        <v>429</v>
      </c>
      <c r="G377" s="67"/>
      <c r="H377" s="67"/>
      <c r="I377" s="67"/>
      <c r="J377" s="67"/>
      <c r="K377" s="67"/>
      <c r="L377" s="67"/>
      <c r="M377" s="67"/>
      <c r="N377" s="56">
        <f>SUBTOTAL(9,G377:M377)</f>
        <v>0</v>
      </c>
      <c r="O377" s="111" t="str">
        <f>IFERROR(N377/$N$19*100,"0.00")</f>
        <v>0.00</v>
      </c>
    </row>
    <row r="378" spans="1:15" ht="12.75" x14ac:dyDescent="0.2">
      <c r="A378" s="68">
        <v>2</v>
      </c>
      <c r="B378" s="66">
        <v>4</v>
      </c>
      <c r="C378" s="66">
        <v>6</v>
      </c>
      <c r="D378" s="66">
        <v>4</v>
      </c>
      <c r="E378" s="66"/>
      <c r="F378" s="76" t="s">
        <v>430</v>
      </c>
      <c r="G378" s="67">
        <f t="shared" ref="G378:O378" si="164">+G379</f>
        <v>0</v>
      </c>
      <c r="H378" s="67">
        <f t="shared" si="164"/>
        <v>0</v>
      </c>
      <c r="I378" s="67">
        <f t="shared" si="164"/>
        <v>0</v>
      </c>
      <c r="J378" s="67">
        <f t="shared" si="164"/>
        <v>0</v>
      </c>
      <c r="K378" s="67">
        <f t="shared" si="164"/>
        <v>0</v>
      </c>
      <c r="L378" s="67">
        <f t="shared" si="164"/>
        <v>0</v>
      </c>
      <c r="M378" s="67">
        <f t="shared" si="164"/>
        <v>0</v>
      </c>
      <c r="N378" s="67">
        <f t="shared" si="164"/>
        <v>0</v>
      </c>
      <c r="O378" s="121" t="str">
        <f t="shared" si="164"/>
        <v>0.00</v>
      </c>
    </row>
    <row r="379" spans="1:15" ht="12.75" x14ac:dyDescent="0.2">
      <c r="A379" s="63">
        <v>2</v>
      </c>
      <c r="B379" s="58">
        <v>4</v>
      </c>
      <c r="C379" s="58">
        <v>6</v>
      </c>
      <c r="D379" s="58">
        <v>4</v>
      </c>
      <c r="E379" s="58" t="s">
        <v>308</v>
      </c>
      <c r="F379" s="61" t="s">
        <v>430</v>
      </c>
      <c r="G379" s="67"/>
      <c r="H379" s="67"/>
      <c r="I379" s="67"/>
      <c r="J379" s="67"/>
      <c r="K379" s="67"/>
      <c r="L379" s="67"/>
      <c r="M379" s="67"/>
      <c r="N379" s="56">
        <f>SUBTOTAL(9,G379:M379)</f>
        <v>0</v>
      </c>
      <c r="O379" s="111" t="str">
        <f>IFERROR(N379/$N$19*100,"0.00")</f>
        <v>0.00</v>
      </c>
    </row>
    <row r="380" spans="1:15" ht="12.75" x14ac:dyDescent="0.2">
      <c r="A380" s="87">
        <v>2</v>
      </c>
      <c r="B380" s="85">
        <v>4</v>
      </c>
      <c r="C380" s="85">
        <v>7</v>
      </c>
      <c r="D380" s="85"/>
      <c r="E380" s="85"/>
      <c r="F380" s="88" t="s">
        <v>431</v>
      </c>
      <c r="G380" s="335">
        <f t="shared" ref="G380:N380" si="165">+G381+G383+G385</f>
        <v>0</v>
      </c>
      <c r="H380" s="335">
        <f t="shared" si="165"/>
        <v>0</v>
      </c>
      <c r="I380" s="335">
        <f t="shared" si="165"/>
        <v>0</v>
      </c>
      <c r="J380" s="335">
        <f t="shared" si="165"/>
        <v>0</v>
      </c>
      <c r="K380" s="335">
        <f t="shared" si="165"/>
        <v>0</v>
      </c>
      <c r="L380" s="335">
        <f t="shared" si="165"/>
        <v>0</v>
      </c>
      <c r="M380" s="335">
        <f t="shared" si="165"/>
        <v>0</v>
      </c>
      <c r="N380" s="335">
        <f t="shared" si="165"/>
        <v>0</v>
      </c>
      <c r="O380" s="120">
        <f>+O381+O383+O385</f>
        <v>0</v>
      </c>
    </row>
    <row r="381" spans="1:15" ht="22.5" x14ac:dyDescent="0.2">
      <c r="A381" s="65">
        <v>2</v>
      </c>
      <c r="B381" s="66">
        <v>4</v>
      </c>
      <c r="C381" s="66">
        <v>7</v>
      </c>
      <c r="D381" s="66">
        <v>1</v>
      </c>
      <c r="E381" s="66"/>
      <c r="F381" s="76" t="s">
        <v>432</v>
      </c>
      <c r="G381" s="67">
        <f t="shared" ref="G381:O381" si="166">+G382</f>
        <v>0</v>
      </c>
      <c r="H381" s="67">
        <f t="shared" si="166"/>
        <v>0</v>
      </c>
      <c r="I381" s="67">
        <f t="shared" si="166"/>
        <v>0</v>
      </c>
      <c r="J381" s="67">
        <f t="shared" si="166"/>
        <v>0</v>
      </c>
      <c r="K381" s="67">
        <f t="shared" si="166"/>
        <v>0</v>
      </c>
      <c r="L381" s="67">
        <f t="shared" si="166"/>
        <v>0</v>
      </c>
      <c r="M381" s="67">
        <f t="shared" si="166"/>
        <v>0</v>
      </c>
      <c r="N381" s="67">
        <f t="shared" si="166"/>
        <v>0</v>
      </c>
      <c r="O381" s="122" t="str">
        <f t="shared" si="166"/>
        <v>0.00</v>
      </c>
    </row>
    <row r="382" spans="1:15" ht="12.75" x14ac:dyDescent="0.2">
      <c r="A382" s="63">
        <v>2</v>
      </c>
      <c r="B382" s="58">
        <v>4</v>
      </c>
      <c r="C382" s="58">
        <v>7</v>
      </c>
      <c r="D382" s="58">
        <v>1</v>
      </c>
      <c r="E382" s="58" t="s">
        <v>308</v>
      </c>
      <c r="F382" s="61" t="s">
        <v>433</v>
      </c>
      <c r="G382" s="67"/>
      <c r="H382" s="67"/>
      <c r="I382" s="67"/>
      <c r="J382" s="67"/>
      <c r="K382" s="67"/>
      <c r="L382" s="67"/>
      <c r="M382" s="67"/>
      <c r="N382" s="56">
        <f>SUBTOTAL(9,G382:M382)</f>
        <v>0</v>
      </c>
      <c r="O382" s="111" t="str">
        <f>IFERROR(N382/$N$19*100,"0.00")</f>
        <v>0.00</v>
      </c>
    </row>
    <row r="383" spans="1:15" ht="12.75" x14ac:dyDescent="0.2">
      <c r="A383" s="68">
        <v>2</v>
      </c>
      <c r="B383" s="66">
        <v>4</v>
      </c>
      <c r="C383" s="66">
        <v>7</v>
      </c>
      <c r="D383" s="66">
        <v>2</v>
      </c>
      <c r="E383" s="66"/>
      <c r="F383" s="76" t="s">
        <v>434</v>
      </c>
      <c r="G383" s="67">
        <f t="shared" ref="G383:O383" si="167">+G384</f>
        <v>0</v>
      </c>
      <c r="H383" s="67">
        <f t="shared" si="167"/>
        <v>0</v>
      </c>
      <c r="I383" s="67">
        <f t="shared" si="167"/>
        <v>0</v>
      </c>
      <c r="J383" s="67">
        <f t="shared" si="167"/>
        <v>0</v>
      </c>
      <c r="K383" s="67">
        <f t="shared" si="167"/>
        <v>0</v>
      </c>
      <c r="L383" s="67">
        <f t="shared" si="167"/>
        <v>0</v>
      </c>
      <c r="M383" s="67">
        <f t="shared" si="167"/>
        <v>0</v>
      </c>
      <c r="N383" s="67">
        <f t="shared" si="167"/>
        <v>0</v>
      </c>
      <c r="O383" s="121" t="str">
        <f t="shared" si="167"/>
        <v>0.00</v>
      </c>
    </row>
    <row r="384" spans="1:15" ht="12.75" x14ac:dyDescent="0.2">
      <c r="A384" s="63">
        <v>2</v>
      </c>
      <c r="B384" s="58">
        <v>4</v>
      </c>
      <c r="C384" s="58">
        <v>7</v>
      </c>
      <c r="D384" s="58">
        <v>2</v>
      </c>
      <c r="E384" s="58" t="s">
        <v>308</v>
      </c>
      <c r="F384" s="61" t="s">
        <v>435</v>
      </c>
      <c r="G384" s="67"/>
      <c r="H384" s="67"/>
      <c r="I384" s="67"/>
      <c r="J384" s="67"/>
      <c r="K384" s="67"/>
      <c r="L384" s="67"/>
      <c r="M384" s="67"/>
      <c r="N384" s="56">
        <f>SUBTOTAL(9,G384:M384)</f>
        <v>0</v>
      </c>
      <c r="O384" s="111" t="str">
        <f>IFERROR(N384/$N$19*100,"0.00")</f>
        <v>0.00</v>
      </c>
    </row>
    <row r="385" spans="1:15" ht="12.75" x14ac:dyDescent="0.2">
      <c r="A385" s="68">
        <v>2</v>
      </c>
      <c r="B385" s="66">
        <v>4</v>
      </c>
      <c r="C385" s="66">
        <v>7</v>
      </c>
      <c r="D385" s="66">
        <v>3</v>
      </c>
      <c r="E385" s="66"/>
      <c r="F385" s="76" t="s">
        <v>436</v>
      </c>
      <c r="G385" s="67">
        <f t="shared" ref="G385:O385" si="168">+G386</f>
        <v>0</v>
      </c>
      <c r="H385" s="67">
        <f t="shared" si="168"/>
        <v>0</v>
      </c>
      <c r="I385" s="67">
        <f t="shared" si="168"/>
        <v>0</v>
      </c>
      <c r="J385" s="67">
        <f t="shared" si="168"/>
        <v>0</v>
      </c>
      <c r="K385" s="67">
        <f t="shared" si="168"/>
        <v>0</v>
      </c>
      <c r="L385" s="67">
        <f t="shared" si="168"/>
        <v>0</v>
      </c>
      <c r="M385" s="67">
        <f t="shared" si="168"/>
        <v>0</v>
      </c>
      <c r="N385" s="67">
        <f t="shared" si="168"/>
        <v>0</v>
      </c>
      <c r="O385" s="121" t="str">
        <f t="shared" si="168"/>
        <v>0.00</v>
      </c>
    </row>
    <row r="386" spans="1:15" ht="12.75" x14ac:dyDescent="0.2">
      <c r="A386" s="63">
        <v>2</v>
      </c>
      <c r="B386" s="58">
        <v>4</v>
      </c>
      <c r="C386" s="58">
        <v>7</v>
      </c>
      <c r="D386" s="58">
        <v>3</v>
      </c>
      <c r="E386" s="58" t="s">
        <v>308</v>
      </c>
      <c r="F386" s="61" t="s">
        <v>436</v>
      </c>
      <c r="G386" s="67"/>
      <c r="H386" s="67"/>
      <c r="I386" s="67"/>
      <c r="J386" s="67"/>
      <c r="K386" s="67"/>
      <c r="L386" s="67"/>
      <c r="M386" s="67"/>
      <c r="N386" s="56">
        <f>SUBTOTAL(9,G386:M386)</f>
        <v>0</v>
      </c>
      <c r="O386" s="111" t="str">
        <f>IFERROR(N386/$N$19*100,"0.00")</f>
        <v>0.00</v>
      </c>
    </row>
    <row r="387" spans="1:15" ht="12.75" x14ac:dyDescent="0.2">
      <c r="A387" s="87">
        <v>2</v>
      </c>
      <c r="B387" s="85">
        <v>4</v>
      </c>
      <c r="C387" s="85">
        <v>9</v>
      </c>
      <c r="D387" s="85"/>
      <c r="E387" s="85"/>
      <c r="F387" s="88" t="s">
        <v>437</v>
      </c>
      <c r="G387" s="335">
        <f t="shared" ref="G387:N387" si="169">+G388+G390+G392+G394</f>
        <v>0</v>
      </c>
      <c r="H387" s="335">
        <f t="shared" si="169"/>
        <v>0</v>
      </c>
      <c r="I387" s="335">
        <f t="shared" si="169"/>
        <v>0</v>
      </c>
      <c r="J387" s="335">
        <f t="shared" si="169"/>
        <v>0</v>
      </c>
      <c r="K387" s="335">
        <f t="shared" si="169"/>
        <v>0</v>
      </c>
      <c r="L387" s="335">
        <f t="shared" si="169"/>
        <v>0</v>
      </c>
      <c r="M387" s="335">
        <f t="shared" si="169"/>
        <v>0</v>
      </c>
      <c r="N387" s="335">
        <f t="shared" si="169"/>
        <v>0</v>
      </c>
      <c r="O387" s="120">
        <f>+O388+O390+O392+O394</f>
        <v>0</v>
      </c>
    </row>
    <row r="388" spans="1:15" ht="12.75" x14ac:dyDescent="0.2">
      <c r="A388" s="68">
        <v>2</v>
      </c>
      <c r="B388" s="66">
        <v>4</v>
      </c>
      <c r="C388" s="66">
        <v>9</v>
      </c>
      <c r="D388" s="66">
        <v>1</v>
      </c>
      <c r="E388" s="66"/>
      <c r="F388" s="76" t="s">
        <v>437</v>
      </c>
      <c r="G388" s="67">
        <f t="shared" ref="G388:O388" si="170">+G389</f>
        <v>0</v>
      </c>
      <c r="H388" s="67">
        <f t="shared" si="170"/>
        <v>0</v>
      </c>
      <c r="I388" s="67">
        <f t="shared" si="170"/>
        <v>0</v>
      </c>
      <c r="J388" s="67">
        <f t="shared" si="170"/>
        <v>0</v>
      </c>
      <c r="K388" s="67">
        <f t="shared" si="170"/>
        <v>0</v>
      </c>
      <c r="L388" s="67">
        <f t="shared" si="170"/>
        <v>0</v>
      </c>
      <c r="M388" s="67">
        <f t="shared" si="170"/>
        <v>0</v>
      </c>
      <c r="N388" s="67">
        <f t="shared" si="170"/>
        <v>0</v>
      </c>
      <c r="O388" s="122" t="str">
        <f t="shared" si="170"/>
        <v>0.00</v>
      </c>
    </row>
    <row r="389" spans="1:15" ht="12.75" x14ac:dyDescent="0.2">
      <c r="A389" s="63">
        <v>2</v>
      </c>
      <c r="B389" s="58">
        <v>4</v>
      </c>
      <c r="C389" s="58">
        <v>9</v>
      </c>
      <c r="D389" s="58">
        <v>1</v>
      </c>
      <c r="E389" s="58" t="s">
        <v>308</v>
      </c>
      <c r="F389" s="61" t="s">
        <v>437</v>
      </c>
      <c r="G389" s="67"/>
      <c r="H389" s="67"/>
      <c r="I389" s="67"/>
      <c r="J389" s="67"/>
      <c r="K389" s="67"/>
      <c r="L389" s="67"/>
      <c r="M389" s="67"/>
      <c r="N389" s="56">
        <f>SUBTOTAL(9,G389:M389)</f>
        <v>0</v>
      </c>
      <c r="O389" s="111" t="str">
        <f>IFERROR(N389/$N$19*100,"0.00")</f>
        <v>0.00</v>
      </c>
    </row>
    <row r="390" spans="1:15" ht="12.75" x14ac:dyDescent="0.2">
      <c r="A390" s="68">
        <v>2</v>
      </c>
      <c r="B390" s="66">
        <v>4</v>
      </c>
      <c r="C390" s="66">
        <v>9</v>
      </c>
      <c r="D390" s="66">
        <v>2</v>
      </c>
      <c r="E390" s="66"/>
      <c r="F390" s="76" t="s">
        <v>438</v>
      </c>
      <c r="G390" s="67">
        <f t="shared" ref="G390:O390" si="171">+G391</f>
        <v>0</v>
      </c>
      <c r="H390" s="67">
        <f t="shared" si="171"/>
        <v>0</v>
      </c>
      <c r="I390" s="67">
        <f t="shared" si="171"/>
        <v>0</v>
      </c>
      <c r="J390" s="67">
        <f t="shared" si="171"/>
        <v>0</v>
      </c>
      <c r="K390" s="67">
        <f t="shared" si="171"/>
        <v>0</v>
      </c>
      <c r="L390" s="67">
        <f t="shared" si="171"/>
        <v>0</v>
      </c>
      <c r="M390" s="67">
        <f t="shared" si="171"/>
        <v>0</v>
      </c>
      <c r="N390" s="67">
        <f t="shared" si="171"/>
        <v>0</v>
      </c>
      <c r="O390" s="122" t="str">
        <f t="shared" si="171"/>
        <v>0.00</v>
      </c>
    </row>
    <row r="391" spans="1:15" ht="12.75" x14ac:dyDescent="0.2">
      <c r="A391" s="63">
        <v>2</v>
      </c>
      <c r="B391" s="58">
        <v>4</v>
      </c>
      <c r="C391" s="58">
        <v>9</v>
      </c>
      <c r="D391" s="58">
        <v>2</v>
      </c>
      <c r="E391" s="58" t="s">
        <v>308</v>
      </c>
      <c r="F391" s="61" t="s">
        <v>438</v>
      </c>
      <c r="G391" s="67"/>
      <c r="H391" s="67"/>
      <c r="I391" s="67"/>
      <c r="J391" s="67"/>
      <c r="K391" s="67"/>
      <c r="L391" s="67"/>
      <c r="M391" s="67"/>
      <c r="N391" s="56">
        <f>SUBTOTAL(9,G391:M391)</f>
        <v>0</v>
      </c>
      <c r="O391" s="111" t="str">
        <f>IFERROR(N391/$N$19*100,"0.00")</f>
        <v>0.00</v>
      </c>
    </row>
    <row r="392" spans="1:15" ht="12.75" x14ac:dyDescent="0.2">
      <c r="A392" s="68">
        <v>2</v>
      </c>
      <c r="B392" s="66">
        <v>4</v>
      </c>
      <c r="C392" s="66">
        <v>9</v>
      </c>
      <c r="D392" s="66">
        <v>3</v>
      </c>
      <c r="E392" s="66"/>
      <c r="F392" s="76" t="s">
        <v>439</v>
      </c>
      <c r="G392" s="67">
        <f t="shared" ref="G392:O392" si="172">+G393</f>
        <v>0</v>
      </c>
      <c r="H392" s="67">
        <f t="shared" si="172"/>
        <v>0</v>
      </c>
      <c r="I392" s="67">
        <f t="shared" si="172"/>
        <v>0</v>
      </c>
      <c r="J392" s="67">
        <f t="shared" si="172"/>
        <v>0</v>
      </c>
      <c r="K392" s="67">
        <f t="shared" si="172"/>
        <v>0</v>
      </c>
      <c r="L392" s="67">
        <f t="shared" si="172"/>
        <v>0</v>
      </c>
      <c r="M392" s="67">
        <f t="shared" si="172"/>
        <v>0</v>
      </c>
      <c r="N392" s="67">
        <f t="shared" si="172"/>
        <v>0</v>
      </c>
      <c r="O392" s="122" t="str">
        <f t="shared" si="172"/>
        <v>0.00</v>
      </c>
    </row>
    <row r="393" spans="1:15" ht="12.75" x14ac:dyDescent="0.2">
      <c r="A393" s="63">
        <v>2</v>
      </c>
      <c r="B393" s="58">
        <v>4</v>
      </c>
      <c r="C393" s="58">
        <v>9</v>
      </c>
      <c r="D393" s="58">
        <v>3</v>
      </c>
      <c r="E393" s="58" t="s">
        <v>308</v>
      </c>
      <c r="F393" s="61" t="s">
        <v>439</v>
      </c>
      <c r="G393" s="67"/>
      <c r="H393" s="67"/>
      <c r="I393" s="67"/>
      <c r="J393" s="67"/>
      <c r="K393" s="67"/>
      <c r="L393" s="67"/>
      <c r="M393" s="67"/>
      <c r="N393" s="56">
        <f>SUBTOTAL(9,G393:M393)</f>
        <v>0</v>
      </c>
      <c r="O393" s="111" t="str">
        <f>IFERROR(N393/$N$19*100,"0.00")</f>
        <v>0.00</v>
      </c>
    </row>
    <row r="394" spans="1:15" ht="12.75" x14ac:dyDescent="0.2">
      <c r="A394" s="68">
        <v>2</v>
      </c>
      <c r="B394" s="66">
        <v>4</v>
      </c>
      <c r="C394" s="66">
        <v>9</v>
      </c>
      <c r="D394" s="66">
        <v>4</v>
      </c>
      <c r="E394" s="66"/>
      <c r="F394" s="76" t="s">
        <v>440</v>
      </c>
      <c r="G394" s="67">
        <f t="shared" ref="G394:O394" si="173">+G395</f>
        <v>0</v>
      </c>
      <c r="H394" s="67">
        <f t="shared" si="173"/>
        <v>0</v>
      </c>
      <c r="I394" s="67">
        <f t="shared" si="173"/>
        <v>0</v>
      </c>
      <c r="J394" s="67">
        <f t="shared" si="173"/>
        <v>0</v>
      </c>
      <c r="K394" s="67">
        <f t="shared" si="173"/>
        <v>0</v>
      </c>
      <c r="L394" s="67">
        <f t="shared" si="173"/>
        <v>0</v>
      </c>
      <c r="M394" s="67">
        <f t="shared" si="173"/>
        <v>0</v>
      </c>
      <c r="N394" s="67">
        <f t="shared" si="173"/>
        <v>0</v>
      </c>
      <c r="O394" s="122" t="str">
        <f t="shared" si="173"/>
        <v>0.00</v>
      </c>
    </row>
    <row r="395" spans="1:15" ht="12.75" x14ac:dyDescent="0.2">
      <c r="A395" s="57">
        <v>2</v>
      </c>
      <c r="B395" s="58">
        <v>4</v>
      </c>
      <c r="C395" s="58">
        <v>9</v>
      </c>
      <c r="D395" s="58">
        <v>4</v>
      </c>
      <c r="E395" s="58" t="s">
        <v>308</v>
      </c>
      <c r="F395" s="61" t="s">
        <v>440</v>
      </c>
      <c r="G395" s="67"/>
      <c r="H395" s="67"/>
      <c r="I395" s="67"/>
      <c r="J395" s="67"/>
      <c r="K395" s="67"/>
      <c r="L395" s="67"/>
      <c r="M395" s="67"/>
      <c r="N395" s="56">
        <f>SUBTOTAL(9,G395:M395)</f>
        <v>0</v>
      </c>
      <c r="O395" s="111" t="str">
        <f>IFERROR(N395/$N$19*100,"0.00")</f>
        <v>0.00</v>
      </c>
    </row>
    <row r="396" spans="1:15" ht="12.75" x14ac:dyDescent="0.2">
      <c r="A396" s="89">
        <v>2</v>
      </c>
      <c r="B396" s="90">
        <v>5</v>
      </c>
      <c r="C396" s="91"/>
      <c r="D396" s="91"/>
      <c r="E396" s="91"/>
      <c r="F396" s="92" t="s">
        <v>441</v>
      </c>
      <c r="G396" s="336">
        <f t="shared" ref="G396:N396" si="174">+G397+G399+G401</f>
        <v>0</v>
      </c>
      <c r="H396" s="336">
        <f t="shared" si="174"/>
        <v>0</v>
      </c>
      <c r="I396" s="336">
        <f t="shared" si="174"/>
        <v>0</v>
      </c>
      <c r="J396" s="336">
        <f t="shared" si="174"/>
        <v>0</v>
      </c>
      <c r="K396" s="336">
        <f t="shared" si="174"/>
        <v>0</v>
      </c>
      <c r="L396" s="336">
        <f t="shared" si="174"/>
        <v>0</v>
      </c>
      <c r="M396" s="336">
        <f t="shared" si="174"/>
        <v>0</v>
      </c>
      <c r="N396" s="336">
        <f t="shared" si="174"/>
        <v>0</v>
      </c>
      <c r="O396" s="119">
        <f>+O397+O399+O401</f>
        <v>0</v>
      </c>
    </row>
    <row r="397" spans="1:15" ht="12.75" x14ac:dyDescent="0.2">
      <c r="A397" s="87">
        <v>2</v>
      </c>
      <c r="B397" s="85">
        <v>5</v>
      </c>
      <c r="C397" s="85">
        <v>1</v>
      </c>
      <c r="D397" s="85"/>
      <c r="E397" s="85"/>
      <c r="F397" s="88" t="s">
        <v>442</v>
      </c>
      <c r="G397" s="335">
        <f t="shared" ref="G397:O397" si="175">+G398</f>
        <v>0</v>
      </c>
      <c r="H397" s="335">
        <f t="shared" si="175"/>
        <v>0</v>
      </c>
      <c r="I397" s="335">
        <f t="shared" si="175"/>
        <v>0</v>
      </c>
      <c r="J397" s="335">
        <f t="shared" si="175"/>
        <v>0</v>
      </c>
      <c r="K397" s="335">
        <f t="shared" si="175"/>
        <v>0</v>
      </c>
      <c r="L397" s="335">
        <f t="shared" si="175"/>
        <v>0</v>
      </c>
      <c r="M397" s="335">
        <f t="shared" si="175"/>
        <v>0</v>
      </c>
      <c r="N397" s="335">
        <f t="shared" si="175"/>
        <v>0</v>
      </c>
      <c r="O397" s="120" t="str">
        <f t="shared" si="175"/>
        <v>0.00</v>
      </c>
    </row>
    <row r="398" spans="1:15" ht="12.75" x14ac:dyDescent="0.2">
      <c r="A398" s="77">
        <v>2</v>
      </c>
      <c r="B398" s="78">
        <v>5</v>
      </c>
      <c r="C398" s="78">
        <v>1</v>
      </c>
      <c r="D398" s="78">
        <v>1</v>
      </c>
      <c r="E398" s="78" t="s">
        <v>308</v>
      </c>
      <c r="F398" s="79" t="s">
        <v>443</v>
      </c>
      <c r="G398" s="67"/>
      <c r="H398" s="67"/>
      <c r="I398" s="67"/>
      <c r="J398" s="67"/>
      <c r="K398" s="67"/>
      <c r="L398" s="67"/>
      <c r="M398" s="67"/>
      <c r="N398" s="56">
        <f>SUBTOTAL(9,G398:M398)</f>
        <v>0</v>
      </c>
      <c r="O398" s="111" t="str">
        <f>IFERROR(N398/$N$19*100,"0.00")</f>
        <v>0.00</v>
      </c>
    </row>
    <row r="399" spans="1:15" ht="12.75" x14ac:dyDescent="0.2">
      <c r="A399" s="65">
        <v>2</v>
      </c>
      <c r="B399" s="66">
        <v>5</v>
      </c>
      <c r="C399" s="66">
        <v>1</v>
      </c>
      <c r="D399" s="66">
        <v>2</v>
      </c>
      <c r="E399" s="66"/>
      <c r="F399" s="76" t="s">
        <v>444</v>
      </c>
      <c r="G399" s="67">
        <f t="shared" ref="G399:O399" si="176">+G400</f>
        <v>0</v>
      </c>
      <c r="H399" s="67">
        <f t="shared" si="176"/>
        <v>0</v>
      </c>
      <c r="I399" s="67">
        <f t="shared" si="176"/>
        <v>0</v>
      </c>
      <c r="J399" s="67">
        <f t="shared" si="176"/>
        <v>0</v>
      </c>
      <c r="K399" s="67">
        <f t="shared" si="176"/>
        <v>0</v>
      </c>
      <c r="L399" s="67">
        <f t="shared" si="176"/>
        <v>0</v>
      </c>
      <c r="M399" s="67">
        <f t="shared" si="176"/>
        <v>0</v>
      </c>
      <c r="N399" s="67">
        <f t="shared" si="176"/>
        <v>0</v>
      </c>
      <c r="O399" s="122" t="str">
        <f t="shared" si="176"/>
        <v>0.00</v>
      </c>
    </row>
    <row r="400" spans="1:15" ht="12.75" x14ac:dyDescent="0.2">
      <c r="A400" s="57">
        <v>2</v>
      </c>
      <c r="B400" s="58">
        <v>5</v>
      </c>
      <c r="C400" s="58">
        <v>1</v>
      </c>
      <c r="D400" s="58">
        <v>2</v>
      </c>
      <c r="E400" s="58" t="s">
        <v>308</v>
      </c>
      <c r="F400" s="61" t="s">
        <v>444</v>
      </c>
      <c r="G400" s="67"/>
      <c r="H400" s="67"/>
      <c r="I400" s="67"/>
      <c r="J400" s="67"/>
      <c r="K400" s="67"/>
      <c r="L400" s="67"/>
      <c r="M400" s="67"/>
      <c r="N400" s="56">
        <f>SUBTOTAL(9,G400:M400)</f>
        <v>0</v>
      </c>
      <c r="O400" s="111" t="str">
        <f>IFERROR(N400/$N$19*100,"0.00")</f>
        <v>0.00</v>
      </c>
    </row>
    <row r="401" spans="1:15" ht="12.75" x14ac:dyDescent="0.2">
      <c r="A401" s="65">
        <v>2</v>
      </c>
      <c r="B401" s="66">
        <v>5</v>
      </c>
      <c r="C401" s="66">
        <v>1</v>
      </c>
      <c r="D401" s="66">
        <v>3</v>
      </c>
      <c r="E401" s="66"/>
      <c r="F401" s="76" t="s">
        <v>445</v>
      </c>
      <c r="G401" s="67">
        <f t="shared" ref="G401:O401" si="177">+G402</f>
        <v>0</v>
      </c>
      <c r="H401" s="67">
        <f t="shared" si="177"/>
        <v>0</v>
      </c>
      <c r="I401" s="67">
        <f t="shared" si="177"/>
        <v>0</v>
      </c>
      <c r="J401" s="67">
        <f t="shared" si="177"/>
        <v>0</v>
      </c>
      <c r="K401" s="67">
        <f t="shared" si="177"/>
        <v>0</v>
      </c>
      <c r="L401" s="67">
        <f t="shared" si="177"/>
        <v>0</v>
      </c>
      <c r="M401" s="67">
        <f t="shared" si="177"/>
        <v>0</v>
      </c>
      <c r="N401" s="67">
        <f t="shared" si="177"/>
        <v>0</v>
      </c>
      <c r="O401" s="121" t="str">
        <f t="shared" si="177"/>
        <v>0.00</v>
      </c>
    </row>
    <row r="402" spans="1:15" ht="12.75" x14ac:dyDescent="0.2">
      <c r="A402" s="57">
        <v>2</v>
      </c>
      <c r="B402" s="58">
        <v>5</v>
      </c>
      <c r="C402" s="58">
        <v>1</v>
      </c>
      <c r="D402" s="58">
        <v>3</v>
      </c>
      <c r="E402" s="58" t="s">
        <v>308</v>
      </c>
      <c r="F402" s="61" t="s">
        <v>445</v>
      </c>
      <c r="G402" s="67"/>
      <c r="H402" s="67"/>
      <c r="I402" s="67"/>
      <c r="J402" s="67"/>
      <c r="K402" s="67"/>
      <c r="L402" s="67"/>
      <c r="M402" s="67"/>
      <c r="N402" s="56">
        <f>SUBTOTAL(9,G402:M402)</f>
        <v>0</v>
      </c>
      <c r="O402" s="111" t="str">
        <f>IFERROR(N402/$N$19*100,"0.00")</f>
        <v>0.00</v>
      </c>
    </row>
    <row r="403" spans="1:15" ht="12.75" x14ac:dyDescent="0.2">
      <c r="A403" s="89">
        <v>2</v>
      </c>
      <c r="B403" s="90">
        <v>6</v>
      </c>
      <c r="C403" s="91"/>
      <c r="D403" s="91"/>
      <c r="E403" s="91"/>
      <c r="F403" s="92" t="s">
        <v>254</v>
      </c>
      <c r="G403" s="336">
        <f t="shared" ref="G403:N403" si="178">+G404+G415+G424+G433+G440+G455+G460+G479</f>
        <v>0</v>
      </c>
      <c r="H403" s="336">
        <f t="shared" si="178"/>
        <v>0</v>
      </c>
      <c r="I403" s="336">
        <f t="shared" si="178"/>
        <v>0</v>
      </c>
      <c r="J403" s="336">
        <f t="shared" si="178"/>
        <v>0</v>
      </c>
      <c r="K403" s="336">
        <f t="shared" si="178"/>
        <v>0</v>
      </c>
      <c r="L403" s="336">
        <f t="shared" si="178"/>
        <v>0</v>
      </c>
      <c r="M403" s="336">
        <f t="shared" si="178"/>
        <v>0</v>
      </c>
      <c r="N403" s="336">
        <f t="shared" si="178"/>
        <v>0</v>
      </c>
      <c r="O403" s="119">
        <f>+O404+O415+O424+O433+O440+O455+O460+O479</f>
        <v>0</v>
      </c>
    </row>
    <row r="404" spans="1:15" ht="12.75" x14ac:dyDescent="0.2">
      <c r="A404" s="87">
        <v>2</v>
      </c>
      <c r="B404" s="85">
        <v>6</v>
      </c>
      <c r="C404" s="85">
        <v>1</v>
      </c>
      <c r="D404" s="85"/>
      <c r="E404" s="85"/>
      <c r="F404" s="88" t="s">
        <v>255</v>
      </c>
      <c r="G404" s="335">
        <f t="shared" ref="G404:N404" si="179">+G405+G407+G409+G411+G413</f>
        <v>0</v>
      </c>
      <c r="H404" s="335">
        <f t="shared" si="179"/>
        <v>0</v>
      </c>
      <c r="I404" s="335">
        <f t="shared" si="179"/>
        <v>0</v>
      </c>
      <c r="J404" s="335">
        <f t="shared" si="179"/>
        <v>0</v>
      </c>
      <c r="K404" s="335">
        <f t="shared" si="179"/>
        <v>0</v>
      </c>
      <c r="L404" s="335">
        <f t="shared" si="179"/>
        <v>0</v>
      </c>
      <c r="M404" s="335">
        <f t="shared" si="179"/>
        <v>0</v>
      </c>
      <c r="N404" s="335">
        <f t="shared" si="179"/>
        <v>0</v>
      </c>
      <c r="O404" s="120">
        <f>+O405+O407+O409+O411+O413</f>
        <v>0</v>
      </c>
    </row>
    <row r="405" spans="1:15" ht="12.75" x14ac:dyDescent="0.2">
      <c r="A405" s="65">
        <v>2</v>
      </c>
      <c r="B405" s="66">
        <v>6</v>
      </c>
      <c r="C405" s="66">
        <v>1</v>
      </c>
      <c r="D405" s="66">
        <v>1</v>
      </c>
      <c r="E405" s="66"/>
      <c r="F405" s="62" t="s">
        <v>256</v>
      </c>
      <c r="G405" s="67">
        <f t="shared" ref="G405:O405" si="180">+G406</f>
        <v>0</v>
      </c>
      <c r="H405" s="67">
        <f t="shared" si="180"/>
        <v>0</v>
      </c>
      <c r="I405" s="67">
        <f t="shared" si="180"/>
        <v>0</v>
      </c>
      <c r="J405" s="67">
        <f t="shared" si="180"/>
        <v>0</v>
      </c>
      <c r="K405" s="67">
        <f t="shared" si="180"/>
        <v>0</v>
      </c>
      <c r="L405" s="67">
        <f t="shared" si="180"/>
        <v>0</v>
      </c>
      <c r="M405" s="67">
        <f t="shared" si="180"/>
        <v>0</v>
      </c>
      <c r="N405" s="67">
        <f t="shared" si="180"/>
        <v>0</v>
      </c>
      <c r="O405" s="122" t="str">
        <f t="shared" si="180"/>
        <v>0.00</v>
      </c>
    </row>
    <row r="406" spans="1:15" ht="12.75" x14ac:dyDescent="0.2">
      <c r="A406" s="57">
        <v>2</v>
      </c>
      <c r="B406" s="58">
        <v>6</v>
      </c>
      <c r="C406" s="58">
        <v>1</v>
      </c>
      <c r="D406" s="58">
        <v>1</v>
      </c>
      <c r="E406" s="58" t="s">
        <v>308</v>
      </c>
      <c r="F406" s="61" t="s">
        <v>256</v>
      </c>
      <c r="G406" s="67"/>
      <c r="H406" s="67"/>
      <c r="I406" s="67"/>
      <c r="J406" s="67"/>
      <c r="K406" s="67"/>
      <c r="L406" s="67"/>
      <c r="M406" s="67"/>
      <c r="N406" s="56">
        <f>SUBTOTAL(9,G406:M406)</f>
        <v>0</v>
      </c>
      <c r="O406" s="111" t="str">
        <f>IFERROR(N406/$N$19*100,"0.00")</f>
        <v>0.00</v>
      </c>
    </row>
    <row r="407" spans="1:15" ht="12.75" x14ac:dyDescent="0.2">
      <c r="A407" s="65">
        <v>2</v>
      </c>
      <c r="B407" s="66">
        <v>6</v>
      </c>
      <c r="C407" s="66">
        <v>1</v>
      </c>
      <c r="D407" s="66">
        <v>2</v>
      </c>
      <c r="E407" s="66"/>
      <c r="F407" s="62" t="s">
        <v>446</v>
      </c>
      <c r="G407" s="67">
        <f t="shared" ref="G407:O407" si="181">+G408</f>
        <v>0</v>
      </c>
      <c r="H407" s="67">
        <f t="shared" si="181"/>
        <v>0</v>
      </c>
      <c r="I407" s="67">
        <f t="shared" si="181"/>
        <v>0</v>
      </c>
      <c r="J407" s="67">
        <f t="shared" si="181"/>
        <v>0</v>
      </c>
      <c r="K407" s="67">
        <f t="shared" si="181"/>
        <v>0</v>
      </c>
      <c r="L407" s="67">
        <f t="shared" si="181"/>
        <v>0</v>
      </c>
      <c r="M407" s="67">
        <f t="shared" si="181"/>
        <v>0</v>
      </c>
      <c r="N407" s="67">
        <f t="shared" si="181"/>
        <v>0</v>
      </c>
      <c r="O407" s="122" t="str">
        <f t="shared" si="181"/>
        <v>0.00</v>
      </c>
    </row>
    <row r="408" spans="1:15" ht="12.75" x14ac:dyDescent="0.2">
      <c r="A408" s="112">
        <v>2</v>
      </c>
      <c r="B408" s="58">
        <v>6</v>
      </c>
      <c r="C408" s="58">
        <v>1</v>
      </c>
      <c r="D408" s="58">
        <v>2</v>
      </c>
      <c r="E408" s="58" t="s">
        <v>308</v>
      </c>
      <c r="F408" s="61" t="s">
        <v>446</v>
      </c>
      <c r="G408" s="67"/>
      <c r="H408" s="67"/>
      <c r="I408" s="67"/>
      <c r="J408" s="67"/>
      <c r="K408" s="67"/>
      <c r="L408" s="67"/>
      <c r="M408" s="67"/>
      <c r="N408" s="56">
        <f>SUBTOTAL(9,G408:M408)</f>
        <v>0</v>
      </c>
      <c r="O408" s="111" t="str">
        <f>IFERROR(N408/$N$19*100,"0.00")</f>
        <v>0.00</v>
      </c>
    </row>
    <row r="409" spans="1:15" ht="12.75" x14ac:dyDescent="0.2">
      <c r="A409" s="65">
        <v>2</v>
      </c>
      <c r="B409" s="66">
        <v>6</v>
      </c>
      <c r="C409" s="66">
        <v>1</v>
      </c>
      <c r="D409" s="66">
        <v>3</v>
      </c>
      <c r="E409" s="66"/>
      <c r="F409" s="76" t="s">
        <v>447</v>
      </c>
      <c r="G409" s="67">
        <f t="shared" ref="G409:O409" si="182">+G410</f>
        <v>0</v>
      </c>
      <c r="H409" s="67">
        <f t="shared" si="182"/>
        <v>0</v>
      </c>
      <c r="I409" s="67">
        <f t="shared" si="182"/>
        <v>0</v>
      </c>
      <c r="J409" s="67">
        <f t="shared" si="182"/>
        <v>0</v>
      </c>
      <c r="K409" s="67">
        <f t="shared" si="182"/>
        <v>0</v>
      </c>
      <c r="L409" s="67">
        <f t="shared" si="182"/>
        <v>0</v>
      </c>
      <c r="M409" s="67">
        <f t="shared" si="182"/>
        <v>0</v>
      </c>
      <c r="N409" s="67">
        <f t="shared" si="182"/>
        <v>0</v>
      </c>
      <c r="O409" s="122" t="str">
        <f t="shared" si="182"/>
        <v>0.00</v>
      </c>
    </row>
    <row r="410" spans="1:15" ht="12.75" x14ac:dyDescent="0.2">
      <c r="A410" s="57">
        <v>2</v>
      </c>
      <c r="B410" s="58">
        <v>6</v>
      </c>
      <c r="C410" s="58">
        <v>1</v>
      </c>
      <c r="D410" s="58">
        <v>3</v>
      </c>
      <c r="E410" s="58" t="s">
        <v>308</v>
      </c>
      <c r="F410" s="61" t="s">
        <v>447</v>
      </c>
      <c r="G410" s="67"/>
      <c r="H410" s="67"/>
      <c r="I410" s="67"/>
      <c r="J410" s="67"/>
      <c r="K410" s="67"/>
      <c r="L410" s="67"/>
      <c r="M410" s="67"/>
      <c r="N410" s="56">
        <f>SUBTOTAL(9,G410:M410)</f>
        <v>0</v>
      </c>
      <c r="O410" s="111" t="str">
        <f>IFERROR(N410/$N$19*100,"0.00")</f>
        <v>0.00</v>
      </c>
    </row>
    <row r="411" spans="1:15" ht="12.75" x14ac:dyDescent="0.2">
      <c r="A411" s="65">
        <v>2</v>
      </c>
      <c r="B411" s="66">
        <v>6</v>
      </c>
      <c r="C411" s="66">
        <v>1</v>
      </c>
      <c r="D411" s="66">
        <v>4</v>
      </c>
      <c r="E411" s="66"/>
      <c r="F411" s="62" t="s">
        <v>448</v>
      </c>
      <c r="G411" s="67">
        <f t="shared" ref="G411:O411" si="183">+G412</f>
        <v>0</v>
      </c>
      <c r="H411" s="67">
        <f t="shared" si="183"/>
        <v>0</v>
      </c>
      <c r="I411" s="67">
        <f t="shared" si="183"/>
        <v>0</v>
      </c>
      <c r="J411" s="67">
        <f t="shared" si="183"/>
        <v>0</v>
      </c>
      <c r="K411" s="67">
        <f t="shared" si="183"/>
        <v>0</v>
      </c>
      <c r="L411" s="67">
        <f t="shared" si="183"/>
        <v>0</v>
      </c>
      <c r="M411" s="67">
        <f t="shared" si="183"/>
        <v>0</v>
      </c>
      <c r="N411" s="67">
        <f t="shared" si="183"/>
        <v>0</v>
      </c>
      <c r="O411" s="122" t="str">
        <f t="shared" si="183"/>
        <v>0.00</v>
      </c>
    </row>
    <row r="412" spans="1:15" ht="12.75" x14ac:dyDescent="0.2">
      <c r="A412" s="57">
        <v>2</v>
      </c>
      <c r="B412" s="58">
        <v>6</v>
      </c>
      <c r="C412" s="58">
        <v>1</v>
      </c>
      <c r="D412" s="58">
        <v>4</v>
      </c>
      <c r="E412" s="58" t="s">
        <v>308</v>
      </c>
      <c r="F412" s="61" t="s">
        <v>448</v>
      </c>
      <c r="G412" s="67"/>
      <c r="H412" s="67"/>
      <c r="I412" s="67"/>
      <c r="J412" s="67"/>
      <c r="K412" s="67"/>
      <c r="L412" s="67"/>
      <c r="M412" s="67"/>
      <c r="N412" s="56">
        <f>SUBTOTAL(9,G412:M412)</f>
        <v>0</v>
      </c>
      <c r="O412" s="111" t="str">
        <f>IFERROR(N412/$N$19*100,"0.00")</f>
        <v>0.00</v>
      </c>
    </row>
    <row r="413" spans="1:15" ht="12.75" x14ac:dyDescent="0.2">
      <c r="A413" s="65">
        <v>2</v>
      </c>
      <c r="B413" s="66">
        <v>6</v>
      </c>
      <c r="C413" s="66">
        <v>1</v>
      </c>
      <c r="D413" s="66">
        <v>9</v>
      </c>
      <c r="E413" s="66"/>
      <c r="F413" s="62" t="s">
        <v>257</v>
      </c>
      <c r="G413" s="67">
        <f t="shared" ref="G413:O413" si="184">+G414</f>
        <v>0</v>
      </c>
      <c r="H413" s="67">
        <f t="shared" si="184"/>
        <v>0</v>
      </c>
      <c r="I413" s="67">
        <f t="shared" si="184"/>
        <v>0</v>
      </c>
      <c r="J413" s="67">
        <f t="shared" si="184"/>
        <v>0</v>
      </c>
      <c r="K413" s="67">
        <f t="shared" si="184"/>
        <v>0</v>
      </c>
      <c r="L413" s="67">
        <f t="shared" si="184"/>
        <v>0</v>
      </c>
      <c r="M413" s="67">
        <f t="shared" si="184"/>
        <v>0</v>
      </c>
      <c r="N413" s="67">
        <f t="shared" si="184"/>
        <v>0</v>
      </c>
      <c r="O413" s="122" t="str">
        <f t="shared" si="184"/>
        <v>0.00</v>
      </c>
    </row>
    <row r="414" spans="1:15" ht="12.75" x14ac:dyDescent="0.2">
      <c r="A414" s="57">
        <v>2</v>
      </c>
      <c r="B414" s="58">
        <v>6</v>
      </c>
      <c r="C414" s="58">
        <v>1</v>
      </c>
      <c r="D414" s="58">
        <v>9</v>
      </c>
      <c r="E414" s="58" t="s">
        <v>308</v>
      </c>
      <c r="F414" s="61" t="s">
        <v>257</v>
      </c>
      <c r="G414" s="67"/>
      <c r="H414" s="67"/>
      <c r="I414" s="67"/>
      <c r="J414" s="67"/>
      <c r="K414" s="67"/>
      <c r="L414" s="67"/>
      <c r="M414" s="67"/>
      <c r="N414" s="56">
        <f>SUBTOTAL(9,G414:M414)</f>
        <v>0</v>
      </c>
      <c r="O414" s="111" t="str">
        <f>IFERROR(N414/$N$19*100,"0.00")</f>
        <v>0.00</v>
      </c>
    </row>
    <row r="415" spans="1:15" ht="12.75" x14ac:dyDescent="0.2">
      <c r="A415" s="87">
        <v>2</v>
      </c>
      <c r="B415" s="85">
        <v>6</v>
      </c>
      <c r="C415" s="85">
        <v>2</v>
      </c>
      <c r="D415" s="85"/>
      <c r="E415" s="85"/>
      <c r="F415" s="88" t="s">
        <v>258</v>
      </c>
      <c r="G415" s="335">
        <f t="shared" ref="G415:N415" si="185">+G416+G418+G420+G422</f>
        <v>0</v>
      </c>
      <c r="H415" s="335">
        <f t="shared" si="185"/>
        <v>0</v>
      </c>
      <c r="I415" s="335">
        <f t="shared" si="185"/>
        <v>0</v>
      </c>
      <c r="J415" s="335">
        <f t="shared" si="185"/>
        <v>0</v>
      </c>
      <c r="K415" s="335">
        <f t="shared" si="185"/>
        <v>0</v>
      </c>
      <c r="L415" s="335">
        <f t="shared" si="185"/>
        <v>0</v>
      </c>
      <c r="M415" s="335">
        <f t="shared" si="185"/>
        <v>0</v>
      </c>
      <c r="N415" s="335">
        <f t="shared" si="185"/>
        <v>0</v>
      </c>
      <c r="O415" s="120">
        <f>+O416+O418+O420+O422</f>
        <v>0</v>
      </c>
    </row>
    <row r="416" spans="1:15" ht="12.75" x14ac:dyDescent="0.2">
      <c r="A416" s="65">
        <v>2</v>
      </c>
      <c r="B416" s="66">
        <v>6</v>
      </c>
      <c r="C416" s="66">
        <v>2</v>
      </c>
      <c r="D416" s="66">
        <v>1</v>
      </c>
      <c r="E416" s="66"/>
      <c r="F416" s="62" t="s">
        <v>449</v>
      </c>
      <c r="G416" s="67">
        <f t="shared" ref="G416:O416" si="186">+G417</f>
        <v>0</v>
      </c>
      <c r="H416" s="67">
        <f t="shared" si="186"/>
        <v>0</v>
      </c>
      <c r="I416" s="67">
        <f t="shared" si="186"/>
        <v>0</v>
      </c>
      <c r="J416" s="67">
        <f t="shared" si="186"/>
        <v>0</v>
      </c>
      <c r="K416" s="67">
        <f t="shared" si="186"/>
        <v>0</v>
      </c>
      <c r="L416" s="67">
        <f t="shared" si="186"/>
        <v>0</v>
      </c>
      <c r="M416" s="67">
        <f t="shared" si="186"/>
        <v>0</v>
      </c>
      <c r="N416" s="67">
        <f t="shared" si="186"/>
        <v>0</v>
      </c>
      <c r="O416" s="122" t="str">
        <f t="shared" si="186"/>
        <v>0.00</v>
      </c>
    </row>
    <row r="417" spans="1:15" ht="12.75" x14ac:dyDescent="0.2">
      <c r="A417" s="63">
        <v>2</v>
      </c>
      <c r="B417" s="58">
        <v>6</v>
      </c>
      <c r="C417" s="58">
        <v>2</v>
      </c>
      <c r="D417" s="58">
        <v>1</v>
      </c>
      <c r="E417" s="58" t="s">
        <v>308</v>
      </c>
      <c r="F417" s="61" t="s">
        <v>449</v>
      </c>
      <c r="G417" s="67"/>
      <c r="H417" s="67"/>
      <c r="I417" s="67"/>
      <c r="J417" s="67"/>
      <c r="K417" s="67"/>
      <c r="L417" s="67"/>
      <c r="M417" s="67"/>
      <c r="N417" s="56">
        <f>SUBTOTAL(9,G417:M417)</f>
        <v>0</v>
      </c>
      <c r="O417" s="111" t="str">
        <f>IFERROR(N417/$N$19*100,"0.00")</f>
        <v>0.00</v>
      </c>
    </row>
    <row r="418" spans="1:15" ht="12.75" x14ac:dyDescent="0.2">
      <c r="A418" s="68">
        <v>2</v>
      </c>
      <c r="B418" s="66">
        <v>6</v>
      </c>
      <c r="C418" s="66">
        <v>2</v>
      </c>
      <c r="D418" s="66">
        <v>2</v>
      </c>
      <c r="E418" s="66"/>
      <c r="F418" s="76" t="s">
        <v>259</v>
      </c>
      <c r="G418" s="67">
        <f t="shared" ref="G418:O418" si="187">+G419</f>
        <v>0</v>
      </c>
      <c r="H418" s="67">
        <f t="shared" si="187"/>
        <v>0</v>
      </c>
      <c r="I418" s="67">
        <f t="shared" si="187"/>
        <v>0</v>
      </c>
      <c r="J418" s="67">
        <f t="shared" si="187"/>
        <v>0</v>
      </c>
      <c r="K418" s="67">
        <f t="shared" si="187"/>
        <v>0</v>
      </c>
      <c r="L418" s="67">
        <f t="shared" si="187"/>
        <v>0</v>
      </c>
      <c r="M418" s="67">
        <f t="shared" si="187"/>
        <v>0</v>
      </c>
      <c r="N418" s="67">
        <f t="shared" si="187"/>
        <v>0</v>
      </c>
      <c r="O418" s="121" t="str">
        <f t="shared" si="187"/>
        <v>0.00</v>
      </c>
    </row>
    <row r="419" spans="1:15" ht="12.75" x14ac:dyDescent="0.2">
      <c r="A419" s="63">
        <v>2</v>
      </c>
      <c r="B419" s="58">
        <v>6</v>
      </c>
      <c r="C419" s="58">
        <v>2</v>
      </c>
      <c r="D419" s="58">
        <v>2</v>
      </c>
      <c r="E419" s="58" t="s">
        <v>308</v>
      </c>
      <c r="F419" s="61" t="s">
        <v>259</v>
      </c>
      <c r="G419" s="67"/>
      <c r="H419" s="67"/>
      <c r="I419" s="67"/>
      <c r="J419" s="67"/>
      <c r="K419" s="67"/>
      <c r="L419" s="67"/>
      <c r="M419" s="67"/>
      <c r="N419" s="56">
        <f>SUBTOTAL(9,G419:M419)</f>
        <v>0</v>
      </c>
      <c r="O419" s="111" t="str">
        <f>IFERROR(N419/$N$19*100,"0.00")</f>
        <v>0.00</v>
      </c>
    </row>
    <row r="420" spans="1:15" ht="12.75" x14ac:dyDescent="0.2">
      <c r="A420" s="65">
        <v>2</v>
      </c>
      <c r="B420" s="66">
        <v>6</v>
      </c>
      <c r="C420" s="66">
        <v>2</v>
      </c>
      <c r="D420" s="66">
        <v>3</v>
      </c>
      <c r="E420" s="66"/>
      <c r="F420" s="62" t="s">
        <v>260</v>
      </c>
      <c r="G420" s="67">
        <f t="shared" ref="G420:O420" si="188">+G421</f>
        <v>0</v>
      </c>
      <c r="H420" s="67">
        <f t="shared" si="188"/>
        <v>0</v>
      </c>
      <c r="I420" s="67">
        <f t="shared" si="188"/>
        <v>0</v>
      </c>
      <c r="J420" s="67">
        <f t="shared" si="188"/>
        <v>0</v>
      </c>
      <c r="K420" s="67">
        <f t="shared" si="188"/>
        <v>0</v>
      </c>
      <c r="L420" s="67">
        <f t="shared" si="188"/>
        <v>0</v>
      </c>
      <c r="M420" s="67">
        <f t="shared" si="188"/>
        <v>0</v>
      </c>
      <c r="N420" s="67">
        <f t="shared" si="188"/>
        <v>0</v>
      </c>
      <c r="O420" s="122" t="str">
        <f t="shared" si="188"/>
        <v>0.00</v>
      </c>
    </row>
    <row r="421" spans="1:15" ht="12.75" x14ac:dyDescent="0.2">
      <c r="A421" s="63">
        <v>2</v>
      </c>
      <c r="B421" s="58">
        <v>6</v>
      </c>
      <c r="C421" s="58">
        <v>2</v>
      </c>
      <c r="D421" s="58">
        <v>3</v>
      </c>
      <c r="E421" s="58" t="s">
        <v>308</v>
      </c>
      <c r="F421" s="61" t="s">
        <v>260</v>
      </c>
      <c r="G421" s="67"/>
      <c r="H421" s="67"/>
      <c r="I421" s="67"/>
      <c r="J421" s="67"/>
      <c r="K421" s="67"/>
      <c r="L421" s="67"/>
      <c r="M421" s="67"/>
      <c r="N421" s="56">
        <f>SUBTOTAL(9,G421:M421)</f>
        <v>0</v>
      </c>
      <c r="O421" s="111" t="str">
        <f>IFERROR(N421/$N$19*100,"0.00")</f>
        <v>0.00</v>
      </c>
    </row>
    <row r="422" spans="1:15" ht="12.75" x14ac:dyDescent="0.2">
      <c r="A422" s="65">
        <v>2</v>
      </c>
      <c r="B422" s="66">
        <v>6</v>
      </c>
      <c r="C422" s="66">
        <v>2</v>
      </c>
      <c r="D422" s="66">
        <v>4</v>
      </c>
      <c r="E422" s="66"/>
      <c r="F422" s="62" t="s">
        <v>261</v>
      </c>
      <c r="G422" s="67">
        <f t="shared" ref="G422:O422" si="189">+G423</f>
        <v>0</v>
      </c>
      <c r="H422" s="67">
        <f t="shared" si="189"/>
        <v>0</v>
      </c>
      <c r="I422" s="67">
        <f t="shared" si="189"/>
        <v>0</v>
      </c>
      <c r="J422" s="67">
        <f t="shared" si="189"/>
        <v>0</v>
      </c>
      <c r="K422" s="67">
        <f t="shared" si="189"/>
        <v>0</v>
      </c>
      <c r="L422" s="67">
        <f t="shared" si="189"/>
        <v>0</v>
      </c>
      <c r="M422" s="67">
        <f t="shared" si="189"/>
        <v>0</v>
      </c>
      <c r="N422" s="67">
        <f t="shared" si="189"/>
        <v>0</v>
      </c>
      <c r="O422" s="122" t="str">
        <f t="shared" si="189"/>
        <v>0.00</v>
      </c>
    </row>
    <row r="423" spans="1:15" ht="12.75" x14ac:dyDescent="0.2">
      <c r="A423" s="63">
        <v>2</v>
      </c>
      <c r="B423" s="58">
        <v>6</v>
      </c>
      <c r="C423" s="58">
        <v>2</v>
      </c>
      <c r="D423" s="58">
        <v>4</v>
      </c>
      <c r="E423" s="58" t="s">
        <v>308</v>
      </c>
      <c r="F423" s="61" t="s">
        <v>261</v>
      </c>
      <c r="G423" s="67"/>
      <c r="H423" s="67"/>
      <c r="I423" s="67"/>
      <c r="J423" s="67"/>
      <c r="K423" s="67"/>
      <c r="L423" s="67"/>
      <c r="M423" s="67"/>
      <c r="N423" s="56">
        <f>SUBTOTAL(9,G423:M423)</f>
        <v>0</v>
      </c>
      <c r="O423" s="111" t="str">
        <f>IFERROR(N423/$N$19*100,"0.00")</f>
        <v>0.00</v>
      </c>
    </row>
    <row r="424" spans="1:15" ht="12.75" x14ac:dyDescent="0.2">
      <c r="A424" s="87">
        <v>2</v>
      </c>
      <c r="B424" s="85">
        <v>6</v>
      </c>
      <c r="C424" s="85">
        <v>3</v>
      </c>
      <c r="D424" s="85"/>
      <c r="E424" s="85"/>
      <c r="F424" s="88" t="s">
        <v>262</v>
      </c>
      <c r="G424" s="335">
        <f t="shared" ref="G424:N424" si="190">+G425+G427+G429+G431</f>
        <v>0</v>
      </c>
      <c r="H424" s="335">
        <f t="shared" si="190"/>
        <v>0</v>
      </c>
      <c r="I424" s="335">
        <f t="shared" si="190"/>
        <v>0</v>
      </c>
      <c r="J424" s="335">
        <f t="shared" si="190"/>
        <v>0</v>
      </c>
      <c r="K424" s="335">
        <f t="shared" si="190"/>
        <v>0</v>
      </c>
      <c r="L424" s="335">
        <f t="shared" si="190"/>
        <v>0</v>
      </c>
      <c r="M424" s="335">
        <f t="shared" si="190"/>
        <v>0</v>
      </c>
      <c r="N424" s="335">
        <f t="shared" si="190"/>
        <v>0</v>
      </c>
      <c r="O424" s="120">
        <f>+O425+O427+O429+O431</f>
        <v>0</v>
      </c>
    </row>
    <row r="425" spans="1:15" ht="12.75" x14ac:dyDescent="0.2">
      <c r="A425" s="68">
        <v>2</v>
      </c>
      <c r="B425" s="66">
        <v>6</v>
      </c>
      <c r="C425" s="66">
        <v>3</v>
      </c>
      <c r="D425" s="66">
        <v>1</v>
      </c>
      <c r="E425" s="66"/>
      <c r="F425" s="76" t="s">
        <v>263</v>
      </c>
      <c r="G425" s="67">
        <f t="shared" ref="G425:O425" si="191">+G426</f>
        <v>0</v>
      </c>
      <c r="H425" s="67">
        <f t="shared" si="191"/>
        <v>0</v>
      </c>
      <c r="I425" s="67">
        <f t="shared" si="191"/>
        <v>0</v>
      </c>
      <c r="J425" s="67">
        <f t="shared" si="191"/>
        <v>0</v>
      </c>
      <c r="K425" s="67">
        <f t="shared" si="191"/>
        <v>0</v>
      </c>
      <c r="L425" s="67">
        <f t="shared" si="191"/>
        <v>0</v>
      </c>
      <c r="M425" s="67">
        <f t="shared" si="191"/>
        <v>0</v>
      </c>
      <c r="N425" s="67">
        <f t="shared" si="191"/>
        <v>0</v>
      </c>
      <c r="O425" s="122" t="str">
        <f t="shared" si="191"/>
        <v>0.00</v>
      </c>
    </row>
    <row r="426" spans="1:15" ht="12.75" x14ac:dyDescent="0.2">
      <c r="A426" s="57">
        <v>2</v>
      </c>
      <c r="B426" s="58">
        <v>6</v>
      </c>
      <c r="C426" s="58">
        <v>3</v>
      </c>
      <c r="D426" s="58">
        <v>1</v>
      </c>
      <c r="E426" s="58" t="s">
        <v>308</v>
      </c>
      <c r="F426" s="55" t="s">
        <v>263</v>
      </c>
      <c r="G426" s="67"/>
      <c r="H426" s="67"/>
      <c r="I426" s="67"/>
      <c r="J426" s="67"/>
      <c r="K426" s="67"/>
      <c r="L426" s="67"/>
      <c r="M426" s="67"/>
      <c r="N426" s="56">
        <f>SUBTOTAL(9,G426:M426)</f>
        <v>0</v>
      </c>
      <c r="O426" s="111" t="str">
        <f>IFERROR(N426/$N$19*100,"0.00")</f>
        <v>0.00</v>
      </c>
    </row>
    <row r="427" spans="1:15" ht="12.75" x14ac:dyDescent="0.2">
      <c r="A427" s="65">
        <v>2</v>
      </c>
      <c r="B427" s="66">
        <v>6</v>
      </c>
      <c r="C427" s="66">
        <v>3</v>
      </c>
      <c r="D427" s="66">
        <v>2</v>
      </c>
      <c r="E427" s="66"/>
      <c r="F427" s="62" t="s">
        <v>264</v>
      </c>
      <c r="G427" s="67">
        <f t="shared" ref="G427:O427" si="192">+G428</f>
        <v>0</v>
      </c>
      <c r="H427" s="67">
        <f t="shared" si="192"/>
        <v>0</v>
      </c>
      <c r="I427" s="67">
        <f t="shared" si="192"/>
        <v>0</v>
      </c>
      <c r="J427" s="67">
        <f t="shared" si="192"/>
        <v>0</v>
      </c>
      <c r="K427" s="67">
        <f t="shared" si="192"/>
        <v>0</v>
      </c>
      <c r="L427" s="67">
        <f t="shared" si="192"/>
        <v>0</v>
      </c>
      <c r="M427" s="67">
        <f t="shared" si="192"/>
        <v>0</v>
      </c>
      <c r="N427" s="67">
        <f t="shared" si="192"/>
        <v>0</v>
      </c>
      <c r="O427" s="122" t="str">
        <f t="shared" si="192"/>
        <v>0.00</v>
      </c>
    </row>
    <row r="428" spans="1:15" ht="12.75" x14ac:dyDescent="0.2">
      <c r="A428" s="63">
        <v>2</v>
      </c>
      <c r="B428" s="58">
        <v>6</v>
      </c>
      <c r="C428" s="58">
        <v>3</v>
      </c>
      <c r="D428" s="58">
        <v>2</v>
      </c>
      <c r="E428" s="58" t="s">
        <v>308</v>
      </c>
      <c r="F428" s="61" t="s">
        <v>264</v>
      </c>
      <c r="G428" s="67"/>
      <c r="H428" s="67"/>
      <c r="I428" s="67"/>
      <c r="J428" s="67"/>
      <c r="K428" s="67"/>
      <c r="L428" s="67"/>
      <c r="M428" s="67"/>
      <c r="N428" s="56">
        <f>SUBTOTAL(9,G428:M428)</f>
        <v>0</v>
      </c>
      <c r="O428" s="111" t="str">
        <f>IFERROR(N428/$N$19*100,"0.00")</f>
        <v>0.00</v>
      </c>
    </row>
    <row r="429" spans="1:15" ht="12.75" x14ac:dyDescent="0.2">
      <c r="A429" s="65">
        <v>2</v>
      </c>
      <c r="B429" s="66">
        <v>6</v>
      </c>
      <c r="C429" s="66">
        <v>3</v>
      </c>
      <c r="D429" s="66">
        <v>3</v>
      </c>
      <c r="E429" s="66"/>
      <c r="F429" s="62" t="s">
        <v>265</v>
      </c>
      <c r="G429" s="67">
        <f t="shared" ref="G429:O429" si="193">+G430</f>
        <v>0</v>
      </c>
      <c r="H429" s="67">
        <f t="shared" si="193"/>
        <v>0</v>
      </c>
      <c r="I429" s="67">
        <f t="shared" si="193"/>
        <v>0</v>
      </c>
      <c r="J429" s="67">
        <f t="shared" si="193"/>
        <v>0</v>
      </c>
      <c r="K429" s="67">
        <f t="shared" si="193"/>
        <v>0</v>
      </c>
      <c r="L429" s="67">
        <f t="shared" si="193"/>
        <v>0</v>
      </c>
      <c r="M429" s="67">
        <f t="shared" si="193"/>
        <v>0</v>
      </c>
      <c r="N429" s="67">
        <f t="shared" si="193"/>
        <v>0</v>
      </c>
      <c r="O429" s="122" t="str">
        <f t="shared" si="193"/>
        <v>0.00</v>
      </c>
    </row>
    <row r="430" spans="1:15" ht="12.75" x14ac:dyDescent="0.2">
      <c r="A430" s="63">
        <v>2</v>
      </c>
      <c r="B430" s="58">
        <v>6</v>
      </c>
      <c r="C430" s="58">
        <v>3</v>
      </c>
      <c r="D430" s="58">
        <v>3</v>
      </c>
      <c r="E430" s="58" t="s">
        <v>308</v>
      </c>
      <c r="F430" s="61" t="s">
        <v>265</v>
      </c>
      <c r="G430" s="67"/>
      <c r="H430" s="67"/>
      <c r="I430" s="67"/>
      <c r="J430" s="67"/>
      <c r="K430" s="67"/>
      <c r="L430" s="67"/>
      <c r="M430" s="67"/>
      <c r="N430" s="56">
        <f>SUBTOTAL(9,G430:M430)</f>
        <v>0</v>
      </c>
      <c r="O430" s="111" t="str">
        <f>IFERROR(N430/$N$19*100,"0.00")</f>
        <v>0.00</v>
      </c>
    </row>
    <row r="431" spans="1:15" ht="12.75" x14ac:dyDescent="0.2">
      <c r="A431" s="65">
        <v>2</v>
      </c>
      <c r="B431" s="66">
        <v>6</v>
      </c>
      <c r="C431" s="66">
        <v>3</v>
      </c>
      <c r="D431" s="66">
        <v>4</v>
      </c>
      <c r="E431" s="66"/>
      <c r="F431" s="62" t="s">
        <v>266</v>
      </c>
      <c r="G431" s="67">
        <f t="shared" ref="G431:O431" si="194">+G432</f>
        <v>0</v>
      </c>
      <c r="H431" s="67">
        <f t="shared" si="194"/>
        <v>0</v>
      </c>
      <c r="I431" s="67">
        <f t="shared" si="194"/>
        <v>0</v>
      </c>
      <c r="J431" s="67">
        <f t="shared" si="194"/>
        <v>0</v>
      </c>
      <c r="K431" s="67">
        <f t="shared" si="194"/>
        <v>0</v>
      </c>
      <c r="L431" s="67">
        <f t="shared" si="194"/>
        <v>0</v>
      </c>
      <c r="M431" s="67">
        <f t="shared" si="194"/>
        <v>0</v>
      </c>
      <c r="N431" s="67">
        <f t="shared" si="194"/>
        <v>0</v>
      </c>
      <c r="O431" s="122" t="str">
        <f t="shared" si="194"/>
        <v>0.00</v>
      </c>
    </row>
    <row r="432" spans="1:15" ht="12.75" x14ac:dyDescent="0.2">
      <c r="A432" s="63">
        <v>2</v>
      </c>
      <c r="B432" s="58">
        <v>6</v>
      </c>
      <c r="C432" s="58">
        <v>3</v>
      </c>
      <c r="D432" s="58">
        <v>4</v>
      </c>
      <c r="E432" s="58" t="s">
        <v>308</v>
      </c>
      <c r="F432" s="61" t="s">
        <v>266</v>
      </c>
      <c r="G432" s="67"/>
      <c r="H432" s="67"/>
      <c r="I432" s="67"/>
      <c r="J432" s="67"/>
      <c r="K432" s="67"/>
      <c r="L432" s="67"/>
      <c r="M432" s="67"/>
      <c r="N432" s="56">
        <f>SUBTOTAL(9,G432:M432)</f>
        <v>0</v>
      </c>
      <c r="O432" s="111" t="str">
        <f>IFERROR(N432/$N$19*100,"0.00")</f>
        <v>0.00</v>
      </c>
    </row>
    <row r="433" spans="1:15" ht="12.75" x14ac:dyDescent="0.2">
      <c r="A433" s="87">
        <v>2</v>
      </c>
      <c r="B433" s="85">
        <v>6</v>
      </c>
      <c r="C433" s="85">
        <v>4</v>
      </c>
      <c r="D433" s="85"/>
      <c r="E433" s="85"/>
      <c r="F433" s="88" t="s">
        <v>267</v>
      </c>
      <c r="G433" s="335">
        <f t="shared" ref="G433:N433" si="195">+G434+G436+G438</f>
        <v>0</v>
      </c>
      <c r="H433" s="335">
        <f t="shared" si="195"/>
        <v>0</v>
      </c>
      <c r="I433" s="335">
        <f t="shared" si="195"/>
        <v>0</v>
      </c>
      <c r="J433" s="335">
        <f t="shared" si="195"/>
        <v>0</v>
      </c>
      <c r="K433" s="335">
        <f t="shared" si="195"/>
        <v>0</v>
      </c>
      <c r="L433" s="335">
        <f t="shared" si="195"/>
        <v>0</v>
      </c>
      <c r="M433" s="335">
        <f t="shared" si="195"/>
        <v>0</v>
      </c>
      <c r="N433" s="335">
        <f t="shared" si="195"/>
        <v>0</v>
      </c>
      <c r="O433" s="120">
        <f>+O434+O436+O438</f>
        <v>0</v>
      </c>
    </row>
    <row r="434" spans="1:15" ht="12.75" x14ac:dyDescent="0.2">
      <c r="A434" s="65">
        <v>2</v>
      </c>
      <c r="B434" s="66">
        <v>6</v>
      </c>
      <c r="C434" s="66">
        <v>4</v>
      </c>
      <c r="D434" s="66">
        <v>1</v>
      </c>
      <c r="E434" s="66"/>
      <c r="F434" s="62" t="s">
        <v>268</v>
      </c>
      <c r="G434" s="67">
        <f t="shared" ref="G434:O434" si="196">+G435</f>
        <v>0</v>
      </c>
      <c r="H434" s="67">
        <f t="shared" si="196"/>
        <v>0</v>
      </c>
      <c r="I434" s="67">
        <f t="shared" si="196"/>
        <v>0</v>
      </c>
      <c r="J434" s="67">
        <f t="shared" si="196"/>
        <v>0</v>
      </c>
      <c r="K434" s="67">
        <f t="shared" si="196"/>
        <v>0</v>
      </c>
      <c r="L434" s="67">
        <f t="shared" si="196"/>
        <v>0</v>
      </c>
      <c r="M434" s="67">
        <f t="shared" si="196"/>
        <v>0</v>
      </c>
      <c r="N434" s="67">
        <f t="shared" si="196"/>
        <v>0</v>
      </c>
      <c r="O434" s="122" t="str">
        <f t="shared" si="196"/>
        <v>0.00</v>
      </c>
    </row>
    <row r="435" spans="1:15" ht="12.75" x14ac:dyDescent="0.2">
      <c r="A435" s="63">
        <v>2</v>
      </c>
      <c r="B435" s="58">
        <v>6</v>
      </c>
      <c r="C435" s="58">
        <v>4</v>
      </c>
      <c r="D435" s="58">
        <v>1</v>
      </c>
      <c r="E435" s="58" t="s">
        <v>308</v>
      </c>
      <c r="F435" s="61" t="s">
        <v>268</v>
      </c>
      <c r="G435" s="67"/>
      <c r="H435" s="67"/>
      <c r="I435" s="67"/>
      <c r="J435" s="67"/>
      <c r="K435" s="67"/>
      <c r="L435" s="67"/>
      <c r="M435" s="67"/>
      <c r="N435" s="56">
        <f>SUBTOTAL(9,G435:M435)</f>
        <v>0</v>
      </c>
      <c r="O435" s="111" t="str">
        <f>IFERROR(N435/$N$19*100,"0.00")</f>
        <v>0.00</v>
      </c>
    </row>
    <row r="436" spans="1:15" ht="12.75" x14ac:dyDescent="0.2">
      <c r="A436" s="65">
        <v>2</v>
      </c>
      <c r="B436" s="66">
        <v>6</v>
      </c>
      <c r="C436" s="66">
        <v>4</v>
      </c>
      <c r="D436" s="66">
        <v>2</v>
      </c>
      <c r="E436" s="66"/>
      <c r="F436" s="62" t="s">
        <v>269</v>
      </c>
      <c r="G436" s="67">
        <f t="shared" ref="G436:O436" si="197">+G437</f>
        <v>0</v>
      </c>
      <c r="H436" s="67">
        <f t="shared" si="197"/>
        <v>0</v>
      </c>
      <c r="I436" s="67">
        <f t="shared" si="197"/>
        <v>0</v>
      </c>
      <c r="J436" s="67">
        <f t="shared" si="197"/>
        <v>0</v>
      </c>
      <c r="K436" s="67">
        <f t="shared" si="197"/>
        <v>0</v>
      </c>
      <c r="L436" s="67">
        <f t="shared" si="197"/>
        <v>0</v>
      </c>
      <c r="M436" s="67">
        <f t="shared" si="197"/>
        <v>0</v>
      </c>
      <c r="N436" s="67">
        <f t="shared" si="197"/>
        <v>0</v>
      </c>
      <c r="O436" s="122" t="str">
        <f t="shared" si="197"/>
        <v>0.00</v>
      </c>
    </row>
    <row r="437" spans="1:15" ht="12.75" x14ac:dyDescent="0.2">
      <c r="A437" s="63">
        <v>2</v>
      </c>
      <c r="B437" s="58">
        <v>6</v>
      </c>
      <c r="C437" s="58">
        <v>4</v>
      </c>
      <c r="D437" s="58">
        <v>2</v>
      </c>
      <c r="E437" s="58" t="s">
        <v>308</v>
      </c>
      <c r="F437" s="61" t="s">
        <v>269</v>
      </c>
      <c r="G437" s="67"/>
      <c r="H437" s="67"/>
      <c r="I437" s="67"/>
      <c r="J437" s="67"/>
      <c r="K437" s="67"/>
      <c r="L437" s="67"/>
      <c r="M437" s="67"/>
      <c r="N437" s="56">
        <f>SUBTOTAL(9,G437:M437)</f>
        <v>0</v>
      </c>
      <c r="O437" s="111" t="str">
        <f>IFERROR(N437/$N$19*100,"0.00")</f>
        <v>0.00</v>
      </c>
    </row>
    <row r="438" spans="1:15" ht="12.75" x14ac:dyDescent="0.2">
      <c r="A438" s="65">
        <v>2</v>
      </c>
      <c r="B438" s="66">
        <v>6</v>
      </c>
      <c r="C438" s="66">
        <v>4</v>
      </c>
      <c r="D438" s="66">
        <v>8</v>
      </c>
      <c r="E438" s="66"/>
      <c r="F438" s="62" t="s">
        <v>270</v>
      </c>
      <c r="G438" s="67">
        <f t="shared" ref="G438:O438" si="198">+G439</f>
        <v>0</v>
      </c>
      <c r="H438" s="67">
        <f t="shared" si="198"/>
        <v>0</v>
      </c>
      <c r="I438" s="67">
        <f t="shared" si="198"/>
        <v>0</v>
      </c>
      <c r="J438" s="67">
        <f t="shared" si="198"/>
        <v>0</v>
      </c>
      <c r="K438" s="67">
        <f t="shared" si="198"/>
        <v>0</v>
      </c>
      <c r="L438" s="67">
        <f t="shared" si="198"/>
        <v>0</v>
      </c>
      <c r="M438" s="67">
        <f t="shared" si="198"/>
        <v>0</v>
      </c>
      <c r="N438" s="67">
        <f t="shared" si="198"/>
        <v>0</v>
      </c>
      <c r="O438" s="122" t="str">
        <f t="shared" si="198"/>
        <v>0.00</v>
      </c>
    </row>
    <row r="439" spans="1:15" ht="12.75" x14ac:dyDescent="0.2">
      <c r="A439" s="63">
        <v>2</v>
      </c>
      <c r="B439" s="58">
        <v>6</v>
      </c>
      <c r="C439" s="58">
        <v>4</v>
      </c>
      <c r="D439" s="58">
        <v>8</v>
      </c>
      <c r="E439" s="58" t="s">
        <v>308</v>
      </c>
      <c r="F439" s="61" t="s">
        <v>270</v>
      </c>
      <c r="G439" s="67"/>
      <c r="H439" s="67"/>
      <c r="I439" s="67"/>
      <c r="J439" s="67"/>
      <c r="K439" s="67"/>
      <c r="L439" s="67"/>
      <c r="M439" s="67"/>
      <c r="N439" s="56">
        <f>SUBTOTAL(9,G439:M439)</f>
        <v>0</v>
      </c>
      <c r="O439" s="111" t="str">
        <f>IFERROR(N439/$N$19*100,"0.00")</f>
        <v>0.00</v>
      </c>
    </row>
    <row r="440" spans="1:15" ht="12.75" x14ac:dyDescent="0.2">
      <c r="A440" s="87">
        <v>2</v>
      </c>
      <c r="B440" s="85">
        <v>6</v>
      </c>
      <c r="C440" s="85">
        <v>5</v>
      </c>
      <c r="D440" s="85"/>
      <c r="E440" s="85"/>
      <c r="F440" s="88" t="s">
        <v>271</v>
      </c>
      <c r="G440" s="335">
        <f t="shared" ref="G440:N440" si="199">+G441+G443+G445+G447+G449+G451+G453</f>
        <v>0</v>
      </c>
      <c r="H440" s="335">
        <f t="shared" si="199"/>
        <v>0</v>
      </c>
      <c r="I440" s="335">
        <f t="shared" si="199"/>
        <v>0</v>
      </c>
      <c r="J440" s="335">
        <f t="shared" si="199"/>
        <v>0</v>
      </c>
      <c r="K440" s="335">
        <f t="shared" si="199"/>
        <v>0</v>
      </c>
      <c r="L440" s="335">
        <f t="shared" si="199"/>
        <v>0</v>
      </c>
      <c r="M440" s="335">
        <f t="shared" si="199"/>
        <v>0</v>
      </c>
      <c r="N440" s="335">
        <f t="shared" si="199"/>
        <v>0</v>
      </c>
      <c r="O440" s="120">
        <f>+O441+O443+O445+O447+O449+O451+O453</f>
        <v>0</v>
      </c>
    </row>
    <row r="441" spans="1:15" ht="12.75" x14ac:dyDescent="0.2">
      <c r="A441" s="65">
        <v>2</v>
      </c>
      <c r="B441" s="66">
        <v>6</v>
      </c>
      <c r="C441" s="66">
        <v>5</v>
      </c>
      <c r="D441" s="66">
        <v>2</v>
      </c>
      <c r="E441" s="66"/>
      <c r="F441" s="62" t="s">
        <v>272</v>
      </c>
      <c r="G441" s="67">
        <f t="shared" ref="G441:O441" si="200">+G442</f>
        <v>0</v>
      </c>
      <c r="H441" s="67">
        <f t="shared" si="200"/>
        <v>0</v>
      </c>
      <c r="I441" s="67">
        <f t="shared" si="200"/>
        <v>0</v>
      </c>
      <c r="J441" s="67">
        <f t="shared" si="200"/>
        <v>0</v>
      </c>
      <c r="K441" s="67">
        <f t="shared" si="200"/>
        <v>0</v>
      </c>
      <c r="L441" s="67">
        <f t="shared" si="200"/>
        <v>0</v>
      </c>
      <c r="M441" s="67">
        <f t="shared" si="200"/>
        <v>0</v>
      </c>
      <c r="N441" s="67">
        <f t="shared" si="200"/>
        <v>0</v>
      </c>
      <c r="O441" s="122" t="str">
        <f t="shared" si="200"/>
        <v>0.00</v>
      </c>
    </row>
    <row r="442" spans="1:15" ht="12.75" x14ac:dyDescent="0.2">
      <c r="A442" s="57">
        <v>2</v>
      </c>
      <c r="B442" s="58">
        <v>6</v>
      </c>
      <c r="C442" s="58">
        <v>5</v>
      </c>
      <c r="D442" s="58">
        <v>2</v>
      </c>
      <c r="E442" s="58" t="s">
        <v>308</v>
      </c>
      <c r="F442" s="61" t="s">
        <v>272</v>
      </c>
      <c r="G442" s="67"/>
      <c r="H442" s="67"/>
      <c r="I442" s="67"/>
      <c r="J442" s="67"/>
      <c r="K442" s="67"/>
      <c r="L442" s="67"/>
      <c r="M442" s="67"/>
      <c r="N442" s="56">
        <f>SUBTOTAL(9,G442:M442)</f>
        <v>0</v>
      </c>
      <c r="O442" s="111" t="str">
        <f>IFERROR(N442/$N$19*100,"0.00")</f>
        <v>0.00</v>
      </c>
    </row>
    <row r="443" spans="1:15" ht="12.75" x14ac:dyDescent="0.2">
      <c r="A443" s="65">
        <v>2</v>
      </c>
      <c r="B443" s="66">
        <v>6</v>
      </c>
      <c r="C443" s="66">
        <v>5</v>
      </c>
      <c r="D443" s="66">
        <v>3</v>
      </c>
      <c r="E443" s="66"/>
      <c r="F443" s="62" t="s">
        <v>273</v>
      </c>
      <c r="G443" s="67">
        <f t="shared" ref="G443:O443" si="201">+G444</f>
        <v>0</v>
      </c>
      <c r="H443" s="67">
        <f t="shared" si="201"/>
        <v>0</v>
      </c>
      <c r="I443" s="67">
        <f t="shared" si="201"/>
        <v>0</v>
      </c>
      <c r="J443" s="67">
        <f t="shared" si="201"/>
        <v>0</v>
      </c>
      <c r="K443" s="67">
        <f t="shared" si="201"/>
        <v>0</v>
      </c>
      <c r="L443" s="67">
        <f t="shared" si="201"/>
        <v>0</v>
      </c>
      <c r="M443" s="67">
        <f t="shared" si="201"/>
        <v>0</v>
      </c>
      <c r="N443" s="67">
        <f t="shared" si="201"/>
        <v>0</v>
      </c>
      <c r="O443" s="122" t="str">
        <f t="shared" si="201"/>
        <v>0.00</v>
      </c>
    </row>
    <row r="444" spans="1:15" ht="12.75" x14ac:dyDescent="0.2">
      <c r="A444" s="57">
        <v>2</v>
      </c>
      <c r="B444" s="58">
        <v>6</v>
      </c>
      <c r="C444" s="58">
        <v>5</v>
      </c>
      <c r="D444" s="58">
        <v>3</v>
      </c>
      <c r="E444" s="58" t="s">
        <v>308</v>
      </c>
      <c r="F444" s="61" t="s">
        <v>273</v>
      </c>
      <c r="G444" s="67"/>
      <c r="H444" s="67"/>
      <c r="I444" s="67"/>
      <c r="J444" s="67"/>
      <c r="K444" s="67"/>
      <c r="L444" s="67"/>
      <c r="M444" s="67"/>
      <c r="N444" s="56">
        <f>SUBTOTAL(9,G444:M444)</f>
        <v>0</v>
      </c>
      <c r="O444" s="111" t="str">
        <f>IFERROR(N444/$N$19*100,"0.00")</f>
        <v>0.00</v>
      </c>
    </row>
    <row r="445" spans="1:15" ht="12.75" x14ac:dyDescent="0.2">
      <c r="A445" s="65">
        <v>2</v>
      </c>
      <c r="B445" s="66">
        <v>6</v>
      </c>
      <c r="C445" s="66">
        <v>5</v>
      </c>
      <c r="D445" s="66">
        <v>4</v>
      </c>
      <c r="E445" s="66"/>
      <c r="F445" s="62" t="s">
        <v>274</v>
      </c>
      <c r="G445" s="67">
        <f t="shared" ref="G445:O445" si="202">+G446</f>
        <v>0</v>
      </c>
      <c r="H445" s="67">
        <f t="shared" si="202"/>
        <v>0</v>
      </c>
      <c r="I445" s="67">
        <f t="shared" si="202"/>
        <v>0</v>
      </c>
      <c r="J445" s="67">
        <f t="shared" si="202"/>
        <v>0</v>
      </c>
      <c r="K445" s="67">
        <f t="shared" si="202"/>
        <v>0</v>
      </c>
      <c r="L445" s="67">
        <f t="shared" si="202"/>
        <v>0</v>
      </c>
      <c r="M445" s="67">
        <f t="shared" si="202"/>
        <v>0</v>
      </c>
      <c r="N445" s="67">
        <f t="shared" si="202"/>
        <v>0</v>
      </c>
      <c r="O445" s="122" t="str">
        <f t="shared" si="202"/>
        <v>0.00</v>
      </c>
    </row>
    <row r="446" spans="1:15" ht="12.75" x14ac:dyDescent="0.2">
      <c r="A446" s="57">
        <v>2</v>
      </c>
      <c r="B446" s="58">
        <v>6</v>
      </c>
      <c r="C446" s="58">
        <v>5</v>
      </c>
      <c r="D446" s="58">
        <v>4</v>
      </c>
      <c r="E446" s="58" t="s">
        <v>308</v>
      </c>
      <c r="F446" s="61" t="s">
        <v>274</v>
      </c>
      <c r="G446" s="67"/>
      <c r="H446" s="67"/>
      <c r="I446" s="67"/>
      <c r="J446" s="67"/>
      <c r="K446" s="67"/>
      <c r="L446" s="67"/>
      <c r="M446" s="67"/>
      <c r="N446" s="56">
        <f>SUBTOTAL(9,G446:M446)</f>
        <v>0</v>
      </c>
      <c r="O446" s="111" t="str">
        <f>IFERROR(N446/$N$19*100,"0.00")</f>
        <v>0.00</v>
      </c>
    </row>
    <row r="447" spans="1:15" ht="12.75" x14ac:dyDescent="0.2">
      <c r="A447" s="65">
        <v>2</v>
      </c>
      <c r="B447" s="66">
        <v>6</v>
      </c>
      <c r="C447" s="66">
        <v>5</v>
      </c>
      <c r="D447" s="66">
        <v>5</v>
      </c>
      <c r="E447" s="66"/>
      <c r="F447" s="62" t="s">
        <v>275</v>
      </c>
      <c r="G447" s="67">
        <f t="shared" ref="G447:O447" si="203">+G448</f>
        <v>0</v>
      </c>
      <c r="H447" s="67">
        <f t="shared" si="203"/>
        <v>0</v>
      </c>
      <c r="I447" s="67">
        <f t="shared" si="203"/>
        <v>0</v>
      </c>
      <c r="J447" s="67">
        <f t="shared" si="203"/>
        <v>0</v>
      </c>
      <c r="K447" s="67">
        <f t="shared" si="203"/>
        <v>0</v>
      </c>
      <c r="L447" s="67">
        <f t="shared" si="203"/>
        <v>0</v>
      </c>
      <c r="M447" s="67">
        <f t="shared" si="203"/>
        <v>0</v>
      </c>
      <c r="N447" s="67">
        <f t="shared" si="203"/>
        <v>0</v>
      </c>
      <c r="O447" s="122" t="str">
        <f t="shared" si="203"/>
        <v>0.00</v>
      </c>
    </row>
    <row r="448" spans="1:15" ht="12.75" x14ac:dyDescent="0.2">
      <c r="A448" s="57">
        <v>2</v>
      </c>
      <c r="B448" s="58">
        <v>6</v>
      </c>
      <c r="C448" s="58">
        <v>5</v>
      </c>
      <c r="D448" s="58">
        <v>5</v>
      </c>
      <c r="E448" s="58" t="s">
        <v>308</v>
      </c>
      <c r="F448" s="61" t="s">
        <v>275</v>
      </c>
      <c r="G448" s="67"/>
      <c r="H448" s="67"/>
      <c r="I448" s="67"/>
      <c r="J448" s="67"/>
      <c r="K448" s="67"/>
      <c r="L448" s="67"/>
      <c r="M448" s="67"/>
      <c r="N448" s="56">
        <f>SUBTOTAL(9,G448:M448)</f>
        <v>0</v>
      </c>
      <c r="O448" s="111" t="str">
        <f>IFERROR(N448/$N$19*100,"0.00")</f>
        <v>0.00</v>
      </c>
    </row>
    <row r="449" spans="1:15" ht="12.75" x14ac:dyDescent="0.2">
      <c r="A449" s="127">
        <v>2</v>
      </c>
      <c r="B449" s="128">
        <v>6</v>
      </c>
      <c r="C449" s="128">
        <v>5</v>
      </c>
      <c r="D449" s="128">
        <v>6</v>
      </c>
      <c r="E449" s="128"/>
      <c r="F449" s="135" t="s">
        <v>276</v>
      </c>
      <c r="G449" s="337">
        <f t="shared" ref="G449:O449" si="204">+G450</f>
        <v>0</v>
      </c>
      <c r="H449" s="337">
        <f t="shared" si="204"/>
        <v>0</v>
      </c>
      <c r="I449" s="337">
        <f t="shared" si="204"/>
        <v>0</v>
      </c>
      <c r="J449" s="337">
        <f t="shared" si="204"/>
        <v>0</v>
      </c>
      <c r="K449" s="337">
        <f t="shared" si="204"/>
        <v>0</v>
      </c>
      <c r="L449" s="337">
        <f t="shared" si="204"/>
        <v>0</v>
      </c>
      <c r="M449" s="337">
        <f t="shared" si="204"/>
        <v>0</v>
      </c>
      <c r="N449" s="337">
        <f t="shared" si="204"/>
        <v>0</v>
      </c>
      <c r="O449" s="130" t="str">
        <f t="shared" si="204"/>
        <v>0.00</v>
      </c>
    </row>
    <row r="450" spans="1:15" ht="12.75" x14ac:dyDescent="0.2">
      <c r="A450" s="57">
        <v>2</v>
      </c>
      <c r="B450" s="58">
        <v>6</v>
      </c>
      <c r="C450" s="58">
        <v>5</v>
      </c>
      <c r="D450" s="58">
        <v>6</v>
      </c>
      <c r="E450" s="58" t="s">
        <v>308</v>
      </c>
      <c r="F450" s="61" t="s">
        <v>276</v>
      </c>
      <c r="G450" s="67"/>
      <c r="H450" s="67"/>
      <c r="I450" s="67"/>
      <c r="J450" s="67"/>
      <c r="K450" s="67"/>
      <c r="L450" s="67"/>
      <c r="M450" s="67"/>
      <c r="N450" s="56">
        <f>SUBTOTAL(9,G450:M450)</f>
        <v>0</v>
      </c>
      <c r="O450" s="111" t="str">
        <f>IFERROR(N450/$N$19*100,"0.00")</f>
        <v>0.00</v>
      </c>
    </row>
    <row r="451" spans="1:15" ht="12.75" x14ac:dyDescent="0.2">
      <c r="A451" s="65">
        <v>2</v>
      </c>
      <c r="B451" s="66">
        <v>6</v>
      </c>
      <c r="C451" s="66">
        <v>5</v>
      </c>
      <c r="D451" s="66">
        <v>7</v>
      </c>
      <c r="E451" s="66"/>
      <c r="F451" s="62" t="s">
        <v>277</v>
      </c>
      <c r="G451" s="67">
        <f t="shared" ref="G451:O451" si="205">+G452</f>
        <v>0</v>
      </c>
      <c r="H451" s="67">
        <f t="shared" si="205"/>
        <v>0</v>
      </c>
      <c r="I451" s="67">
        <f t="shared" si="205"/>
        <v>0</v>
      </c>
      <c r="J451" s="67">
        <f t="shared" si="205"/>
        <v>0</v>
      </c>
      <c r="K451" s="67">
        <f t="shared" si="205"/>
        <v>0</v>
      </c>
      <c r="L451" s="67">
        <f t="shared" si="205"/>
        <v>0</v>
      </c>
      <c r="M451" s="67">
        <f t="shared" si="205"/>
        <v>0</v>
      </c>
      <c r="N451" s="67">
        <f t="shared" si="205"/>
        <v>0</v>
      </c>
      <c r="O451" s="122" t="str">
        <f t="shared" si="205"/>
        <v>0.00</v>
      </c>
    </row>
    <row r="452" spans="1:15" ht="12.75" x14ac:dyDescent="0.2">
      <c r="A452" s="57">
        <v>2</v>
      </c>
      <c r="B452" s="58">
        <v>6</v>
      </c>
      <c r="C452" s="58">
        <v>5</v>
      </c>
      <c r="D452" s="58">
        <v>7</v>
      </c>
      <c r="E452" s="58" t="s">
        <v>308</v>
      </c>
      <c r="F452" s="61" t="s">
        <v>277</v>
      </c>
      <c r="G452" s="67"/>
      <c r="H452" s="67"/>
      <c r="I452" s="67"/>
      <c r="J452" s="67"/>
      <c r="K452" s="67"/>
      <c r="L452" s="67"/>
      <c r="M452" s="67"/>
      <c r="N452" s="56">
        <f>SUBTOTAL(9,G452:M452)</f>
        <v>0</v>
      </c>
      <c r="O452" s="111" t="str">
        <f>IFERROR(N452/$N$19*100,"0.00")</f>
        <v>0.00</v>
      </c>
    </row>
    <row r="453" spans="1:15" ht="12.75" x14ac:dyDescent="0.2">
      <c r="A453" s="65">
        <v>2</v>
      </c>
      <c r="B453" s="66">
        <v>6</v>
      </c>
      <c r="C453" s="66">
        <v>5</v>
      </c>
      <c r="D453" s="66">
        <v>8</v>
      </c>
      <c r="E453" s="66"/>
      <c r="F453" s="62" t="s">
        <v>278</v>
      </c>
      <c r="G453" s="67">
        <f t="shared" ref="G453:O453" si="206">+G454</f>
        <v>0</v>
      </c>
      <c r="H453" s="67">
        <f t="shared" si="206"/>
        <v>0</v>
      </c>
      <c r="I453" s="67">
        <f t="shared" si="206"/>
        <v>0</v>
      </c>
      <c r="J453" s="67">
        <f t="shared" si="206"/>
        <v>0</v>
      </c>
      <c r="K453" s="67">
        <f t="shared" si="206"/>
        <v>0</v>
      </c>
      <c r="L453" s="67">
        <f t="shared" si="206"/>
        <v>0</v>
      </c>
      <c r="M453" s="67">
        <f t="shared" si="206"/>
        <v>0</v>
      </c>
      <c r="N453" s="67">
        <f t="shared" si="206"/>
        <v>0</v>
      </c>
      <c r="O453" s="122" t="str">
        <f t="shared" si="206"/>
        <v>0.00</v>
      </c>
    </row>
    <row r="454" spans="1:15" ht="12.75" x14ac:dyDescent="0.2">
      <c r="A454" s="57">
        <v>2</v>
      </c>
      <c r="B454" s="58">
        <v>6</v>
      </c>
      <c r="C454" s="58">
        <v>5</v>
      </c>
      <c r="D454" s="58">
        <v>8</v>
      </c>
      <c r="E454" s="58" t="s">
        <v>308</v>
      </c>
      <c r="F454" s="61" t="s">
        <v>278</v>
      </c>
      <c r="G454" s="67"/>
      <c r="H454" s="67"/>
      <c r="I454" s="67"/>
      <c r="J454" s="67"/>
      <c r="K454" s="67"/>
      <c r="L454" s="67"/>
      <c r="M454" s="67"/>
      <c r="N454" s="56">
        <f>SUBTOTAL(9,G454:M454)</f>
        <v>0</v>
      </c>
      <c r="O454" s="111" t="str">
        <f>IFERROR(N454/$N$19*100,"0.00")</f>
        <v>0.00</v>
      </c>
    </row>
    <row r="455" spans="1:15" ht="12.75" x14ac:dyDescent="0.2">
      <c r="A455" s="87">
        <v>2</v>
      </c>
      <c r="B455" s="85">
        <v>6</v>
      </c>
      <c r="C455" s="85">
        <v>6</v>
      </c>
      <c r="D455" s="85"/>
      <c r="E455" s="85"/>
      <c r="F455" s="88" t="s">
        <v>450</v>
      </c>
      <c r="G455" s="335">
        <f t="shared" ref="G455:N455" si="207">+G456+G458</f>
        <v>0</v>
      </c>
      <c r="H455" s="335">
        <f t="shared" si="207"/>
        <v>0</v>
      </c>
      <c r="I455" s="335">
        <f t="shared" si="207"/>
        <v>0</v>
      </c>
      <c r="J455" s="335">
        <f t="shared" si="207"/>
        <v>0</v>
      </c>
      <c r="K455" s="335">
        <f t="shared" si="207"/>
        <v>0</v>
      </c>
      <c r="L455" s="335">
        <f t="shared" si="207"/>
        <v>0</v>
      </c>
      <c r="M455" s="335">
        <f t="shared" si="207"/>
        <v>0</v>
      </c>
      <c r="N455" s="335">
        <f t="shared" si="207"/>
        <v>0</v>
      </c>
      <c r="O455" s="120">
        <f>+O456+O458</f>
        <v>0</v>
      </c>
    </row>
    <row r="456" spans="1:15" ht="12.75" x14ac:dyDescent="0.2">
      <c r="A456" s="65">
        <v>2</v>
      </c>
      <c r="B456" s="66">
        <v>6</v>
      </c>
      <c r="C456" s="66">
        <v>6</v>
      </c>
      <c r="D456" s="66">
        <v>1</v>
      </c>
      <c r="E456" s="66"/>
      <c r="F456" s="76" t="s">
        <v>451</v>
      </c>
      <c r="G456" s="67">
        <f t="shared" ref="G456:O456" si="208">+G457</f>
        <v>0</v>
      </c>
      <c r="H456" s="67">
        <f t="shared" si="208"/>
        <v>0</v>
      </c>
      <c r="I456" s="67">
        <f t="shared" si="208"/>
        <v>0</v>
      </c>
      <c r="J456" s="67">
        <f t="shared" si="208"/>
        <v>0</v>
      </c>
      <c r="K456" s="67">
        <f t="shared" si="208"/>
        <v>0</v>
      </c>
      <c r="L456" s="67">
        <f t="shared" si="208"/>
        <v>0</v>
      </c>
      <c r="M456" s="67">
        <f t="shared" si="208"/>
        <v>0</v>
      </c>
      <c r="N456" s="67">
        <f t="shared" si="208"/>
        <v>0</v>
      </c>
      <c r="O456" s="121" t="str">
        <f t="shared" si="208"/>
        <v>0.00</v>
      </c>
    </row>
    <row r="457" spans="1:15" ht="12.75" x14ac:dyDescent="0.2">
      <c r="A457" s="57">
        <v>2</v>
      </c>
      <c r="B457" s="58">
        <v>6</v>
      </c>
      <c r="C457" s="58">
        <v>6</v>
      </c>
      <c r="D457" s="58">
        <v>1</v>
      </c>
      <c r="E457" s="58" t="s">
        <v>308</v>
      </c>
      <c r="F457" s="61" t="s">
        <v>451</v>
      </c>
      <c r="G457" s="67"/>
      <c r="H457" s="67"/>
      <c r="I457" s="67"/>
      <c r="J457" s="67"/>
      <c r="K457" s="67"/>
      <c r="L457" s="67"/>
      <c r="M457" s="67"/>
      <c r="N457" s="56">
        <f>SUBTOTAL(9,G457:M457)</f>
        <v>0</v>
      </c>
      <c r="O457" s="111" t="str">
        <f>IFERROR(N457/$N$19*100,"0.00")</f>
        <v>0.00</v>
      </c>
    </row>
    <row r="458" spans="1:15" ht="12.75" x14ac:dyDescent="0.2">
      <c r="A458" s="65">
        <v>2</v>
      </c>
      <c r="B458" s="66">
        <v>6</v>
      </c>
      <c r="C458" s="66">
        <v>6</v>
      </c>
      <c r="D458" s="66">
        <v>2</v>
      </c>
      <c r="E458" s="66"/>
      <c r="F458" s="76" t="s">
        <v>452</v>
      </c>
      <c r="G458" s="67">
        <f t="shared" ref="G458:O458" si="209">+G459</f>
        <v>0</v>
      </c>
      <c r="H458" s="67">
        <f t="shared" si="209"/>
        <v>0</v>
      </c>
      <c r="I458" s="67">
        <f t="shared" si="209"/>
        <v>0</v>
      </c>
      <c r="J458" s="67">
        <f t="shared" si="209"/>
        <v>0</v>
      </c>
      <c r="K458" s="67">
        <f t="shared" si="209"/>
        <v>0</v>
      </c>
      <c r="L458" s="67">
        <f t="shared" si="209"/>
        <v>0</v>
      </c>
      <c r="M458" s="67">
        <f t="shared" si="209"/>
        <v>0</v>
      </c>
      <c r="N458" s="67">
        <f t="shared" si="209"/>
        <v>0</v>
      </c>
      <c r="O458" s="122" t="str">
        <f t="shared" si="209"/>
        <v>0.00</v>
      </c>
    </row>
    <row r="459" spans="1:15" ht="12.75" x14ac:dyDescent="0.2">
      <c r="A459" s="57">
        <v>2</v>
      </c>
      <c r="B459" s="58">
        <v>6</v>
      </c>
      <c r="C459" s="58">
        <v>6</v>
      </c>
      <c r="D459" s="58">
        <v>2</v>
      </c>
      <c r="E459" s="58" t="s">
        <v>308</v>
      </c>
      <c r="F459" s="61" t="s">
        <v>452</v>
      </c>
      <c r="G459" s="67"/>
      <c r="H459" s="67"/>
      <c r="I459" s="67"/>
      <c r="J459" s="67"/>
      <c r="K459" s="67"/>
      <c r="L459" s="67"/>
      <c r="M459" s="67"/>
      <c r="N459" s="56">
        <f>SUBTOTAL(9,G459:M459)</f>
        <v>0</v>
      </c>
      <c r="O459" s="111" t="str">
        <f>IFERROR(N459/$N$19*100,"0.00")</f>
        <v>0.00</v>
      </c>
    </row>
    <row r="460" spans="1:15" ht="12.75" x14ac:dyDescent="0.2">
      <c r="A460" s="87">
        <v>2</v>
      </c>
      <c r="B460" s="85">
        <v>6</v>
      </c>
      <c r="C460" s="85">
        <v>8</v>
      </c>
      <c r="D460" s="85"/>
      <c r="E460" s="85"/>
      <c r="F460" s="88" t="s">
        <v>279</v>
      </c>
      <c r="G460" s="335">
        <f t="shared" ref="G460:N460" si="210">+G461+G463+G466+G468+G470+G472+G477</f>
        <v>0</v>
      </c>
      <c r="H460" s="335">
        <f t="shared" si="210"/>
        <v>0</v>
      </c>
      <c r="I460" s="335">
        <f t="shared" si="210"/>
        <v>0</v>
      </c>
      <c r="J460" s="335">
        <f t="shared" si="210"/>
        <v>0</v>
      </c>
      <c r="K460" s="335">
        <f t="shared" si="210"/>
        <v>0</v>
      </c>
      <c r="L460" s="335">
        <f t="shared" si="210"/>
        <v>0</v>
      </c>
      <c r="M460" s="335">
        <f t="shared" si="210"/>
        <v>0</v>
      </c>
      <c r="N460" s="335">
        <f t="shared" si="210"/>
        <v>0</v>
      </c>
      <c r="O460" s="120">
        <f>+O461+O463+O466+O468+O470+O472+O477</f>
        <v>0</v>
      </c>
    </row>
    <row r="461" spans="1:15" ht="12.75" x14ac:dyDescent="0.2">
      <c r="A461" s="65">
        <v>2</v>
      </c>
      <c r="B461" s="66">
        <v>6</v>
      </c>
      <c r="C461" s="66">
        <v>8</v>
      </c>
      <c r="D461" s="66">
        <v>1</v>
      </c>
      <c r="E461" s="66"/>
      <c r="F461" s="62" t="s">
        <v>280</v>
      </c>
      <c r="G461" s="67">
        <f t="shared" ref="G461:O461" si="211">+G462</f>
        <v>0</v>
      </c>
      <c r="H461" s="67">
        <f t="shared" si="211"/>
        <v>0</v>
      </c>
      <c r="I461" s="67">
        <f t="shared" si="211"/>
        <v>0</v>
      </c>
      <c r="J461" s="67">
        <f t="shared" si="211"/>
        <v>0</v>
      </c>
      <c r="K461" s="67">
        <f t="shared" si="211"/>
        <v>0</v>
      </c>
      <c r="L461" s="67">
        <f t="shared" si="211"/>
        <v>0</v>
      </c>
      <c r="M461" s="67">
        <f t="shared" si="211"/>
        <v>0</v>
      </c>
      <c r="N461" s="67">
        <f t="shared" si="211"/>
        <v>0</v>
      </c>
      <c r="O461" s="122" t="str">
        <f t="shared" si="211"/>
        <v>0.00</v>
      </c>
    </row>
    <row r="462" spans="1:15" ht="12.75" x14ac:dyDescent="0.2">
      <c r="A462" s="57">
        <v>2</v>
      </c>
      <c r="B462" s="58">
        <v>6</v>
      </c>
      <c r="C462" s="58">
        <v>8</v>
      </c>
      <c r="D462" s="58">
        <v>1</v>
      </c>
      <c r="E462" s="58" t="s">
        <v>308</v>
      </c>
      <c r="F462" s="61" t="s">
        <v>280</v>
      </c>
      <c r="G462" s="67"/>
      <c r="H462" s="67"/>
      <c r="I462" s="67"/>
      <c r="J462" s="67"/>
      <c r="K462" s="67"/>
      <c r="L462" s="67"/>
      <c r="M462" s="67"/>
      <c r="N462" s="56">
        <f>SUBTOTAL(9,G462:M462)</f>
        <v>0</v>
      </c>
      <c r="O462" s="111" t="str">
        <f>IFERROR(N462/$N$19*100,"0.00")</f>
        <v>0.00</v>
      </c>
    </row>
    <row r="463" spans="1:15" ht="12.75" x14ac:dyDescent="0.2">
      <c r="A463" s="65">
        <v>2</v>
      </c>
      <c r="B463" s="66">
        <v>6</v>
      </c>
      <c r="C463" s="66">
        <v>8</v>
      </c>
      <c r="D463" s="66">
        <v>3</v>
      </c>
      <c r="E463" s="66"/>
      <c r="F463" s="62" t="s">
        <v>281</v>
      </c>
      <c r="G463" s="67">
        <f t="shared" ref="G463:N463" si="212">+G464+G465</f>
        <v>0</v>
      </c>
      <c r="H463" s="67">
        <f t="shared" si="212"/>
        <v>0</v>
      </c>
      <c r="I463" s="67">
        <f t="shared" si="212"/>
        <v>0</v>
      </c>
      <c r="J463" s="67">
        <f t="shared" si="212"/>
        <v>0</v>
      </c>
      <c r="K463" s="67">
        <f t="shared" si="212"/>
        <v>0</v>
      </c>
      <c r="L463" s="67">
        <f t="shared" si="212"/>
        <v>0</v>
      </c>
      <c r="M463" s="67">
        <f t="shared" si="212"/>
        <v>0</v>
      </c>
      <c r="N463" s="67">
        <f t="shared" si="212"/>
        <v>0</v>
      </c>
      <c r="O463" s="122">
        <f>+O464+O465</f>
        <v>0</v>
      </c>
    </row>
    <row r="464" spans="1:15" ht="12.75" x14ac:dyDescent="0.2">
      <c r="A464" s="63">
        <v>2</v>
      </c>
      <c r="B464" s="58">
        <v>6</v>
      </c>
      <c r="C464" s="58">
        <v>8</v>
      </c>
      <c r="D464" s="58">
        <v>3</v>
      </c>
      <c r="E464" s="58" t="s">
        <v>308</v>
      </c>
      <c r="F464" s="61" t="s">
        <v>282</v>
      </c>
      <c r="G464" s="56"/>
      <c r="H464" s="56"/>
      <c r="I464" s="56"/>
      <c r="J464" s="56"/>
      <c r="K464" s="56"/>
      <c r="L464" s="56"/>
      <c r="M464" s="56"/>
      <c r="N464" s="56">
        <f>SUBTOTAL(9,G464:M464)</f>
        <v>0</v>
      </c>
      <c r="O464" s="111" t="str">
        <f>IFERROR(N464/$N$19*100,"0.00")</f>
        <v>0.00</v>
      </c>
    </row>
    <row r="465" spans="1:15" ht="12.75" x14ac:dyDescent="0.2">
      <c r="A465" s="63">
        <v>2</v>
      </c>
      <c r="B465" s="58">
        <v>6</v>
      </c>
      <c r="C465" s="58">
        <v>8</v>
      </c>
      <c r="D465" s="58">
        <v>3</v>
      </c>
      <c r="E465" s="58" t="s">
        <v>309</v>
      </c>
      <c r="F465" s="61" t="s">
        <v>283</v>
      </c>
      <c r="G465" s="67"/>
      <c r="H465" s="67"/>
      <c r="I465" s="67"/>
      <c r="J465" s="67"/>
      <c r="K465" s="67"/>
      <c r="L465" s="67"/>
      <c r="M465" s="67"/>
      <c r="N465" s="56">
        <f>SUBTOTAL(9,G465:M465)</f>
        <v>0</v>
      </c>
      <c r="O465" s="111" t="str">
        <f>IFERROR(N465/$N$19*100,"0.00")</f>
        <v>0.00</v>
      </c>
    </row>
    <row r="466" spans="1:15" ht="12.75" x14ac:dyDescent="0.2">
      <c r="A466" s="65">
        <v>2</v>
      </c>
      <c r="B466" s="66">
        <v>6</v>
      </c>
      <c r="C466" s="66">
        <v>8</v>
      </c>
      <c r="D466" s="66">
        <v>5</v>
      </c>
      <c r="E466" s="66"/>
      <c r="F466" s="62" t="s">
        <v>284</v>
      </c>
      <c r="G466" s="67">
        <f t="shared" ref="G466:O466" si="213">+G467</f>
        <v>0</v>
      </c>
      <c r="H466" s="67">
        <f t="shared" si="213"/>
        <v>0</v>
      </c>
      <c r="I466" s="67">
        <f t="shared" si="213"/>
        <v>0</v>
      </c>
      <c r="J466" s="67">
        <f t="shared" si="213"/>
        <v>0</v>
      </c>
      <c r="K466" s="67">
        <f t="shared" si="213"/>
        <v>0</v>
      </c>
      <c r="L466" s="67">
        <f t="shared" si="213"/>
        <v>0</v>
      </c>
      <c r="M466" s="67">
        <f t="shared" si="213"/>
        <v>0</v>
      </c>
      <c r="N466" s="67">
        <f t="shared" si="213"/>
        <v>0</v>
      </c>
      <c r="O466" s="122" t="str">
        <f t="shared" si="213"/>
        <v>0.00</v>
      </c>
    </row>
    <row r="467" spans="1:15" ht="12.75" x14ac:dyDescent="0.2">
      <c r="A467" s="63">
        <v>2</v>
      </c>
      <c r="B467" s="58">
        <v>6</v>
      </c>
      <c r="C467" s="58">
        <v>8</v>
      </c>
      <c r="D467" s="58">
        <v>5</v>
      </c>
      <c r="E467" s="58" t="s">
        <v>308</v>
      </c>
      <c r="F467" s="61" t="s">
        <v>284</v>
      </c>
      <c r="G467" s="67"/>
      <c r="H467" s="67"/>
      <c r="I467" s="67"/>
      <c r="J467" s="67"/>
      <c r="K467" s="67"/>
      <c r="L467" s="67"/>
      <c r="M467" s="67"/>
      <c r="N467" s="56">
        <f>SUBTOTAL(9,G467:M467)</f>
        <v>0</v>
      </c>
      <c r="O467" s="111" t="str">
        <f>IFERROR(N467/$N$19*100,"0.00")</f>
        <v>0.00</v>
      </c>
    </row>
    <row r="468" spans="1:15" ht="12.75" x14ac:dyDescent="0.2">
      <c r="A468" s="65">
        <v>2</v>
      </c>
      <c r="B468" s="66">
        <v>6</v>
      </c>
      <c r="C468" s="66">
        <v>8</v>
      </c>
      <c r="D468" s="66">
        <v>6</v>
      </c>
      <c r="E468" s="66"/>
      <c r="F468" s="62" t="s">
        <v>285</v>
      </c>
      <c r="G468" s="67">
        <f t="shared" ref="G468:O468" si="214">+G469</f>
        <v>0</v>
      </c>
      <c r="H468" s="67">
        <f t="shared" si="214"/>
        <v>0</v>
      </c>
      <c r="I468" s="67">
        <f t="shared" si="214"/>
        <v>0</v>
      </c>
      <c r="J468" s="67">
        <f t="shared" si="214"/>
        <v>0</v>
      </c>
      <c r="K468" s="67">
        <f t="shared" si="214"/>
        <v>0</v>
      </c>
      <c r="L468" s="67">
        <f t="shared" si="214"/>
        <v>0</v>
      </c>
      <c r="M468" s="67">
        <f t="shared" si="214"/>
        <v>0</v>
      </c>
      <c r="N468" s="67">
        <f t="shared" si="214"/>
        <v>0</v>
      </c>
      <c r="O468" s="122" t="str">
        <f t="shared" si="214"/>
        <v>0.00</v>
      </c>
    </row>
    <row r="469" spans="1:15" ht="12.75" x14ac:dyDescent="0.2">
      <c r="A469" s="63">
        <v>2</v>
      </c>
      <c r="B469" s="58">
        <v>6</v>
      </c>
      <c r="C469" s="58">
        <v>8</v>
      </c>
      <c r="D469" s="58">
        <v>6</v>
      </c>
      <c r="E469" s="58" t="s">
        <v>308</v>
      </c>
      <c r="F469" s="61" t="s">
        <v>285</v>
      </c>
      <c r="G469" s="67"/>
      <c r="H469" s="67"/>
      <c r="I469" s="67"/>
      <c r="J469" s="67"/>
      <c r="K469" s="67"/>
      <c r="L469" s="67"/>
      <c r="M469" s="67"/>
      <c r="N469" s="56">
        <f>SUBTOTAL(9,G469:M469)</f>
        <v>0</v>
      </c>
      <c r="O469" s="111" t="str">
        <f>IFERROR(N469/$N$19*100,"0.00")</f>
        <v>0.00</v>
      </c>
    </row>
    <row r="470" spans="1:15" ht="12.75" x14ac:dyDescent="0.2">
      <c r="A470" s="68">
        <v>2</v>
      </c>
      <c r="B470" s="66">
        <v>6</v>
      </c>
      <c r="C470" s="66">
        <v>8</v>
      </c>
      <c r="D470" s="66">
        <v>7</v>
      </c>
      <c r="E470" s="66"/>
      <c r="F470" s="76" t="s">
        <v>286</v>
      </c>
      <c r="G470" s="67">
        <f t="shared" ref="G470:O470" si="215">+G471</f>
        <v>0</v>
      </c>
      <c r="H470" s="67">
        <f t="shared" si="215"/>
        <v>0</v>
      </c>
      <c r="I470" s="67">
        <f t="shared" si="215"/>
        <v>0</v>
      </c>
      <c r="J470" s="67">
        <f t="shared" si="215"/>
        <v>0</v>
      </c>
      <c r="K470" s="67">
        <f t="shared" si="215"/>
        <v>0</v>
      </c>
      <c r="L470" s="67">
        <f t="shared" si="215"/>
        <v>0</v>
      </c>
      <c r="M470" s="67">
        <f t="shared" si="215"/>
        <v>0</v>
      </c>
      <c r="N470" s="67">
        <f t="shared" si="215"/>
        <v>0</v>
      </c>
      <c r="O470" s="122" t="str">
        <f t="shared" si="215"/>
        <v>0.00</v>
      </c>
    </row>
    <row r="471" spans="1:15" ht="12.75" x14ac:dyDescent="0.2">
      <c r="A471" s="63">
        <v>2</v>
      </c>
      <c r="B471" s="58">
        <v>6</v>
      </c>
      <c r="C471" s="58">
        <v>8</v>
      </c>
      <c r="D471" s="58">
        <v>7</v>
      </c>
      <c r="E471" s="58" t="s">
        <v>308</v>
      </c>
      <c r="F471" s="61" t="s">
        <v>286</v>
      </c>
      <c r="G471" s="67"/>
      <c r="H471" s="67"/>
      <c r="I471" s="67"/>
      <c r="J471" s="67"/>
      <c r="K471" s="67"/>
      <c r="L471" s="67"/>
      <c r="M471" s="67"/>
      <c r="N471" s="56">
        <f>SUBTOTAL(9,G471:M471)</f>
        <v>0</v>
      </c>
      <c r="O471" s="111" t="str">
        <f>IFERROR(N471/$N$19*100,"0.00")</f>
        <v>0.00</v>
      </c>
    </row>
    <row r="472" spans="1:15" ht="12.75" x14ac:dyDescent="0.2">
      <c r="A472" s="65">
        <v>2</v>
      </c>
      <c r="B472" s="66">
        <v>6</v>
      </c>
      <c r="C472" s="66">
        <v>8</v>
      </c>
      <c r="D472" s="66">
        <v>8</v>
      </c>
      <c r="E472" s="66"/>
      <c r="F472" s="76" t="s">
        <v>287</v>
      </c>
      <c r="G472" s="67">
        <f t="shared" ref="G472:N472" si="216">+G473+G474+G475+G476</f>
        <v>0</v>
      </c>
      <c r="H472" s="67">
        <f t="shared" si="216"/>
        <v>0</v>
      </c>
      <c r="I472" s="67">
        <f t="shared" si="216"/>
        <v>0</v>
      </c>
      <c r="J472" s="67">
        <f t="shared" si="216"/>
        <v>0</v>
      </c>
      <c r="K472" s="67">
        <f t="shared" si="216"/>
        <v>0</v>
      </c>
      <c r="L472" s="67">
        <f t="shared" si="216"/>
        <v>0</v>
      </c>
      <c r="M472" s="67">
        <f t="shared" si="216"/>
        <v>0</v>
      </c>
      <c r="N472" s="67">
        <f t="shared" si="216"/>
        <v>0</v>
      </c>
      <c r="O472" s="122">
        <f>+O473+O474+O475+O476</f>
        <v>0</v>
      </c>
    </row>
    <row r="473" spans="1:15" ht="12.75" x14ac:dyDescent="0.2">
      <c r="A473" s="63">
        <v>2</v>
      </c>
      <c r="B473" s="58">
        <v>6</v>
      </c>
      <c r="C473" s="58">
        <v>8</v>
      </c>
      <c r="D473" s="58">
        <v>8</v>
      </c>
      <c r="E473" s="58" t="s">
        <v>308</v>
      </c>
      <c r="F473" s="61" t="s">
        <v>288</v>
      </c>
      <c r="G473" s="56"/>
      <c r="H473" s="56"/>
      <c r="I473" s="56"/>
      <c r="J473" s="56"/>
      <c r="K473" s="56"/>
      <c r="L473" s="56"/>
      <c r="M473" s="56"/>
      <c r="N473" s="56">
        <f>SUBTOTAL(9,G473:M473)</f>
        <v>0</v>
      </c>
      <c r="O473" s="111" t="str">
        <f>IFERROR(N473/$N$19*100,"0.00")</f>
        <v>0.00</v>
      </c>
    </row>
    <row r="474" spans="1:15" ht="12.75" x14ac:dyDescent="0.2">
      <c r="A474" s="63">
        <v>2</v>
      </c>
      <c r="B474" s="58">
        <v>6</v>
      </c>
      <c r="C474" s="58">
        <v>8</v>
      </c>
      <c r="D474" s="58">
        <v>8</v>
      </c>
      <c r="E474" s="58" t="s">
        <v>309</v>
      </c>
      <c r="F474" s="61" t="s">
        <v>289</v>
      </c>
      <c r="G474" s="56"/>
      <c r="H474" s="56"/>
      <c r="I474" s="56"/>
      <c r="J474" s="56"/>
      <c r="K474" s="56"/>
      <c r="L474" s="56"/>
      <c r="M474" s="56"/>
      <c r="N474" s="56">
        <f>SUBTOTAL(9,G474:M474)</f>
        <v>0</v>
      </c>
      <c r="O474" s="111" t="str">
        <f>IFERROR(N474/$N$19*100,"0.00")</f>
        <v>0.00</v>
      </c>
    </row>
    <row r="475" spans="1:15" ht="12.75" x14ac:dyDescent="0.2">
      <c r="A475" s="63">
        <v>2</v>
      </c>
      <c r="B475" s="58">
        <v>6</v>
      </c>
      <c r="C475" s="58">
        <v>8</v>
      </c>
      <c r="D475" s="58">
        <v>8</v>
      </c>
      <c r="E475" s="58" t="s">
        <v>310</v>
      </c>
      <c r="F475" s="61" t="s">
        <v>290</v>
      </c>
      <c r="G475" s="56"/>
      <c r="H475" s="56"/>
      <c r="I475" s="56"/>
      <c r="J475" s="56"/>
      <c r="K475" s="56"/>
      <c r="L475" s="56"/>
      <c r="M475" s="56"/>
      <c r="N475" s="56">
        <f>SUBTOTAL(9,G475:M475)</f>
        <v>0</v>
      </c>
      <c r="O475" s="111" t="str">
        <f>IFERROR(N475/$N$19*100,"0.00")</f>
        <v>0.00</v>
      </c>
    </row>
    <row r="476" spans="1:15" ht="12.75" x14ac:dyDescent="0.2">
      <c r="A476" s="63">
        <v>2</v>
      </c>
      <c r="B476" s="58">
        <v>6</v>
      </c>
      <c r="C476" s="58">
        <v>8</v>
      </c>
      <c r="D476" s="58">
        <v>8</v>
      </c>
      <c r="E476" s="58" t="s">
        <v>311</v>
      </c>
      <c r="F476" s="61" t="s">
        <v>291</v>
      </c>
      <c r="G476" s="67"/>
      <c r="H476" s="67"/>
      <c r="I476" s="67"/>
      <c r="J476" s="67"/>
      <c r="K476" s="67"/>
      <c r="L476" s="67"/>
      <c r="M476" s="67"/>
      <c r="N476" s="56">
        <f>SUBTOTAL(9,G476:M476)</f>
        <v>0</v>
      </c>
      <c r="O476" s="111" t="str">
        <f>IFERROR(N476/$N$19*100,"0.00")</f>
        <v>0.00</v>
      </c>
    </row>
    <row r="477" spans="1:15" ht="12.75" x14ac:dyDescent="0.2">
      <c r="A477" s="65">
        <v>2</v>
      </c>
      <c r="B477" s="66">
        <v>6</v>
      </c>
      <c r="C477" s="66">
        <v>8</v>
      </c>
      <c r="D477" s="66">
        <v>9</v>
      </c>
      <c r="E477" s="66"/>
      <c r="F477" s="76" t="s">
        <v>292</v>
      </c>
      <c r="G477" s="67">
        <f t="shared" ref="G477:O477" si="217">+G478</f>
        <v>0</v>
      </c>
      <c r="H477" s="67">
        <f t="shared" si="217"/>
        <v>0</v>
      </c>
      <c r="I477" s="67">
        <f t="shared" si="217"/>
        <v>0</v>
      </c>
      <c r="J477" s="67">
        <f t="shared" si="217"/>
        <v>0</v>
      </c>
      <c r="K477" s="67">
        <f t="shared" si="217"/>
        <v>0</v>
      </c>
      <c r="L477" s="67">
        <f t="shared" si="217"/>
        <v>0</v>
      </c>
      <c r="M477" s="67">
        <f t="shared" si="217"/>
        <v>0</v>
      </c>
      <c r="N477" s="67">
        <f t="shared" si="217"/>
        <v>0</v>
      </c>
      <c r="O477" s="122" t="str">
        <f t="shared" si="217"/>
        <v>0.00</v>
      </c>
    </row>
    <row r="478" spans="1:15" ht="12.75" x14ac:dyDescent="0.2">
      <c r="A478" s="63">
        <v>2</v>
      </c>
      <c r="B478" s="58">
        <v>6</v>
      </c>
      <c r="C478" s="58">
        <v>8</v>
      </c>
      <c r="D478" s="58">
        <v>9</v>
      </c>
      <c r="E478" s="58" t="s">
        <v>308</v>
      </c>
      <c r="F478" s="61" t="s">
        <v>292</v>
      </c>
      <c r="G478" s="67"/>
      <c r="H478" s="67"/>
      <c r="I478" s="67"/>
      <c r="J478" s="67"/>
      <c r="K478" s="67"/>
      <c r="L478" s="67"/>
      <c r="M478" s="67"/>
      <c r="N478" s="56">
        <f>SUBTOTAL(9,G478:M478)</f>
        <v>0</v>
      </c>
      <c r="O478" s="111" t="str">
        <f>IFERROR(N478/$N$19*100,"0.00")</f>
        <v>0.00</v>
      </c>
    </row>
    <row r="479" spans="1:15" ht="12.75" x14ac:dyDescent="0.2">
      <c r="A479" s="87">
        <v>2</v>
      </c>
      <c r="B479" s="85">
        <v>6</v>
      </c>
      <c r="C479" s="85">
        <v>9</v>
      </c>
      <c r="D479" s="85"/>
      <c r="E479" s="85"/>
      <c r="F479" s="88" t="s">
        <v>453</v>
      </c>
      <c r="G479" s="335">
        <f t="shared" ref="G479:N479" si="218">+G480+G482+G484</f>
        <v>0</v>
      </c>
      <c r="H479" s="335">
        <f t="shared" si="218"/>
        <v>0</v>
      </c>
      <c r="I479" s="335">
        <f t="shared" si="218"/>
        <v>0</v>
      </c>
      <c r="J479" s="335">
        <f t="shared" si="218"/>
        <v>0</v>
      </c>
      <c r="K479" s="335">
        <f t="shared" si="218"/>
        <v>0</v>
      </c>
      <c r="L479" s="335">
        <f t="shared" si="218"/>
        <v>0</v>
      </c>
      <c r="M479" s="335">
        <f t="shared" si="218"/>
        <v>0</v>
      </c>
      <c r="N479" s="335">
        <f t="shared" si="218"/>
        <v>0</v>
      </c>
      <c r="O479" s="120">
        <f>+O480+O482+O484</f>
        <v>0</v>
      </c>
    </row>
    <row r="480" spans="1:15" ht="12.75" x14ac:dyDescent="0.2">
      <c r="A480" s="68">
        <v>2</v>
      </c>
      <c r="B480" s="66">
        <v>6</v>
      </c>
      <c r="C480" s="66">
        <v>9</v>
      </c>
      <c r="D480" s="66">
        <v>1</v>
      </c>
      <c r="E480" s="66"/>
      <c r="F480" s="76" t="s">
        <v>454</v>
      </c>
      <c r="G480" s="67">
        <f t="shared" ref="G480:O480" si="219">+G481</f>
        <v>0</v>
      </c>
      <c r="H480" s="67">
        <f t="shared" si="219"/>
        <v>0</v>
      </c>
      <c r="I480" s="67">
        <f t="shared" si="219"/>
        <v>0</v>
      </c>
      <c r="J480" s="67">
        <f t="shared" si="219"/>
        <v>0</v>
      </c>
      <c r="K480" s="67">
        <f t="shared" si="219"/>
        <v>0</v>
      </c>
      <c r="L480" s="67">
        <f t="shared" si="219"/>
        <v>0</v>
      </c>
      <c r="M480" s="67">
        <f t="shared" si="219"/>
        <v>0</v>
      </c>
      <c r="N480" s="67">
        <f t="shared" si="219"/>
        <v>0</v>
      </c>
      <c r="O480" s="121" t="str">
        <f t="shared" si="219"/>
        <v>0.00</v>
      </c>
    </row>
    <row r="481" spans="1:15" ht="12.75" x14ac:dyDescent="0.2">
      <c r="A481" s="63">
        <v>2</v>
      </c>
      <c r="B481" s="58">
        <v>6</v>
      </c>
      <c r="C481" s="58">
        <v>9</v>
      </c>
      <c r="D481" s="58">
        <v>1</v>
      </c>
      <c r="E481" s="58" t="s">
        <v>308</v>
      </c>
      <c r="F481" s="61" t="s">
        <v>454</v>
      </c>
      <c r="G481" s="67"/>
      <c r="H481" s="67"/>
      <c r="I481" s="67"/>
      <c r="J481" s="67"/>
      <c r="K481" s="67"/>
      <c r="L481" s="67"/>
      <c r="M481" s="67"/>
      <c r="N481" s="56">
        <f>SUBTOTAL(9,G481:M481)</f>
        <v>0</v>
      </c>
      <c r="O481" s="111" t="str">
        <f>IFERROR(N481/$N$19*100,"0.00")</f>
        <v>0.00</v>
      </c>
    </row>
    <row r="482" spans="1:15" ht="12.75" x14ac:dyDescent="0.2">
      <c r="A482" s="68">
        <v>2</v>
      </c>
      <c r="B482" s="66">
        <v>6</v>
      </c>
      <c r="C482" s="66">
        <v>9</v>
      </c>
      <c r="D482" s="66">
        <v>2</v>
      </c>
      <c r="E482" s="66"/>
      <c r="F482" s="76" t="s">
        <v>455</v>
      </c>
      <c r="G482" s="67">
        <f t="shared" ref="G482:O482" si="220">+G483</f>
        <v>0</v>
      </c>
      <c r="H482" s="67">
        <f t="shared" si="220"/>
        <v>0</v>
      </c>
      <c r="I482" s="67">
        <f t="shared" si="220"/>
        <v>0</v>
      </c>
      <c r="J482" s="67">
        <f t="shared" si="220"/>
        <v>0</v>
      </c>
      <c r="K482" s="67">
        <f t="shared" si="220"/>
        <v>0</v>
      </c>
      <c r="L482" s="67">
        <f t="shared" si="220"/>
        <v>0</v>
      </c>
      <c r="M482" s="67">
        <f t="shared" si="220"/>
        <v>0</v>
      </c>
      <c r="N482" s="67">
        <f t="shared" si="220"/>
        <v>0</v>
      </c>
      <c r="O482" s="121" t="str">
        <f t="shared" si="220"/>
        <v>0.00</v>
      </c>
    </row>
    <row r="483" spans="1:15" ht="12.75" x14ac:dyDescent="0.2">
      <c r="A483" s="63">
        <v>2</v>
      </c>
      <c r="B483" s="58">
        <v>6</v>
      </c>
      <c r="C483" s="58">
        <v>9</v>
      </c>
      <c r="D483" s="58">
        <v>2</v>
      </c>
      <c r="E483" s="58" t="s">
        <v>308</v>
      </c>
      <c r="F483" s="61" t="s">
        <v>455</v>
      </c>
      <c r="G483" s="67"/>
      <c r="H483" s="67"/>
      <c r="I483" s="67"/>
      <c r="J483" s="67"/>
      <c r="K483" s="67"/>
      <c r="L483" s="67"/>
      <c r="M483" s="67"/>
      <c r="N483" s="56">
        <f>SUBTOTAL(9,G483:M483)</f>
        <v>0</v>
      </c>
      <c r="O483" s="111" t="str">
        <f>IFERROR(N483/$N$19*100,"0.00")</f>
        <v>0.00</v>
      </c>
    </row>
    <row r="484" spans="1:15" ht="12.75" x14ac:dyDescent="0.2">
      <c r="A484" s="68">
        <v>2</v>
      </c>
      <c r="B484" s="66">
        <v>6</v>
      </c>
      <c r="C484" s="66">
        <v>9</v>
      </c>
      <c r="D484" s="66">
        <v>9</v>
      </c>
      <c r="E484" s="66"/>
      <c r="F484" s="76" t="s">
        <v>456</v>
      </c>
      <c r="G484" s="67">
        <f t="shared" ref="G484:O484" si="221">+G485</f>
        <v>0</v>
      </c>
      <c r="H484" s="67">
        <f t="shared" si="221"/>
        <v>0</v>
      </c>
      <c r="I484" s="67">
        <f t="shared" si="221"/>
        <v>0</v>
      </c>
      <c r="J484" s="67">
        <f t="shared" si="221"/>
        <v>0</v>
      </c>
      <c r="K484" s="67">
        <f t="shared" si="221"/>
        <v>0</v>
      </c>
      <c r="L484" s="67">
        <f t="shared" si="221"/>
        <v>0</v>
      </c>
      <c r="M484" s="67">
        <f t="shared" si="221"/>
        <v>0</v>
      </c>
      <c r="N484" s="67">
        <f t="shared" si="221"/>
        <v>0</v>
      </c>
      <c r="O484" s="121" t="str">
        <f t="shared" si="221"/>
        <v>0.00</v>
      </c>
    </row>
    <row r="485" spans="1:15" ht="12.75" x14ac:dyDescent="0.2">
      <c r="A485" s="63">
        <v>2</v>
      </c>
      <c r="B485" s="58">
        <v>6</v>
      </c>
      <c r="C485" s="58">
        <v>9</v>
      </c>
      <c r="D485" s="58">
        <v>9</v>
      </c>
      <c r="E485" s="58" t="s">
        <v>308</v>
      </c>
      <c r="F485" s="61" t="s">
        <v>456</v>
      </c>
      <c r="G485" s="67"/>
      <c r="H485" s="67"/>
      <c r="I485" s="67"/>
      <c r="J485" s="67"/>
      <c r="K485" s="67"/>
      <c r="L485" s="67"/>
      <c r="M485" s="67"/>
      <c r="N485" s="56">
        <f>SUBTOTAL(9,G485:M485)</f>
        <v>0</v>
      </c>
      <c r="O485" s="111" t="str">
        <f>IFERROR(N485/$N$19*100,"0.00")</f>
        <v>0.00</v>
      </c>
    </row>
    <row r="486" spans="1:15" ht="12.75" x14ac:dyDescent="0.2">
      <c r="A486" s="89">
        <v>2</v>
      </c>
      <c r="B486" s="90">
        <v>7</v>
      </c>
      <c r="C486" s="91"/>
      <c r="D486" s="91"/>
      <c r="E486" s="91"/>
      <c r="F486" s="92" t="s">
        <v>253</v>
      </c>
      <c r="G486" s="336">
        <f t="shared" ref="G486:N486" si="222">+G487+G498+G511</f>
        <v>0</v>
      </c>
      <c r="H486" s="336">
        <f t="shared" si="222"/>
        <v>0</v>
      </c>
      <c r="I486" s="336">
        <f t="shared" si="222"/>
        <v>0</v>
      </c>
      <c r="J486" s="336">
        <f t="shared" si="222"/>
        <v>0</v>
      </c>
      <c r="K486" s="336">
        <f t="shared" si="222"/>
        <v>0</v>
      </c>
      <c r="L486" s="336">
        <f t="shared" si="222"/>
        <v>0</v>
      </c>
      <c r="M486" s="336">
        <f t="shared" si="222"/>
        <v>0</v>
      </c>
      <c r="N486" s="336">
        <f t="shared" si="222"/>
        <v>0</v>
      </c>
      <c r="O486" s="119">
        <f>+O487+O498+O511</f>
        <v>0</v>
      </c>
    </row>
    <row r="487" spans="1:15" ht="12.75" x14ac:dyDescent="0.2">
      <c r="A487" s="87">
        <v>2</v>
      </c>
      <c r="B487" s="85">
        <v>7</v>
      </c>
      <c r="C487" s="85">
        <v>1</v>
      </c>
      <c r="D487" s="85"/>
      <c r="E487" s="85"/>
      <c r="F487" s="88" t="s">
        <v>293</v>
      </c>
      <c r="G487" s="335">
        <f t="shared" ref="G487:N487" si="223">+G488+G490+G492+G494+G496</f>
        <v>0</v>
      </c>
      <c r="H487" s="335">
        <f t="shared" si="223"/>
        <v>0</v>
      </c>
      <c r="I487" s="335">
        <f t="shared" si="223"/>
        <v>0</v>
      </c>
      <c r="J487" s="335">
        <f t="shared" si="223"/>
        <v>0</v>
      </c>
      <c r="K487" s="335">
        <f t="shared" si="223"/>
        <v>0</v>
      </c>
      <c r="L487" s="335">
        <f t="shared" si="223"/>
        <v>0</v>
      </c>
      <c r="M487" s="335">
        <f t="shared" si="223"/>
        <v>0</v>
      </c>
      <c r="N487" s="335">
        <f t="shared" si="223"/>
        <v>0</v>
      </c>
      <c r="O487" s="120">
        <f>+O488+O490+O492+O494+O496</f>
        <v>0</v>
      </c>
    </row>
    <row r="488" spans="1:15" ht="12.75" x14ac:dyDescent="0.2">
      <c r="A488" s="65">
        <v>2</v>
      </c>
      <c r="B488" s="66">
        <v>7</v>
      </c>
      <c r="C488" s="66">
        <v>1</v>
      </c>
      <c r="D488" s="66">
        <v>1</v>
      </c>
      <c r="E488" s="66"/>
      <c r="F488" s="62" t="s">
        <v>294</v>
      </c>
      <c r="G488" s="67">
        <f t="shared" ref="G488:O488" si="224">+G489</f>
        <v>0</v>
      </c>
      <c r="H488" s="67">
        <f t="shared" si="224"/>
        <v>0</v>
      </c>
      <c r="I488" s="67">
        <f t="shared" si="224"/>
        <v>0</v>
      </c>
      <c r="J488" s="67">
        <f t="shared" si="224"/>
        <v>0</v>
      </c>
      <c r="K488" s="67">
        <f t="shared" si="224"/>
        <v>0</v>
      </c>
      <c r="L488" s="67">
        <f t="shared" si="224"/>
        <v>0</v>
      </c>
      <c r="M488" s="67">
        <f t="shared" si="224"/>
        <v>0</v>
      </c>
      <c r="N488" s="67">
        <f t="shared" si="224"/>
        <v>0</v>
      </c>
      <c r="O488" s="122" t="str">
        <f t="shared" si="224"/>
        <v>0.00</v>
      </c>
    </row>
    <row r="489" spans="1:15" ht="12.75" x14ac:dyDescent="0.2">
      <c r="A489" s="63">
        <v>2</v>
      </c>
      <c r="B489" s="58">
        <v>7</v>
      </c>
      <c r="C489" s="58">
        <v>1</v>
      </c>
      <c r="D489" s="58">
        <v>1</v>
      </c>
      <c r="E489" s="58" t="s">
        <v>308</v>
      </c>
      <c r="F489" s="61" t="s">
        <v>294</v>
      </c>
      <c r="G489" s="67"/>
      <c r="H489" s="67"/>
      <c r="I489" s="67"/>
      <c r="J489" s="67"/>
      <c r="K489" s="67"/>
      <c r="L489" s="67"/>
      <c r="M489" s="67"/>
      <c r="N489" s="56">
        <f>SUBTOTAL(9,G489:M489)</f>
        <v>0</v>
      </c>
      <c r="O489" s="111" t="str">
        <f>IFERROR(N489/$N$19*100,"0.00")</f>
        <v>0.00</v>
      </c>
    </row>
    <row r="490" spans="1:15" ht="12.75" x14ac:dyDescent="0.2">
      <c r="A490" s="65">
        <v>2</v>
      </c>
      <c r="B490" s="66">
        <v>7</v>
      </c>
      <c r="C490" s="66">
        <v>1</v>
      </c>
      <c r="D490" s="66">
        <v>2</v>
      </c>
      <c r="E490" s="66"/>
      <c r="F490" s="62" t="s">
        <v>295</v>
      </c>
      <c r="G490" s="67">
        <f t="shared" ref="G490:O490" si="225">+G491</f>
        <v>0</v>
      </c>
      <c r="H490" s="67">
        <f t="shared" si="225"/>
        <v>0</v>
      </c>
      <c r="I490" s="67">
        <f t="shared" si="225"/>
        <v>0</v>
      </c>
      <c r="J490" s="67">
        <f t="shared" si="225"/>
        <v>0</v>
      </c>
      <c r="K490" s="67">
        <f t="shared" si="225"/>
        <v>0</v>
      </c>
      <c r="L490" s="67">
        <f t="shared" si="225"/>
        <v>0</v>
      </c>
      <c r="M490" s="67">
        <f t="shared" si="225"/>
        <v>0</v>
      </c>
      <c r="N490" s="67">
        <f t="shared" si="225"/>
        <v>0</v>
      </c>
      <c r="O490" s="122" t="str">
        <f t="shared" si="225"/>
        <v>0.00</v>
      </c>
    </row>
    <row r="491" spans="1:15" ht="12.75" x14ac:dyDescent="0.2">
      <c r="A491" s="63">
        <v>2</v>
      </c>
      <c r="B491" s="58">
        <v>7</v>
      </c>
      <c r="C491" s="58">
        <v>1</v>
      </c>
      <c r="D491" s="58">
        <v>2</v>
      </c>
      <c r="E491" s="58" t="s">
        <v>308</v>
      </c>
      <c r="F491" s="61" t="s">
        <v>295</v>
      </c>
      <c r="G491" s="67"/>
      <c r="H491" s="67"/>
      <c r="I491" s="67"/>
      <c r="J491" s="67"/>
      <c r="K491" s="67"/>
      <c r="L491" s="67"/>
      <c r="M491" s="67"/>
      <c r="N491" s="56">
        <f>SUBTOTAL(9,G491:M491)</f>
        <v>0</v>
      </c>
      <c r="O491" s="111" t="str">
        <f>IFERROR(N491/$N$19*100,"0.00")</f>
        <v>0.00</v>
      </c>
    </row>
    <row r="492" spans="1:15" ht="12.75" x14ac:dyDescent="0.2">
      <c r="A492" s="65">
        <v>2</v>
      </c>
      <c r="B492" s="66">
        <v>7</v>
      </c>
      <c r="C492" s="66">
        <v>1</v>
      </c>
      <c r="D492" s="66">
        <v>3</v>
      </c>
      <c r="E492" s="66"/>
      <c r="F492" s="62" t="s">
        <v>296</v>
      </c>
      <c r="G492" s="67">
        <f t="shared" ref="G492:O492" si="226">+G493</f>
        <v>0</v>
      </c>
      <c r="H492" s="67">
        <f t="shared" si="226"/>
        <v>0</v>
      </c>
      <c r="I492" s="67">
        <f t="shared" si="226"/>
        <v>0</v>
      </c>
      <c r="J492" s="67">
        <f t="shared" si="226"/>
        <v>0</v>
      </c>
      <c r="K492" s="67">
        <f t="shared" si="226"/>
        <v>0</v>
      </c>
      <c r="L492" s="67">
        <f t="shared" si="226"/>
        <v>0</v>
      </c>
      <c r="M492" s="67">
        <f t="shared" si="226"/>
        <v>0</v>
      </c>
      <c r="N492" s="67">
        <f t="shared" si="226"/>
        <v>0</v>
      </c>
      <c r="O492" s="122" t="str">
        <f t="shared" si="226"/>
        <v>0.00</v>
      </c>
    </row>
    <row r="493" spans="1:15" ht="12.75" x14ac:dyDescent="0.2">
      <c r="A493" s="63">
        <v>2</v>
      </c>
      <c r="B493" s="58">
        <v>7</v>
      </c>
      <c r="C493" s="58">
        <v>1</v>
      </c>
      <c r="D493" s="58">
        <v>3</v>
      </c>
      <c r="E493" s="58" t="s">
        <v>308</v>
      </c>
      <c r="F493" s="61" t="s">
        <v>296</v>
      </c>
      <c r="G493" s="67"/>
      <c r="H493" s="67"/>
      <c r="I493" s="67"/>
      <c r="J493" s="67"/>
      <c r="K493" s="67"/>
      <c r="L493" s="67"/>
      <c r="M493" s="67"/>
      <c r="N493" s="56">
        <f>SUBTOTAL(9,G493:M493)</f>
        <v>0</v>
      </c>
      <c r="O493" s="111" t="str">
        <f>IFERROR(N493/$N$19*100,"0.00")</f>
        <v>0.00</v>
      </c>
    </row>
    <row r="494" spans="1:15" ht="12.75" x14ac:dyDescent="0.2">
      <c r="A494" s="65">
        <v>2</v>
      </c>
      <c r="B494" s="66">
        <v>7</v>
      </c>
      <c r="C494" s="66">
        <v>1</v>
      </c>
      <c r="D494" s="66">
        <v>4</v>
      </c>
      <c r="E494" s="66"/>
      <c r="F494" s="62" t="s">
        <v>297</v>
      </c>
      <c r="G494" s="67">
        <f t="shared" ref="G494:O494" si="227">+G495</f>
        <v>0</v>
      </c>
      <c r="H494" s="67">
        <f t="shared" si="227"/>
        <v>0</v>
      </c>
      <c r="I494" s="67">
        <f t="shared" si="227"/>
        <v>0</v>
      </c>
      <c r="J494" s="67">
        <f t="shared" si="227"/>
        <v>0</v>
      </c>
      <c r="K494" s="67">
        <f t="shared" si="227"/>
        <v>0</v>
      </c>
      <c r="L494" s="67">
        <f t="shared" si="227"/>
        <v>0</v>
      </c>
      <c r="M494" s="67">
        <f t="shared" si="227"/>
        <v>0</v>
      </c>
      <c r="N494" s="67">
        <f t="shared" si="227"/>
        <v>0</v>
      </c>
      <c r="O494" s="122" t="str">
        <f t="shared" si="227"/>
        <v>0.00</v>
      </c>
    </row>
    <row r="495" spans="1:15" ht="12.75" x14ac:dyDescent="0.2">
      <c r="A495" s="63">
        <v>2</v>
      </c>
      <c r="B495" s="58">
        <v>7</v>
      </c>
      <c r="C495" s="58">
        <v>1</v>
      </c>
      <c r="D495" s="58">
        <v>4</v>
      </c>
      <c r="E495" s="58" t="s">
        <v>308</v>
      </c>
      <c r="F495" s="61" t="s">
        <v>297</v>
      </c>
      <c r="G495" s="67"/>
      <c r="H495" s="67"/>
      <c r="I495" s="67"/>
      <c r="J495" s="67"/>
      <c r="K495" s="67"/>
      <c r="L495" s="67"/>
      <c r="M495" s="67"/>
      <c r="N495" s="56">
        <f>SUBTOTAL(9,G495:M495)</f>
        <v>0</v>
      </c>
      <c r="O495" s="111" t="str">
        <f>IFERROR(N495/$N$19*100,"0.00")</f>
        <v>0.00</v>
      </c>
    </row>
    <row r="496" spans="1:15" ht="12.75" x14ac:dyDescent="0.2">
      <c r="A496" s="68">
        <v>2</v>
      </c>
      <c r="B496" s="66">
        <v>7</v>
      </c>
      <c r="C496" s="66">
        <v>1</v>
      </c>
      <c r="D496" s="66">
        <v>5</v>
      </c>
      <c r="E496" s="66"/>
      <c r="F496" s="76" t="s">
        <v>457</v>
      </c>
      <c r="G496" s="67">
        <f t="shared" ref="G496:O496" si="228">+G497</f>
        <v>0</v>
      </c>
      <c r="H496" s="67">
        <f t="shared" si="228"/>
        <v>0</v>
      </c>
      <c r="I496" s="67">
        <f t="shared" si="228"/>
        <v>0</v>
      </c>
      <c r="J496" s="67">
        <f t="shared" si="228"/>
        <v>0</v>
      </c>
      <c r="K496" s="67">
        <f t="shared" si="228"/>
        <v>0</v>
      </c>
      <c r="L496" s="67">
        <f t="shared" si="228"/>
        <v>0</v>
      </c>
      <c r="M496" s="67">
        <f t="shared" si="228"/>
        <v>0</v>
      </c>
      <c r="N496" s="67">
        <f t="shared" si="228"/>
        <v>0</v>
      </c>
      <c r="O496" s="122" t="str">
        <f t="shared" si="228"/>
        <v>0.00</v>
      </c>
    </row>
    <row r="497" spans="1:15" ht="12.75" x14ac:dyDescent="0.2">
      <c r="A497" s="63">
        <v>2</v>
      </c>
      <c r="B497" s="58">
        <v>7</v>
      </c>
      <c r="C497" s="58">
        <v>1</v>
      </c>
      <c r="D497" s="58">
        <v>5</v>
      </c>
      <c r="E497" s="58" t="s">
        <v>308</v>
      </c>
      <c r="F497" s="61" t="s">
        <v>457</v>
      </c>
      <c r="G497" s="67"/>
      <c r="H497" s="67"/>
      <c r="I497" s="67"/>
      <c r="J497" s="67"/>
      <c r="K497" s="67"/>
      <c r="L497" s="67"/>
      <c r="M497" s="67"/>
      <c r="N497" s="56">
        <f>SUBTOTAL(9,G497:M497)</f>
        <v>0</v>
      </c>
      <c r="O497" s="111" t="str">
        <f>IFERROR(N497/$N$19*100,"0.00")</f>
        <v>0.00</v>
      </c>
    </row>
    <row r="498" spans="1:15" ht="12.75" x14ac:dyDescent="0.2">
      <c r="A498" s="87">
        <v>2</v>
      </c>
      <c r="B498" s="85">
        <v>7</v>
      </c>
      <c r="C498" s="85">
        <v>2</v>
      </c>
      <c r="D498" s="85"/>
      <c r="E498" s="85"/>
      <c r="F498" s="88" t="s">
        <v>298</v>
      </c>
      <c r="G498" s="335">
        <f t="shared" ref="G498:N498" si="229">+G499+G501+G503+G505+G507+G509</f>
        <v>0</v>
      </c>
      <c r="H498" s="335">
        <f t="shared" si="229"/>
        <v>0</v>
      </c>
      <c r="I498" s="335">
        <f t="shared" si="229"/>
        <v>0</v>
      </c>
      <c r="J498" s="335">
        <f t="shared" si="229"/>
        <v>0</v>
      </c>
      <c r="K498" s="335">
        <f t="shared" si="229"/>
        <v>0</v>
      </c>
      <c r="L498" s="335">
        <f t="shared" si="229"/>
        <v>0</v>
      </c>
      <c r="M498" s="335">
        <f t="shared" si="229"/>
        <v>0</v>
      </c>
      <c r="N498" s="335">
        <f t="shared" si="229"/>
        <v>0</v>
      </c>
      <c r="O498" s="120">
        <f>+O499+O501+O503+O505+O507+O509</f>
        <v>0</v>
      </c>
    </row>
    <row r="499" spans="1:15" ht="12.75" x14ac:dyDescent="0.2">
      <c r="A499" s="65">
        <v>2</v>
      </c>
      <c r="B499" s="66">
        <v>7</v>
      </c>
      <c r="C499" s="66">
        <v>2</v>
      </c>
      <c r="D499" s="66">
        <v>1</v>
      </c>
      <c r="E499" s="66"/>
      <c r="F499" s="62" t="s">
        <v>299</v>
      </c>
      <c r="G499" s="67">
        <f t="shared" ref="G499:O499" si="230">+G500</f>
        <v>0</v>
      </c>
      <c r="H499" s="67">
        <f t="shared" si="230"/>
        <v>0</v>
      </c>
      <c r="I499" s="67">
        <f t="shared" si="230"/>
        <v>0</v>
      </c>
      <c r="J499" s="67">
        <f t="shared" si="230"/>
        <v>0</v>
      </c>
      <c r="K499" s="67">
        <f t="shared" si="230"/>
        <v>0</v>
      </c>
      <c r="L499" s="67">
        <f t="shared" si="230"/>
        <v>0</v>
      </c>
      <c r="M499" s="67">
        <f t="shared" si="230"/>
        <v>0</v>
      </c>
      <c r="N499" s="67">
        <f t="shared" si="230"/>
        <v>0</v>
      </c>
      <c r="O499" s="122" t="str">
        <f t="shared" si="230"/>
        <v>0.00</v>
      </c>
    </row>
    <row r="500" spans="1:15" ht="12.75" x14ac:dyDescent="0.2">
      <c r="A500" s="63">
        <v>2</v>
      </c>
      <c r="B500" s="58">
        <v>7</v>
      </c>
      <c r="C500" s="58">
        <v>2</v>
      </c>
      <c r="D500" s="58">
        <v>1</v>
      </c>
      <c r="E500" s="58" t="s">
        <v>308</v>
      </c>
      <c r="F500" s="61" t="s">
        <v>299</v>
      </c>
      <c r="G500" s="67"/>
      <c r="H500" s="67"/>
      <c r="I500" s="67"/>
      <c r="J500" s="67"/>
      <c r="K500" s="67"/>
      <c r="L500" s="67"/>
      <c r="M500" s="67"/>
      <c r="N500" s="56">
        <f>SUBTOTAL(9,G500:M500)</f>
        <v>0</v>
      </c>
      <c r="O500" s="111" t="str">
        <f>IFERROR(N500/$N$19*100,"0.00")</f>
        <v>0.00</v>
      </c>
    </row>
    <row r="501" spans="1:15" ht="12.75" x14ac:dyDescent="0.2">
      <c r="A501" s="65">
        <v>2</v>
      </c>
      <c r="B501" s="66">
        <v>7</v>
      </c>
      <c r="C501" s="66">
        <v>2</v>
      </c>
      <c r="D501" s="66">
        <v>2</v>
      </c>
      <c r="E501" s="66"/>
      <c r="F501" s="62" t="s">
        <v>300</v>
      </c>
      <c r="G501" s="67">
        <f t="shared" ref="G501:O501" si="231">+G502</f>
        <v>0</v>
      </c>
      <c r="H501" s="67">
        <f t="shared" si="231"/>
        <v>0</v>
      </c>
      <c r="I501" s="67">
        <f t="shared" si="231"/>
        <v>0</v>
      </c>
      <c r="J501" s="67">
        <f t="shared" si="231"/>
        <v>0</v>
      </c>
      <c r="K501" s="67">
        <f t="shared" si="231"/>
        <v>0</v>
      </c>
      <c r="L501" s="67">
        <f t="shared" si="231"/>
        <v>0</v>
      </c>
      <c r="M501" s="67">
        <f t="shared" si="231"/>
        <v>0</v>
      </c>
      <c r="N501" s="67">
        <f t="shared" si="231"/>
        <v>0</v>
      </c>
      <c r="O501" s="122" t="str">
        <f t="shared" si="231"/>
        <v>0.00</v>
      </c>
    </row>
    <row r="502" spans="1:15" ht="12.75" x14ac:dyDescent="0.2">
      <c r="A502" s="63">
        <v>2</v>
      </c>
      <c r="B502" s="58">
        <v>7</v>
      </c>
      <c r="C502" s="58">
        <v>2</v>
      </c>
      <c r="D502" s="58">
        <v>2</v>
      </c>
      <c r="E502" s="58" t="s">
        <v>308</v>
      </c>
      <c r="F502" s="61" t="s">
        <v>300</v>
      </c>
      <c r="G502" s="67"/>
      <c r="H502" s="67"/>
      <c r="I502" s="67"/>
      <c r="J502" s="67"/>
      <c r="K502" s="67"/>
      <c r="L502" s="67"/>
      <c r="M502" s="67"/>
      <c r="N502" s="56">
        <f>SUBTOTAL(9,G502:M502)</f>
        <v>0</v>
      </c>
      <c r="O502" s="111" t="str">
        <f>IFERROR(N502/$N$19*100,"0.00")</f>
        <v>0.00</v>
      </c>
    </row>
    <row r="503" spans="1:15" ht="12.75" x14ac:dyDescent="0.2">
      <c r="A503" s="65">
        <v>2</v>
      </c>
      <c r="B503" s="66">
        <v>7</v>
      </c>
      <c r="C503" s="66">
        <v>2</v>
      </c>
      <c r="D503" s="66">
        <v>3</v>
      </c>
      <c r="E503" s="66"/>
      <c r="F503" s="62" t="s">
        <v>301</v>
      </c>
      <c r="G503" s="67">
        <f t="shared" ref="G503:O503" si="232">+G504</f>
        <v>0</v>
      </c>
      <c r="H503" s="67">
        <f t="shared" si="232"/>
        <v>0</v>
      </c>
      <c r="I503" s="67">
        <f t="shared" si="232"/>
        <v>0</v>
      </c>
      <c r="J503" s="67">
        <f t="shared" si="232"/>
        <v>0</v>
      </c>
      <c r="K503" s="67">
        <f t="shared" si="232"/>
        <v>0</v>
      </c>
      <c r="L503" s="67">
        <f t="shared" si="232"/>
        <v>0</v>
      </c>
      <c r="M503" s="67">
        <f t="shared" si="232"/>
        <v>0</v>
      </c>
      <c r="N503" s="67">
        <f t="shared" si="232"/>
        <v>0</v>
      </c>
      <c r="O503" s="122" t="str">
        <f t="shared" si="232"/>
        <v>0.00</v>
      </c>
    </row>
    <row r="504" spans="1:15" ht="12.75" x14ac:dyDescent="0.2">
      <c r="A504" s="63">
        <v>2</v>
      </c>
      <c r="B504" s="58">
        <v>7</v>
      </c>
      <c r="C504" s="58">
        <v>2</v>
      </c>
      <c r="D504" s="58">
        <v>3</v>
      </c>
      <c r="E504" s="58" t="s">
        <v>308</v>
      </c>
      <c r="F504" s="61" t="s">
        <v>301</v>
      </c>
      <c r="G504" s="67"/>
      <c r="H504" s="67"/>
      <c r="I504" s="67"/>
      <c r="J504" s="67"/>
      <c r="K504" s="67"/>
      <c r="L504" s="67"/>
      <c r="M504" s="67"/>
      <c r="N504" s="56">
        <f>SUBTOTAL(9,G504:M504)</f>
        <v>0</v>
      </c>
      <c r="O504" s="111" t="str">
        <f>IFERROR(N504/$N$19*100,"0.00")</f>
        <v>0.00</v>
      </c>
    </row>
    <row r="505" spans="1:15" ht="12.75" x14ac:dyDescent="0.2">
      <c r="A505" s="65">
        <v>2</v>
      </c>
      <c r="B505" s="66">
        <v>7</v>
      </c>
      <c r="C505" s="66">
        <v>2</v>
      </c>
      <c r="D505" s="66">
        <v>4</v>
      </c>
      <c r="E505" s="66"/>
      <c r="F505" s="62" t="s">
        <v>302</v>
      </c>
      <c r="G505" s="67">
        <f t="shared" ref="G505:O505" si="233">+G506</f>
        <v>0</v>
      </c>
      <c r="H505" s="67">
        <f t="shared" si="233"/>
        <v>0</v>
      </c>
      <c r="I505" s="67">
        <f t="shared" si="233"/>
        <v>0</v>
      </c>
      <c r="J505" s="67">
        <f t="shared" si="233"/>
        <v>0</v>
      </c>
      <c r="K505" s="67">
        <f t="shared" si="233"/>
        <v>0</v>
      </c>
      <c r="L505" s="67">
        <f t="shared" si="233"/>
        <v>0</v>
      </c>
      <c r="M505" s="67">
        <f t="shared" si="233"/>
        <v>0</v>
      </c>
      <c r="N505" s="67">
        <f t="shared" si="233"/>
        <v>0</v>
      </c>
      <c r="O505" s="122" t="str">
        <f t="shared" si="233"/>
        <v>0.00</v>
      </c>
    </row>
    <row r="506" spans="1:15" ht="12.75" x14ac:dyDescent="0.2">
      <c r="A506" s="63">
        <v>2</v>
      </c>
      <c r="B506" s="58">
        <v>7</v>
      </c>
      <c r="C506" s="58">
        <v>2</v>
      </c>
      <c r="D506" s="58">
        <v>4</v>
      </c>
      <c r="E506" s="58" t="s">
        <v>308</v>
      </c>
      <c r="F506" s="61" t="s">
        <v>302</v>
      </c>
      <c r="G506" s="67"/>
      <c r="H506" s="67"/>
      <c r="I506" s="67"/>
      <c r="J506" s="67"/>
      <c r="K506" s="67"/>
      <c r="L506" s="67"/>
      <c r="M506" s="67"/>
      <c r="N506" s="56">
        <f>SUBTOTAL(9,G506:M506)</f>
        <v>0</v>
      </c>
      <c r="O506" s="111" t="str">
        <f>IFERROR(N506/$N$19*100,"0.00")</f>
        <v>0.00</v>
      </c>
    </row>
    <row r="507" spans="1:15" ht="12.75" x14ac:dyDescent="0.2">
      <c r="A507" s="65">
        <v>2</v>
      </c>
      <c r="B507" s="66">
        <v>7</v>
      </c>
      <c r="C507" s="66">
        <v>2</v>
      </c>
      <c r="D507" s="66">
        <v>7</v>
      </c>
      <c r="E507" s="66"/>
      <c r="F507" s="62" t="s">
        <v>303</v>
      </c>
      <c r="G507" s="67">
        <f t="shared" ref="G507:O507" si="234">+G508</f>
        <v>0</v>
      </c>
      <c r="H507" s="67">
        <f t="shared" si="234"/>
        <v>0</v>
      </c>
      <c r="I507" s="67">
        <f t="shared" si="234"/>
        <v>0</v>
      </c>
      <c r="J507" s="67">
        <f t="shared" si="234"/>
        <v>0</v>
      </c>
      <c r="K507" s="67">
        <f t="shared" si="234"/>
        <v>0</v>
      </c>
      <c r="L507" s="67">
        <f t="shared" si="234"/>
        <v>0</v>
      </c>
      <c r="M507" s="67">
        <f t="shared" si="234"/>
        <v>0</v>
      </c>
      <c r="N507" s="67">
        <f t="shared" si="234"/>
        <v>0</v>
      </c>
      <c r="O507" s="122" t="str">
        <f t="shared" si="234"/>
        <v>0.00</v>
      </c>
    </row>
    <row r="508" spans="1:15" ht="12.75" x14ac:dyDescent="0.2">
      <c r="A508" s="63">
        <v>2</v>
      </c>
      <c r="B508" s="58">
        <v>7</v>
      </c>
      <c r="C508" s="58">
        <v>2</v>
      </c>
      <c r="D508" s="58">
        <v>7</v>
      </c>
      <c r="E508" s="58" t="s">
        <v>308</v>
      </c>
      <c r="F508" s="61" t="s">
        <v>303</v>
      </c>
      <c r="G508" s="67"/>
      <c r="H508" s="67"/>
      <c r="I508" s="67"/>
      <c r="J508" s="67"/>
      <c r="K508" s="67"/>
      <c r="L508" s="67"/>
      <c r="M508" s="67"/>
      <c r="N508" s="56">
        <f>SUBTOTAL(9,G508:M508)</f>
        <v>0</v>
      </c>
      <c r="O508" s="111" t="str">
        <f>IFERROR(N508/$N$19*100,"0.00")</f>
        <v>0.00</v>
      </c>
    </row>
    <row r="509" spans="1:15" ht="12.75" x14ac:dyDescent="0.2">
      <c r="A509" s="65">
        <v>2</v>
      </c>
      <c r="B509" s="66">
        <v>7</v>
      </c>
      <c r="C509" s="66">
        <v>2</v>
      </c>
      <c r="D509" s="66">
        <v>8</v>
      </c>
      <c r="E509" s="66"/>
      <c r="F509" s="62" t="s">
        <v>304</v>
      </c>
      <c r="G509" s="67">
        <f t="shared" ref="G509:O509" si="235">+G510</f>
        <v>0</v>
      </c>
      <c r="H509" s="67">
        <f t="shared" si="235"/>
        <v>0</v>
      </c>
      <c r="I509" s="67">
        <f t="shared" si="235"/>
        <v>0</v>
      </c>
      <c r="J509" s="67">
        <f t="shared" si="235"/>
        <v>0</v>
      </c>
      <c r="K509" s="67">
        <f t="shared" si="235"/>
        <v>0</v>
      </c>
      <c r="L509" s="67">
        <f t="shared" si="235"/>
        <v>0</v>
      </c>
      <c r="M509" s="67">
        <f t="shared" si="235"/>
        <v>0</v>
      </c>
      <c r="N509" s="67">
        <f t="shared" si="235"/>
        <v>0</v>
      </c>
      <c r="O509" s="122" t="str">
        <f t="shared" si="235"/>
        <v>0.00</v>
      </c>
    </row>
    <row r="510" spans="1:15" ht="12.75" x14ac:dyDescent="0.2">
      <c r="A510" s="63">
        <v>2</v>
      </c>
      <c r="B510" s="58">
        <v>7</v>
      </c>
      <c r="C510" s="58">
        <v>2</v>
      </c>
      <c r="D510" s="58">
        <v>8</v>
      </c>
      <c r="E510" s="58" t="s">
        <v>308</v>
      </c>
      <c r="F510" s="61" t="s">
        <v>304</v>
      </c>
      <c r="G510" s="67"/>
      <c r="H510" s="67"/>
      <c r="I510" s="67"/>
      <c r="J510" s="67"/>
      <c r="K510" s="67"/>
      <c r="L510" s="67"/>
      <c r="M510" s="67"/>
      <c r="N510" s="56">
        <f>SUBTOTAL(9,G510:M510)</f>
        <v>0</v>
      </c>
      <c r="O510" s="111" t="str">
        <f>IFERROR(N510/$N$19*100,"0.00")</f>
        <v>0.00</v>
      </c>
    </row>
    <row r="511" spans="1:15" ht="12.75" x14ac:dyDescent="0.2">
      <c r="A511" s="87">
        <v>2</v>
      </c>
      <c r="B511" s="85">
        <v>7</v>
      </c>
      <c r="C511" s="85">
        <v>3</v>
      </c>
      <c r="D511" s="85"/>
      <c r="E511" s="85"/>
      <c r="F511" s="88" t="s">
        <v>305</v>
      </c>
      <c r="G511" s="335">
        <f t="shared" ref="G511:N511" si="236">+G512+G514</f>
        <v>0</v>
      </c>
      <c r="H511" s="335">
        <f t="shared" si="236"/>
        <v>0</v>
      </c>
      <c r="I511" s="335">
        <f t="shared" si="236"/>
        <v>0</v>
      </c>
      <c r="J511" s="335">
        <f t="shared" si="236"/>
        <v>0</v>
      </c>
      <c r="K511" s="335">
        <f t="shared" si="236"/>
        <v>0</v>
      </c>
      <c r="L511" s="335">
        <f t="shared" si="236"/>
        <v>0</v>
      </c>
      <c r="M511" s="335">
        <f t="shared" si="236"/>
        <v>0</v>
      </c>
      <c r="N511" s="335">
        <f t="shared" si="236"/>
        <v>0</v>
      </c>
      <c r="O511" s="120">
        <f>+O512+O514</f>
        <v>0</v>
      </c>
    </row>
    <row r="512" spans="1:15" ht="12.75" x14ac:dyDescent="0.2">
      <c r="A512" s="65">
        <v>2</v>
      </c>
      <c r="B512" s="66">
        <v>7</v>
      </c>
      <c r="C512" s="66">
        <v>3</v>
      </c>
      <c r="D512" s="66">
        <v>1</v>
      </c>
      <c r="E512" s="66"/>
      <c r="F512" s="62" t="s">
        <v>306</v>
      </c>
      <c r="G512" s="67">
        <f t="shared" ref="G512:O512" si="237">+G513</f>
        <v>0</v>
      </c>
      <c r="H512" s="67">
        <f t="shared" si="237"/>
        <v>0</v>
      </c>
      <c r="I512" s="67">
        <f t="shared" si="237"/>
        <v>0</v>
      </c>
      <c r="J512" s="67">
        <f t="shared" si="237"/>
        <v>0</v>
      </c>
      <c r="K512" s="67">
        <f t="shared" si="237"/>
        <v>0</v>
      </c>
      <c r="L512" s="67">
        <f t="shared" si="237"/>
        <v>0</v>
      </c>
      <c r="M512" s="67">
        <f t="shared" si="237"/>
        <v>0</v>
      </c>
      <c r="N512" s="67">
        <f t="shared" si="237"/>
        <v>0</v>
      </c>
      <c r="O512" s="122" t="str">
        <f t="shared" si="237"/>
        <v>0.00</v>
      </c>
    </row>
    <row r="513" spans="1:15" ht="12.75" x14ac:dyDescent="0.2">
      <c r="A513" s="63">
        <v>2</v>
      </c>
      <c r="B513" s="58">
        <v>7</v>
      </c>
      <c r="C513" s="58">
        <v>3</v>
      </c>
      <c r="D513" s="58">
        <v>1</v>
      </c>
      <c r="E513" s="58" t="s">
        <v>308</v>
      </c>
      <c r="F513" s="61" t="s">
        <v>306</v>
      </c>
      <c r="G513" s="67"/>
      <c r="H513" s="67"/>
      <c r="I513" s="67"/>
      <c r="J513" s="67"/>
      <c r="K513" s="67"/>
      <c r="L513" s="67"/>
      <c r="M513" s="67"/>
      <c r="N513" s="56">
        <f>SUBTOTAL(9,G513:M513)</f>
        <v>0</v>
      </c>
      <c r="O513" s="111" t="str">
        <f>IFERROR(N513/$N$19*100,"0.00")</f>
        <v>0.00</v>
      </c>
    </row>
    <row r="514" spans="1:15" ht="12.75" x14ac:dyDescent="0.2">
      <c r="A514" s="65">
        <v>2</v>
      </c>
      <c r="B514" s="66">
        <v>7</v>
      </c>
      <c r="C514" s="66">
        <v>3</v>
      </c>
      <c r="D514" s="66">
        <v>2</v>
      </c>
      <c r="E514" s="66"/>
      <c r="F514" s="62" t="s">
        <v>307</v>
      </c>
      <c r="G514" s="67">
        <f t="shared" ref="G514:O514" si="238">+G515</f>
        <v>0</v>
      </c>
      <c r="H514" s="67">
        <f t="shared" si="238"/>
        <v>0</v>
      </c>
      <c r="I514" s="67">
        <f t="shared" si="238"/>
        <v>0</v>
      </c>
      <c r="J514" s="67">
        <f t="shared" si="238"/>
        <v>0</v>
      </c>
      <c r="K514" s="67">
        <f t="shared" si="238"/>
        <v>0</v>
      </c>
      <c r="L514" s="67">
        <f t="shared" si="238"/>
        <v>0</v>
      </c>
      <c r="M514" s="67">
        <f t="shared" si="238"/>
        <v>0</v>
      </c>
      <c r="N514" s="67">
        <f t="shared" si="238"/>
        <v>0</v>
      </c>
      <c r="O514" s="122" t="str">
        <f t="shared" si="238"/>
        <v>0.00</v>
      </c>
    </row>
    <row r="515" spans="1:15" ht="12.75" x14ac:dyDescent="0.2">
      <c r="A515" s="112">
        <v>2</v>
      </c>
      <c r="B515" s="113">
        <v>7</v>
      </c>
      <c r="C515" s="113">
        <v>3</v>
      </c>
      <c r="D515" s="113">
        <v>2</v>
      </c>
      <c r="E515" s="113" t="s">
        <v>308</v>
      </c>
      <c r="F515" s="114" t="s">
        <v>307</v>
      </c>
      <c r="G515" s="115"/>
      <c r="H515" s="115"/>
      <c r="I515" s="115"/>
      <c r="J515" s="115"/>
      <c r="K515" s="115"/>
      <c r="L515" s="115"/>
      <c r="M515" s="115"/>
      <c r="N515" s="116">
        <f>SUBTOTAL(9,G515:M515)</f>
        <v>0</v>
      </c>
      <c r="O515" s="117" t="str">
        <f>IFERROR(N515/$N$19*100,"0.00")</f>
        <v>0.00</v>
      </c>
    </row>
    <row r="516" spans="1:15" s="145" customFormat="1" x14ac:dyDescent="0.3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</row>
    <row r="517" spans="1:15" s="145" customFormat="1" x14ac:dyDescent="0.3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</row>
    <row r="518" spans="1:15" s="145" customFormat="1" x14ac:dyDescent="0.3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</row>
    <row r="519" spans="1:15" s="145" customFormat="1" x14ac:dyDescent="0.3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</row>
    <row r="520" spans="1:15" s="145" customFormat="1" x14ac:dyDescent="0.3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</row>
    <row r="521" spans="1:15" s="145" customFormat="1" x14ac:dyDescent="0.3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</row>
    <row r="522" spans="1:15" s="145" customFormat="1" x14ac:dyDescent="0.3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  <c r="K522" s="146"/>
      <c r="L522" s="146"/>
      <c r="M522" s="146"/>
      <c r="N522" s="146"/>
    </row>
    <row r="523" spans="1:15" s="145" customFormat="1" x14ac:dyDescent="0.3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  <c r="K523" s="146"/>
      <c r="L523" s="146"/>
      <c r="M523" s="146"/>
      <c r="N523" s="146"/>
    </row>
    <row r="524" spans="1:15" s="145" customFormat="1" x14ac:dyDescent="0.3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  <c r="K524" s="146"/>
      <c r="L524" s="146"/>
      <c r="M524" s="146"/>
      <c r="N524" s="146"/>
    </row>
    <row r="525" spans="1:15" s="145" customFormat="1" x14ac:dyDescent="0.3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  <c r="K525" s="146"/>
      <c r="L525" s="146"/>
      <c r="M525" s="146"/>
      <c r="N525" s="146"/>
    </row>
    <row r="526" spans="1:15" s="145" customFormat="1" x14ac:dyDescent="0.3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  <c r="K526" s="146"/>
      <c r="L526" s="146"/>
      <c r="M526" s="146"/>
      <c r="N526" s="146"/>
    </row>
    <row r="527" spans="1:15" s="145" customFormat="1" x14ac:dyDescent="0.3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  <c r="K527" s="146"/>
      <c r="L527" s="146"/>
      <c r="M527" s="146"/>
      <c r="N527" s="146"/>
    </row>
    <row r="528" spans="1:15" s="145" customFormat="1" x14ac:dyDescent="0.3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  <c r="K528" s="146"/>
      <c r="L528" s="146"/>
      <c r="M528" s="146"/>
      <c r="N528" s="146"/>
    </row>
    <row r="529" spans="1:14" s="145" customFormat="1" x14ac:dyDescent="0.3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  <c r="K529" s="146"/>
      <c r="L529" s="146"/>
      <c r="M529" s="146"/>
      <c r="N529" s="146"/>
    </row>
    <row r="530" spans="1:14" s="145" customFormat="1" x14ac:dyDescent="0.3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  <c r="K530" s="146"/>
      <c r="L530" s="146"/>
      <c r="M530" s="146"/>
      <c r="N530" s="146"/>
    </row>
    <row r="531" spans="1:14" s="145" customFormat="1" x14ac:dyDescent="0.3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  <c r="K531" s="146"/>
      <c r="L531" s="146"/>
      <c r="M531" s="146"/>
      <c r="N531" s="146"/>
    </row>
    <row r="532" spans="1:14" s="145" customFormat="1" x14ac:dyDescent="0.3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  <c r="K532" s="146"/>
      <c r="L532" s="146"/>
      <c r="M532" s="146"/>
      <c r="N532" s="146"/>
    </row>
    <row r="533" spans="1:14" s="145" customFormat="1" x14ac:dyDescent="0.3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  <c r="K533" s="146"/>
      <c r="L533" s="146"/>
      <c r="M533" s="146"/>
      <c r="N533" s="146"/>
    </row>
    <row r="534" spans="1:14" s="145" customFormat="1" x14ac:dyDescent="0.3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  <c r="K534" s="146"/>
      <c r="L534" s="146"/>
      <c r="M534" s="146"/>
      <c r="N534" s="146"/>
    </row>
    <row r="535" spans="1:14" s="145" customFormat="1" x14ac:dyDescent="0.3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  <c r="K535" s="146"/>
      <c r="L535" s="146"/>
      <c r="M535" s="146"/>
      <c r="N535" s="146"/>
    </row>
    <row r="536" spans="1:14" s="145" customFormat="1" x14ac:dyDescent="0.3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  <c r="K536" s="146"/>
      <c r="L536" s="146"/>
      <c r="M536" s="146"/>
      <c r="N536" s="146"/>
    </row>
    <row r="537" spans="1:14" s="145" customFormat="1" x14ac:dyDescent="0.3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  <c r="K537" s="146"/>
      <c r="L537" s="146"/>
      <c r="M537" s="146"/>
      <c r="N537" s="146"/>
    </row>
    <row r="538" spans="1:14" s="145" customFormat="1" x14ac:dyDescent="0.3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  <c r="K538" s="146"/>
      <c r="L538" s="146"/>
      <c r="M538" s="146"/>
      <c r="N538" s="146"/>
    </row>
    <row r="539" spans="1:14" s="145" customFormat="1" x14ac:dyDescent="0.3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  <c r="K539" s="146"/>
      <c r="L539" s="146"/>
      <c r="M539" s="146"/>
      <c r="N539" s="146"/>
    </row>
    <row r="540" spans="1:14" s="145" customFormat="1" x14ac:dyDescent="0.3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  <c r="K540" s="146"/>
      <c r="L540" s="146"/>
      <c r="M540" s="146"/>
      <c r="N540" s="146"/>
    </row>
    <row r="541" spans="1:14" s="145" customFormat="1" x14ac:dyDescent="0.3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  <c r="K541" s="146"/>
      <c r="L541" s="146"/>
      <c r="M541" s="146"/>
      <c r="N541" s="146"/>
    </row>
    <row r="542" spans="1:14" s="145" customFormat="1" x14ac:dyDescent="0.3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146"/>
    </row>
    <row r="543" spans="1:14" s="145" customFormat="1" x14ac:dyDescent="0.3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  <c r="K543" s="146"/>
      <c r="L543" s="146"/>
      <c r="M543" s="146"/>
      <c r="N543" s="146"/>
    </row>
    <row r="544" spans="1:14" s="145" customFormat="1" x14ac:dyDescent="0.3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  <c r="K544" s="146"/>
      <c r="L544" s="146"/>
      <c r="M544" s="146"/>
      <c r="N544" s="146"/>
    </row>
    <row r="545" spans="1:14" s="145" customFormat="1" x14ac:dyDescent="0.3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  <c r="K545" s="146"/>
      <c r="L545" s="146"/>
      <c r="M545" s="146"/>
      <c r="N545" s="146"/>
    </row>
    <row r="546" spans="1:14" s="145" customFormat="1" x14ac:dyDescent="0.3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  <c r="L546" s="146"/>
      <c r="M546" s="146"/>
      <c r="N546" s="146"/>
    </row>
    <row r="547" spans="1:14" s="145" customFormat="1" x14ac:dyDescent="0.3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  <c r="K547" s="146"/>
      <c r="L547" s="146"/>
      <c r="M547" s="146"/>
      <c r="N547" s="146"/>
    </row>
    <row r="548" spans="1:14" s="145" customFormat="1" x14ac:dyDescent="0.3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  <c r="K548" s="146"/>
      <c r="L548" s="146"/>
      <c r="M548" s="146"/>
      <c r="N548" s="146"/>
    </row>
    <row r="549" spans="1:14" s="145" customFormat="1" x14ac:dyDescent="0.3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  <c r="K549" s="146"/>
      <c r="L549" s="146"/>
      <c r="M549" s="146"/>
      <c r="N549" s="146"/>
    </row>
    <row r="550" spans="1:14" s="145" customFormat="1" x14ac:dyDescent="0.3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  <c r="L550" s="146"/>
      <c r="M550" s="146"/>
      <c r="N550" s="146"/>
    </row>
    <row r="551" spans="1:14" s="145" customFormat="1" x14ac:dyDescent="0.3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  <c r="K551" s="146"/>
      <c r="L551" s="146"/>
      <c r="M551" s="146"/>
      <c r="N551" s="146"/>
    </row>
    <row r="552" spans="1:14" s="145" customFormat="1" x14ac:dyDescent="0.3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  <c r="K552" s="146"/>
      <c r="L552" s="146"/>
      <c r="M552" s="146"/>
      <c r="N552" s="146"/>
    </row>
    <row r="553" spans="1:14" s="145" customFormat="1" x14ac:dyDescent="0.3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  <c r="K553" s="146"/>
      <c r="L553" s="146"/>
      <c r="M553" s="146"/>
      <c r="N553" s="146"/>
    </row>
    <row r="554" spans="1:14" s="145" customFormat="1" x14ac:dyDescent="0.3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  <c r="K554" s="146"/>
      <c r="L554" s="146"/>
      <c r="M554" s="146"/>
      <c r="N554" s="146"/>
    </row>
    <row r="555" spans="1:14" s="145" customFormat="1" x14ac:dyDescent="0.3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  <c r="K555" s="146"/>
      <c r="L555" s="146"/>
      <c r="M555" s="146"/>
      <c r="N555" s="146"/>
    </row>
    <row r="556" spans="1:14" s="145" customFormat="1" x14ac:dyDescent="0.3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  <c r="K556" s="146"/>
      <c r="L556" s="146"/>
      <c r="M556" s="146"/>
      <c r="N556" s="146"/>
    </row>
    <row r="557" spans="1:14" s="145" customFormat="1" x14ac:dyDescent="0.3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  <c r="K557" s="146"/>
      <c r="L557" s="146"/>
      <c r="M557" s="146"/>
      <c r="N557" s="146"/>
    </row>
    <row r="558" spans="1:14" s="145" customFormat="1" x14ac:dyDescent="0.3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  <c r="K558" s="146"/>
      <c r="L558" s="146"/>
      <c r="M558" s="146"/>
      <c r="N558" s="146"/>
    </row>
    <row r="559" spans="1:14" s="145" customFormat="1" x14ac:dyDescent="0.3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  <c r="K559" s="146"/>
      <c r="L559" s="146"/>
      <c r="M559" s="146"/>
      <c r="N559" s="146"/>
    </row>
    <row r="560" spans="1:14" s="145" customFormat="1" x14ac:dyDescent="0.3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  <c r="K560" s="146"/>
      <c r="L560" s="146"/>
      <c r="M560" s="146"/>
      <c r="N560" s="146"/>
    </row>
    <row r="561" spans="1:14" s="145" customFormat="1" x14ac:dyDescent="0.3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  <c r="K561" s="146"/>
      <c r="L561" s="146"/>
      <c r="M561" s="146"/>
      <c r="N561" s="146"/>
    </row>
    <row r="562" spans="1:14" s="145" customFormat="1" x14ac:dyDescent="0.3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  <c r="K562" s="146"/>
      <c r="L562" s="146"/>
      <c r="M562" s="146"/>
      <c r="N562" s="146"/>
    </row>
    <row r="563" spans="1:14" s="145" customFormat="1" x14ac:dyDescent="0.3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  <c r="K563" s="146"/>
      <c r="L563" s="146"/>
      <c r="M563" s="146"/>
      <c r="N563" s="146"/>
    </row>
    <row r="564" spans="1:14" s="145" customFormat="1" x14ac:dyDescent="0.3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  <c r="K564" s="146"/>
      <c r="L564" s="146"/>
      <c r="M564" s="146"/>
      <c r="N564" s="146"/>
    </row>
    <row r="565" spans="1:14" s="145" customFormat="1" x14ac:dyDescent="0.3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  <c r="K565" s="146"/>
      <c r="L565" s="146"/>
      <c r="M565" s="146"/>
      <c r="N565" s="146"/>
    </row>
    <row r="566" spans="1:14" s="145" customFormat="1" x14ac:dyDescent="0.3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  <c r="K566" s="146"/>
      <c r="L566" s="146"/>
      <c r="M566" s="146"/>
      <c r="N566" s="146"/>
    </row>
    <row r="567" spans="1:14" s="145" customFormat="1" x14ac:dyDescent="0.3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  <c r="K567" s="146"/>
      <c r="L567" s="146"/>
      <c r="M567" s="146"/>
      <c r="N567" s="146"/>
    </row>
    <row r="568" spans="1:14" s="145" customFormat="1" x14ac:dyDescent="0.3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  <c r="K568" s="146"/>
      <c r="L568" s="146"/>
      <c r="M568" s="146"/>
      <c r="N568" s="146"/>
    </row>
    <row r="569" spans="1:14" s="145" customFormat="1" x14ac:dyDescent="0.3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  <c r="K569" s="146"/>
      <c r="L569" s="146"/>
      <c r="M569" s="146"/>
      <c r="N569" s="146"/>
    </row>
    <row r="570" spans="1:14" s="145" customFormat="1" x14ac:dyDescent="0.3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  <c r="K570" s="146"/>
      <c r="L570" s="146"/>
      <c r="M570" s="146"/>
      <c r="N570" s="146"/>
    </row>
    <row r="571" spans="1:14" s="145" customFormat="1" x14ac:dyDescent="0.3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  <c r="K571" s="146"/>
      <c r="L571" s="146"/>
      <c r="M571" s="146"/>
      <c r="N571" s="146"/>
    </row>
    <row r="572" spans="1:14" s="145" customFormat="1" x14ac:dyDescent="0.3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  <c r="K572" s="146"/>
      <c r="L572" s="146"/>
      <c r="M572" s="146"/>
      <c r="N572" s="146"/>
    </row>
    <row r="573" spans="1:14" s="145" customFormat="1" x14ac:dyDescent="0.3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  <c r="K573" s="146"/>
      <c r="L573" s="146"/>
      <c r="M573" s="146"/>
      <c r="N573" s="146"/>
    </row>
    <row r="574" spans="1:14" s="145" customFormat="1" x14ac:dyDescent="0.3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  <c r="K574" s="146"/>
      <c r="L574" s="146"/>
      <c r="M574" s="146"/>
      <c r="N574" s="146"/>
    </row>
    <row r="575" spans="1:14" s="145" customFormat="1" x14ac:dyDescent="0.3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  <c r="K575" s="146"/>
      <c r="L575" s="146"/>
      <c r="M575" s="146"/>
      <c r="N575" s="146"/>
    </row>
    <row r="576" spans="1:14" s="145" customFormat="1" x14ac:dyDescent="0.3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  <c r="K576" s="146"/>
      <c r="L576" s="146"/>
      <c r="M576" s="146"/>
      <c r="N576" s="146"/>
    </row>
    <row r="577" spans="1:14" s="145" customFormat="1" x14ac:dyDescent="0.3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  <c r="K577" s="146"/>
      <c r="L577" s="146"/>
      <c r="M577" s="146"/>
      <c r="N577" s="146"/>
    </row>
    <row r="578" spans="1:14" s="145" customFormat="1" x14ac:dyDescent="0.3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  <c r="K578" s="146"/>
      <c r="L578" s="146"/>
      <c r="M578" s="146"/>
      <c r="N578" s="146"/>
    </row>
    <row r="579" spans="1:14" s="145" customFormat="1" x14ac:dyDescent="0.3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  <c r="K579" s="146"/>
      <c r="L579" s="146"/>
      <c r="M579" s="146"/>
      <c r="N579" s="146"/>
    </row>
    <row r="580" spans="1:14" s="145" customFormat="1" x14ac:dyDescent="0.3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  <c r="K580" s="146"/>
      <c r="L580" s="146"/>
      <c r="M580" s="146"/>
      <c r="N580" s="146"/>
    </row>
    <row r="581" spans="1:14" s="145" customFormat="1" x14ac:dyDescent="0.3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  <c r="K581" s="146"/>
      <c r="L581" s="146"/>
      <c r="M581" s="146"/>
      <c r="N581" s="146"/>
    </row>
    <row r="582" spans="1:14" s="145" customFormat="1" x14ac:dyDescent="0.3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  <c r="K582" s="146"/>
      <c r="L582" s="146"/>
      <c r="M582" s="146"/>
      <c r="N582" s="146"/>
    </row>
    <row r="583" spans="1:14" s="145" customFormat="1" x14ac:dyDescent="0.3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  <c r="K583" s="146"/>
      <c r="L583" s="146"/>
      <c r="M583" s="146"/>
      <c r="N583" s="146"/>
    </row>
    <row r="584" spans="1:14" s="145" customFormat="1" x14ac:dyDescent="0.3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  <c r="K584" s="146"/>
      <c r="L584" s="146"/>
      <c r="M584" s="146"/>
      <c r="N584" s="146"/>
    </row>
    <row r="585" spans="1:14" s="145" customFormat="1" x14ac:dyDescent="0.3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  <c r="K585" s="146"/>
      <c r="L585" s="146"/>
      <c r="M585" s="146"/>
      <c r="N585" s="146"/>
    </row>
    <row r="586" spans="1:14" s="145" customFormat="1" x14ac:dyDescent="0.3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  <c r="K586" s="146"/>
      <c r="L586" s="146"/>
      <c r="M586" s="146"/>
      <c r="N586" s="146"/>
    </row>
    <row r="587" spans="1:14" s="145" customFormat="1" x14ac:dyDescent="0.3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</row>
    <row r="588" spans="1:14" s="145" customFormat="1" x14ac:dyDescent="0.3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  <c r="L588" s="146"/>
      <c r="M588" s="146"/>
      <c r="N588" s="146"/>
    </row>
    <row r="589" spans="1:14" s="145" customFormat="1" x14ac:dyDescent="0.3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  <c r="K589" s="146"/>
      <c r="L589" s="146"/>
      <c r="M589" s="146"/>
      <c r="N589" s="146"/>
    </row>
    <row r="590" spans="1:14" s="145" customFormat="1" x14ac:dyDescent="0.3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  <c r="K590" s="146"/>
      <c r="L590" s="146"/>
      <c r="M590" s="146"/>
      <c r="N590" s="146"/>
    </row>
    <row r="591" spans="1:14" s="145" customFormat="1" x14ac:dyDescent="0.3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  <c r="K591" s="146"/>
      <c r="L591" s="146"/>
      <c r="M591" s="146"/>
      <c r="N591" s="146"/>
    </row>
    <row r="592" spans="1:14" s="145" customFormat="1" x14ac:dyDescent="0.3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  <c r="K592" s="146"/>
      <c r="L592" s="146"/>
      <c r="M592" s="146"/>
      <c r="N592" s="146"/>
    </row>
    <row r="593" spans="1:14" s="145" customFormat="1" x14ac:dyDescent="0.3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  <c r="K593" s="146"/>
      <c r="L593" s="146"/>
      <c r="M593" s="146"/>
      <c r="N593" s="146"/>
    </row>
    <row r="594" spans="1:14" s="145" customFormat="1" x14ac:dyDescent="0.3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  <c r="K594" s="146"/>
      <c r="L594" s="146"/>
      <c r="M594" s="146"/>
      <c r="N594" s="146"/>
    </row>
    <row r="595" spans="1:14" s="145" customFormat="1" x14ac:dyDescent="0.3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  <c r="K595" s="146"/>
      <c r="L595" s="146"/>
      <c r="M595" s="146"/>
      <c r="N595" s="146"/>
    </row>
    <row r="596" spans="1:14" s="145" customFormat="1" x14ac:dyDescent="0.3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  <c r="K596" s="146"/>
      <c r="L596" s="146"/>
      <c r="M596" s="146"/>
      <c r="N596" s="146"/>
    </row>
    <row r="597" spans="1:14" s="145" customFormat="1" x14ac:dyDescent="0.3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  <c r="K597" s="146"/>
      <c r="L597" s="146"/>
      <c r="M597" s="146"/>
      <c r="N597" s="146"/>
    </row>
    <row r="598" spans="1:14" s="145" customFormat="1" x14ac:dyDescent="0.3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  <c r="K598" s="146"/>
      <c r="L598" s="146"/>
      <c r="M598" s="146"/>
      <c r="N598" s="146"/>
    </row>
    <row r="599" spans="1:14" s="145" customFormat="1" x14ac:dyDescent="0.3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  <c r="K599" s="146"/>
      <c r="L599" s="146"/>
      <c r="M599" s="146"/>
      <c r="N599" s="146"/>
    </row>
    <row r="600" spans="1:14" s="145" customFormat="1" x14ac:dyDescent="0.3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  <c r="K600" s="146"/>
      <c r="L600" s="146"/>
      <c r="M600" s="146"/>
      <c r="N600" s="146"/>
    </row>
    <row r="601" spans="1:14" s="145" customFormat="1" x14ac:dyDescent="0.3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  <c r="K601" s="146"/>
      <c r="L601" s="146"/>
      <c r="M601" s="146"/>
      <c r="N601" s="146"/>
    </row>
    <row r="602" spans="1:14" s="145" customFormat="1" x14ac:dyDescent="0.3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  <c r="K602" s="146"/>
      <c r="L602" s="146"/>
      <c r="M602" s="146"/>
      <c r="N602" s="146"/>
    </row>
    <row r="603" spans="1:14" s="145" customFormat="1" x14ac:dyDescent="0.3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  <c r="K603" s="146"/>
      <c r="L603" s="146"/>
      <c r="M603" s="146"/>
      <c r="N603" s="146"/>
    </row>
    <row r="604" spans="1:14" s="145" customFormat="1" x14ac:dyDescent="0.3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  <c r="K604" s="146"/>
      <c r="L604" s="146"/>
      <c r="M604" s="146"/>
      <c r="N604" s="146"/>
    </row>
    <row r="605" spans="1:14" s="145" customFormat="1" x14ac:dyDescent="0.3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  <c r="K605" s="146"/>
      <c r="L605" s="146"/>
      <c r="M605" s="146"/>
      <c r="N605" s="146"/>
    </row>
    <row r="606" spans="1:14" s="145" customFormat="1" x14ac:dyDescent="0.3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  <c r="K606" s="146"/>
      <c r="L606" s="146"/>
      <c r="M606" s="146"/>
      <c r="N606" s="146"/>
    </row>
    <row r="607" spans="1:14" s="145" customFormat="1" x14ac:dyDescent="0.3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  <c r="K607" s="146"/>
      <c r="L607" s="146"/>
      <c r="M607" s="146"/>
      <c r="N607" s="146"/>
    </row>
    <row r="608" spans="1:14" s="145" customFormat="1" x14ac:dyDescent="0.3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  <c r="K608" s="146"/>
      <c r="L608" s="146"/>
      <c r="M608" s="146"/>
      <c r="N608" s="146"/>
    </row>
    <row r="609" spans="1:14" s="145" customFormat="1" x14ac:dyDescent="0.3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  <c r="K609" s="146"/>
      <c r="L609" s="146"/>
      <c r="M609" s="146"/>
      <c r="N609" s="146"/>
    </row>
    <row r="610" spans="1:14" s="145" customFormat="1" x14ac:dyDescent="0.3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  <c r="K610" s="146"/>
      <c r="L610" s="146"/>
      <c r="M610" s="146"/>
      <c r="N610" s="146"/>
    </row>
    <row r="611" spans="1:14" s="145" customFormat="1" x14ac:dyDescent="0.3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  <c r="K611" s="146"/>
      <c r="L611" s="146"/>
      <c r="M611" s="146"/>
      <c r="N611" s="146"/>
    </row>
    <row r="612" spans="1:14" s="145" customFormat="1" x14ac:dyDescent="0.3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  <c r="K612" s="146"/>
      <c r="L612" s="146"/>
      <c r="M612" s="146"/>
      <c r="N612" s="146"/>
    </row>
    <row r="613" spans="1:14" s="145" customFormat="1" x14ac:dyDescent="0.3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  <c r="K613" s="146"/>
      <c r="L613" s="146"/>
      <c r="M613" s="146"/>
      <c r="N613" s="146"/>
    </row>
    <row r="614" spans="1:14" s="145" customFormat="1" x14ac:dyDescent="0.3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  <c r="K614" s="146"/>
      <c r="L614" s="146"/>
      <c r="M614" s="146"/>
      <c r="N614" s="146"/>
    </row>
    <row r="615" spans="1:14" s="145" customFormat="1" x14ac:dyDescent="0.3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  <c r="K615" s="146"/>
      <c r="L615" s="146"/>
      <c r="M615" s="146"/>
      <c r="N615" s="146"/>
    </row>
    <row r="616" spans="1:14" s="145" customFormat="1" x14ac:dyDescent="0.3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  <c r="K616" s="146"/>
      <c r="L616" s="146"/>
      <c r="M616" s="146"/>
      <c r="N616" s="146"/>
    </row>
    <row r="617" spans="1:14" s="145" customFormat="1" x14ac:dyDescent="0.3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  <c r="K617" s="146"/>
      <c r="L617" s="146"/>
      <c r="M617" s="146"/>
      <c r="N617" s="146"/>
    </row>
    <row r="618" spans="1:14" s="145" customFormat="1" x14ac:dyDescent="0.3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  <c r="K618" s="146"/>
      <c r="L618" s="146"/>
      <c r="M618" s="146"/>
      <c r="N618" s="146"/>
    </row>
    <row r="619" spans="1:14" s="145" customFormat="1" x14ac:dyDescent="0.3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  <c r="K619" s="146"/>
      <c r="L619" s="146"/>
      <c r="M619" s="146"/>
      <c r="N619" s="146"/>
    </row>
    <row r="620" spans="1:14" s="145" customFormat="1" x14ac:dyDescent="0.3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  <c r="K620" s="146"/>
      <c r="L620" s="146"/>
      <c r="M620" s="146"/>
      <c r="N620" s="146"/>
    </row>
    <row r="621" spans="1:14" s="145" customFormat="1" x14ac:dyDescent="0.3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  <c r="K621" s="146"/>
      <c r="L621" s="146"/>
      <c r="M621" s="146"/>
      <c r="N621" s="146"/>
    </row>
    <row r="622" spans="1:14" s="145" customFormat="1" x14ac:dyDescent="0.3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  <c r="K622" s="146"/>
      <c r="L622" s="146"/>
      <c r="M622" s="146"/>
      <c r="N622" s="146"/>
    </row>
    <row r="623" spans="1:14" s="145" customFormat="1" x14ac:dyDescent="0.3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  <c r="K623" s="146"/>
      <c r="L623" s="146"/>
      <c r="M623" s="146"/>
      <c r="N623" s="146"/>
    </row>
    <row r="624" spans="1:14" s="145" customFormat="1" x14ac:dyDescent="0.3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  <c r="K624" s="146"/>
      <c r="L624" s="146"/>
      <c r="M624" s="146"/>
      <c r="N624" s="146"/>
    </row>
    <row r="625" spans="1:14" s="145" customFormat="1" x14ac:dyDescent="0.3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  <c r="K625" s="146"/>
      <c r="L625" s="146"/>
      <c r="M625" s="146"/>
      <c r="N625" s="146"/>
    </row>
    <row r="626" spans="1:14" s="145" customFormat="1" x14ac:dyDescent="0.3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  <c r="K626" s="146"/>
      <c r="L626" s="146"/>
      <c r="M626" s="146"/>
      <c r="N626" s="146"/>
    </row>
    <row r="627" spans="1:14" s="145" customFormat="1" x14ac:dyDescent="0.3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  <c r="K627" s="146"/>
      <c r="L627" s="146"/>
      <c r="M627" s="146"/>
      <c r="N627" s="146"/>
    </row>
    <row r="628" spans="1:14" s="145" customFormat="1" x14ac:dyDescent="0.3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  <c r="K628" s="146"/>
      <c r="L628" s="146"/>
      <c r="M628" s="146"/>
      <c r="N628" s="146"/>
    </row>
    <row r="629" spans="1:14" s="145" customFormat="1" x14ac:dyDescent="0.3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  <c r="K629" s="146"/>
      <c r="L629" s="146"/>
      <c r="M629" s="146"/>
      <c r="N629" s="146"/>
    </row>
    <row r="630" spans="1:14" s="145" customFormat="1" x14ac:dyDescent="0.3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  <c r="K630" s="146"/>
      <c r="L630" s="146"/>
      <c r="M630" s="146"/>
      <c r="N630" s="146"/>
    </row>
    <row r="631" spans="1:14" s="145" customFormat="1" x14ac:dyDescent="0.3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  <c r="K631" s="146"/>
      <c r="L631" s="146"/>
      <c r="M631" s="146"/>
      <c r="N631" s="146"/>
    </row>
    <row r="632" spans="1:14" s="145" customFormat="1" x14ac:dyDescent="0.3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  <c r="K632" s="146"/>
      <c r="L632" s="146"/>
      <c r="M632" s="146"/>
      <c r="N632" s="146"/>
    </row>
    <row r="633" spans="1:14" s="145" customFormat="1" x14ac:dyDescent="0.3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  <c r="K633" s="146"/>
      <c r="L633" s="146"/>
      <c r="M633" s="146"/>
      <c r="N633" s="146"/>
    </row>
    <row r="634" spans="1:14" s="145" customFormat="1" x14ac:dyDescent="0.3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  <c r="K634" s="146"/>
      <c r="L634" s="146"/>
      <c r="M634" s="146"/>
      <c r="N634" s="146"/>
    </row>
    <row r="635" spans="1:14" s="145" customFormat="1" x14ac:dyDescent="0.3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  <c r="K635" s="146"/>
      <c r="L635" s="146"/>
      <c r="M635" s="146"/>
      <c r="N635" s="146"/>
    </row>
    <row r="636" spans="1:14" s="145" customFormat="1" x14ac:dyDescent="0.3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  <c r="K636" s="146"/>
      <c r="L636" s="146"/>
      <c r="M636" s="146"/>
      <c r="N636" s="146"/>
    </row>
    <row r="637" spans="1:14" s="145" customFormat="1" x14ac:dyDescent="0.3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  <c r="K637" s="146"/>
      <c r="L637" s="146"/>
      <c r="M637" s="146"/>
      <c r="N637" s="146"/>
    </row>
    <row r="638" spans="1:14" s="145" customFormat="1" x14ac:dyDescent="0.3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  <c r="K638" s="146"/>
      <c r="L638" s="146"/>
      <c r="M638" s="146"/>
      <c r="N638" s="146"/>
    </row>
    <row r="639" spans="1:14" s="145" customFormat="1" x14ac:dyDescent="0.3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  <c r="K639" s="146"/>
      <c r="L639" s="146"/>
      <c r="M639" s="146"/>
      <c r="N639" s="146"/>
    </row>
    <row r="640" spans="1:14" s="145" customFormat="1" x14ac:dyDescent="0.3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  <c r="K640" s="146"/>
      <c r="L640" s="146"/>
      <c r="M640" s="146"/>
      <c r="N640" s="146"/>
    </row>
    <row r="641" spans="1:14" s="145" customFormat="1" x14ac:dyDescent="0.3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  <c r="K641" s="146"/>
      <c r="L641" s="146"/>
      <c r="M641" s="146"/>
      <c r="N641" s="146"/>
    </row>
    <row r="642" spans="1:14" s="145" customFormat="1" x14ac:dyDescent="0.3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  <c r="K642" s="146"/>
      <c r="L642" s="146"/>
      <c r="M642" s="146"/>
      <c r="N642" s="146"/>
    </row>
    <row r="643" spans="1:14" s="145" customFormat="1" x14ac:dyDescent="0.3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  <c r="K643" s="146"/>
      <c r="L643" s="146"/>
      <c r="M643" s="146"/>
      <c r="N643" s="146"/>
    </row>
    <row r="644" spans="1:14" s="145" customFormat="1" x14ac:dyDescent="0.3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  <c r="K644" s="146"/>
      <c r="L644" s="146"/>
      <c r="M644" s="146"/>
      <c r="N644" s="146"/>
    </row>
    <row r="645" spans="1:14" s="145" customFormat="1" x14ac:dyDescent="0.3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  <c r="K645" s="146"/>
      <c r="L645" s="146"/>
      <c r="M645" s="146"/>
      <c r="N645" s="146"/>
    </row>
    <row r="646" spans="1:14" s="145" customFormat="1" x14ac:dyDescent="0.3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  <c r="K646" s="146"/>
      <c r="L646" s="146"/>
      <c r="M646" s="146"/>
      <c r="N646" s="146"/>
    </row>
    <row r="647" spans="1:14" s="145" customFormat="1" x14ac:dyDescent="0.3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  <c r="K647" s="146"/>
      <c r="L647" s="146"/>
      <c r="M647" s="146"/>
      <c r="N647" s="146"/>
    </row>
    <row r="648" spans="1:14" s="145" customFormat="1" x14ac:dyDescent="0.3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  <c r="K648" s="146"/>
      <c r="L648" s="146"/>
      <c r="M648" s="146"/>
      <c r="N648" s="146"/>
    </row>
    <row r="649" spans="1:14" s="145" customFormat="1" x14ac:dyDescent="0.3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  <c r="K649" s="146"/>
      <c r="L649" s="146"/>
      <c r="M649" s="146"/>
      <c r="N649" s="146"/>
    </row>
    <row r="650" spans="1:14" s="145" customFormat="1" x14ac:dyDescent="0.3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  <c r="K650" s="146"/>
      <c r="L650" s="146"/>
      <c r="M650" s="146"/>
      <c r="N650" s="146"/>
    </row>
    <row r="651" spans="1:14" s="145" customFormat="1" x14ac:dyDescent="0.3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  <c r="K651" s="146"/>
      <c r="L651" s="146"/>
      <c r="M651" s="146"/>
      <c r="N651" s="146"/>
    </row>
    <row r="652" spans="1:14" s="145" customFormat="1" x14ac:dyDescent="0.3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  <c r="K652" s="146"/>
      <c r="L652" s="146"/>
      <c r="M652" s="146"/>
      <c r="N652" s="146"/>
    </row>
    <row r="653" spans="1:14" s="145" customFormat="1" x14ac:dyDescent="0.3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  <c r="K653" s="146"/>
      <c r="L653" s="146"/>
      <c r="M653" s="146"/>
      <c r="N653" s="146"/>
    </row>
    <row r="654" spans="1:14" s="145" customFormat="1" x14ac:dyDescent="0.3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  <c r="K654" s="146"/>
      <c r="L654" s="146"/>
      <c r="M654" s="146"/>
      <c r="N654" s="146"/>
    </row>
    <row r="655" spans="1:14" s="145" customFormat="1" x14ac:dyDescent="0.3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  <c r="K655" s="146"/>
      <c r="L655" s="146"/>
      <c r="M655" s="146"/>
      <c r="N655" s="146"/>
    </row>
    <row r="656" spans="1:14" s="145" customFormat="1" x14ac:dyDescent="0.3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  <c r="K656" s="146"/>
      <c r="L656" s="146"/>
      <c r="M656" s="146"/>
      <c r="N656" s="146"/>
    </row>
    <row r="657" spans="1:14" s="145" customFormat="1" x14ac:dyDescent="0.3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  <c r="K657" s="146"/>
      <c r="L657" s="146"/>
      <c r="M657" s="146"/>
      <c r="N657" s="146"/>
    </row>
    <row r="658" spans="1:14" s="145" customFormat="1" x14ac:dyDescent="0.3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  <c r="K658" s="146"/>
      <c r="L658" s="146"/>
      <c r="M658" s="146"/>
      <c r="N658" s="146"/>
    </row>
    <row r="659" spans="1:14" s="145" customFormat="1" x14ac:dyDescent="0.3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  <c r="K659" s="146"/>
      <c r="L659" s="146"/>
      <c r="M659" s="146"/>
      <c r="N659" s="146"/>
    </row>
    <row r="660" spans="1:14" s="145" customFormat="1" x14ac:dyDescent="0.3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  <c r="K660" s="146"/>
      <c r="L660" s="146"/>
      <c r="M660" s="146"/>
      <c r="N660" s="146"/>
    </row>
    <row r="661" spans="1:14" s="145" customFormat="1" x14ac:dyDescent="0.3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  <c r="K661" s="146"/>
      <c r="L661" s="146"/>
      <c r="M661" s="146"/>
      <c r="N661" s="146"/>
    </row>
    <row r="662" spans="1:14" s="145" customFormat="1" x14ac:dyDescent="0.3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  <c r="K662" s="146"/>
      <c r="L662" s="146"/>
      <c r="M662" s="146"/>
      <c r="N662" s="146"/>
    </row>
    <row r="663" spans="1:14" s="145" customFormat="1" x14ac:dyDescent="0.3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  <c r="K663" s="146"/>
      <c r="L663" s="146"/>
      <c r="M663" s="146"/>
      <c r="N663" s="146"/>
    </row>
    <row r="664" spans="1:14" s="145" customFormat="1" x14ac:dyDescent="0.3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  <c r="K664" s="146"/>
      <c r="L664" s="146"/>
      <c r="M664" s="146"/>
      <c r="N664" s="146"/>
    </row>
    <row r="665" spans="1:14" s="145" customFormat="1" x14ac:dyDescent="0.3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  <c r="K665" s="146"/>
      <c r="L665" s="146"/>
      <c r="M665" s="146"/>
      <c r="N665" s="146"/>
    </row>
    <row r="666" spans="1:14" s="145" customFormat="1" x14ac:dyDescent="0.3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  <c r="K666" s="146"/>
      <c r="L666" s="146"/>
      <c r="M666" s="146"/>
      <c r="N666" s="146"/>
    </row>
    <row r="667" spans="1:14" s="145" customFormat="1" x14ac:dyDescent="0.3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  <c r="K667" s="146"/>
      <c r="L667" s="146"/>
      <c r="M667" s="146"/>
      <c r="N667" s="146"/>
    </row>
    <row r="668" spans="1:14" s="145" customFormat="1" x14ac:dyDescent="0.3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  <c r="K668" s="146"/>
      <c r="L668" s="146"/>
      <c r="M668" s="146"/>
      <c r="N668" s="146"/>
    </row>
    <row r="669" spans="1:14" s="145" customFormat="1" x14ac:dyDescent="0.3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  <c r="K669" s="146"/>
      <c r="L669" s="146"/>
      <c r="M669" s="146"/>
      <c r="N669" s="146"/>
    </row>
    <row r="670" spans="1:14" s="145" customFormat="1" x14ac:dyDescent="0.3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  <c r="K670" s="146"/>
      <c r="L670" s="146"/>
      <c r="M670" s="146"/>
      <c r="N670" s="146"/>
    </row>
    <row r="671" spans="1:14" s="145" customFormat="1" x14ac:dyDescent="0.3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  <c r="K671" s="146"/>
      <c r="L671" s="146"/>
      <c r="M671" s="146"/>
      <c r="N671" s="146"/>
    </row>
    <row r="672" spans="1:14" s="145" customFormat="1" x14ac:dyDescent="0.3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  <c r="K672" s="146"/>
      <c r="L672" s="146"/>
      <c r="M672" s="146"/>
      <c r="N672" s="146"/>
    </row>
    <row r="673" spans="1:14" s="145" customFormat="1" x14ac:dyDescent="0.3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  <c r="K673" s="146"/>
      <c r="L673" s="146"/>
      <c r="M673" s="146"/>
      <c r="N673" s="146"/>
    </row>
    <row r="674" spans="1:14" s="145" customFormat="1" x14ac:dyDescent="0.3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  <c r="K674" s="146"/>
      <c r="L674" s="146"/>
      <c r="M674" s="146"/>
      <c r="N674" s="146"/>
    </row>
    <row r="675" spans="1:14" s="145" customFormat="1" x14ac:dyDescent="0.3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  <c r="K675" s="146"/>
      <c r="L675" s="146"/>
      <c r="M675" s="146"/>
      <c r="N675" s="146"/>
    </row>
    <row r="676" spans="1:14" s="145" customFormat="1" x14ac:dyDescent="0.3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  <c r="K676" s="146"/>
      <c r="L676" s="146"/>
      <c r="M676" s="146"/>
      <c r="N676" s="146"/>
    </row>
    <row r="677" spans="1:14" s="145" customFormat="1" x14ac:dyDescent="0.3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  <c r="K677" s="146"/>
      <c r="L677" s="146"/>
      <c r="M677" s="146"/>
      <c r="N677" s="146"/>
    </row>
    <row r="678" spans="1:14" s="145" customFormat="1" x14ac:dyDescent="0.3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  <c r="K678" s="146"/>
      <c r="L678" s="146"/>
      <c r="M678" s="146"/>
      <c r="N678" s="146"/>
    </row>
    <row r="679" spans="1:14" s="145" customFormat="1" x14ac:dyDescent="0.3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  <c r="K679" s="146"/>
      <c r="L679" s="146"/>
      <c r="M679" s="146"/>
      <c r="N679" s="146"/>
    </row>
    <row r="680" spans="1:14" s="145" customFormat="1" x14ac:dyDescent="0.3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  <c r="K680" s="146"/>
      <c r="L680" s="146"/>
      <c r="M680" s="146"/>
      <c r="N680" s="146"/>
    </row>
    <row r="681" spans="1:14" s="145" customFormat="1" x14ac:dyDescent="0.3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  <c r="K681" s="146"/>
      <c r="L681" s="146"/>
      <c r="M681" s="146"/>
      <c r="N681" s="146"/>
    </row>
    <row r="682" spans="1:14" s="145" customFormat="1" x14ac:dyDescent="0.3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  <c r="K682" s="146"/>
      <c r="L682" s="146"/>
      <c r="M682" s="146"/>
      <c r="N682" s="146"/>
    </row>
    <row r="683" spans="1:14" s="145" customFormat="1" x14ac:dyDescent="0.3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  <c r="K683" s="146"/>
      <c r="L683" s="146"/>
      <c r="M683" s="146"/>
      <c r="N683" s="146"/>
    </row>
    <row r="684" spans="1:14" s="145" customFormat="1" x14ac:dyDescent="0.3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  <c r="K684" s="146"/>
      <c r="L684" s="146"/>
      <c r="M684" s="146"/>
      <c r="N684" s="146"/>
    </row>
    <row r="685" spans="1:14" s="145" customFormat="1" x14ac:dyDescent="0.3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  <c r="K685" s="146"/>
      <c r="L685" s="146"/>
      <c r="M685" s="146"/>
      <c r="N685" s="146"/>
    </row>
    <row r="686" spans="1:14" s="145" customFormat="1" x14ac:dyDescent="0.3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  <c r="K686" s="146"/>
      <c r="L686" s="146"/>
      <c r="M686" s="146"/>
      <c r="N686" s="146"/>
    </row>
    <row r="687" spans="1:14" s="145" customFormat="1" x14ac:dyDescent="0.3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  <c r="K687" s="146"/>
      <c r="L687" s="146"/>
      <c r="M687" s="146"/>
      <c r="N687" s="146"/>
    </row>
    <row r="688" spans="1:14" s="145" customFormat="1" x14ac:dyDescent="0.3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  <c r="K688" s="146"/>
      <c r="L688" s="146"/>
      <c r="M688" s="146"/>
      <c r="N688" s="146"/>
    </row>
    <row r="689" spans="1:14" s="145" customFormat="1" x14ac:dyDescent="0.3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  <c r="K689" s="146"/>
      <c r="L689" s="146"/>
      <c r="M689" s="146"/>
      <c r="N689" s="146"/>
    </row>
    <row r="690" spans="1:14" s="145" customFormat="1" x14ac:dyDescent="0.3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  <c r="K690" s="146"/>
      <c r="L690" s="146"/>
      <c r="M690" s="146"/>
      <c r="N690" s="146"/>
    </row>
    <row r="691" spans="1:14" s="145" customFormat="1" x14ac:dyDescent="0.3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  <c r="K691" s="146"/>
      <c r="L691" s="146"/>
      <c r="M691" s="146"/>
      <c r="N691" s="146"/>
    </row>
    <row r="692" spans="1:14" s="145" customFormat="1" x14ac:dyDescent="0.3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  <c r="K692" s="146"/>
      <c r="L692" s="146"/>
      <c r="M692" s="146"/>
      <c r="N692" s="146"/>
    </row>
    <row r="693" spans="1:14" s="145" customFormat="1" x14ac:dyDescent="0.3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  <c r="K693" s="146"/>
      <c r="L693" s="146"/>
      <c r="M693" s="146"/>
      <c r="N693" s="146"/>
    </row>
    <row r="694" spans="1:14" s="145" customFormat="1" x14ac:dyDescent="0.3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  <c r="K694" s="146"/>
      <c r="L694" s="146"/>
      <c r="M694" s="146"/>
      <c r="N694" s="146"/>
    </row>
    <row r="695" spans="1:14" s="145" customFormat="1" x14ac:dyDescent="0.3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  <c r="K695" s="146"/>
      <c r="L695" s="146"/>
      <c r="M695" s="146"/>
      <c r="N695" s="146"/>
    </row>
    <row r="696" spans="1:14" s="145" customFormat="1" x14ac:dyDescent="0.3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  <c r="K696" s="146"/>
      <c r="L696" s="146"/>
      <c r="M696" s="146"/>
      <c r="N696" s="146"/>
    </row>
    <row r="697" spans="1:14" s="145" customFormat="1" x14ac:dyDescent="0.3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  <c r="K697" s="146"/>
      <c r="L697" s="146"/>
      <c r="M697" s="146"/>
      <c r="N697" s="146"/>
    </row>
    <row r="698" spans="1:14" s="145" customFormat="1" x14ac:dyDescent="0.3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  <c r="L698" s="146"/>
      <c r="M698" s="146"/>
      <c r="N698" s="146"/>
    </row>
    <row r="699" spans="1:14" s="145" customFormat="1" x14ac:dyDescent="0.3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  <c r="K699" s="146"/>
      <c r="L699" s="146"/>
      <c r="M699" s="146"/>
      <c r="N699" s="146"/>
    </row>
    <row r="700" spans="1:14" s="145" customFormat="1" x14ac:dyDescent="0.3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  <c r="K700" s="146"/>
      <c r="L700" s="146"/>
      <c r="M700" s="146"/>
      <c r="N700" s="146"/>
    </row>
    <row r="701" spans="1:14" s="145" customFormat="1" x14ac:dyDescent="0.3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  <c r="K701" s="146"/>
      <c r="L701" s="146"/>
      <c r="M701" s="146"/>
      <c r="N701" s="146"/>
    </row>
    <row r="702" spans="1:14" s="145" customFormat="1" x14ac:dyDescent="0.3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  <c r="K702" s="146"/>
      <c r="L702" s="146"/>
      <c r="M702" s="146"/>
      <c r="N702" s="146"/>
    </row>
    <row r="703" spans="1:14" s="145" customFormat="1" x14ac:dyDescent="0.3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  <c r="K703" s="146"/>
      <c r="L703" s="146"/>
      <c r="M703" s="146"/>
      <c r="N703" s="146"/>
    </row>
    <row r="704" spans="1:14" s="145" customFormat="1" x14ac:dyDescent="0.3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  <c r="K704" s="146"/>
      <c r="L704" s="146"/>
      <c r="M704" s="146"/>
      <c r="N704" s="146"/>
    </row>
    <row r="705" spans="1:14" s="145" customFormat="1" x14ac:dyDescent="0.3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  <c r="K705" s="146"/>
      <c r="L705" s="146"/>
      <c r="M705" s="146"/>
      <c r="N705" s="146"/>
    </row>
    <row r="706" spans="1:14" s="145" customFormat="1" x14ac:dyDescent="0.3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  <c r="K706" s="146"/>
      <c r="L706" s="146"/>
      <c r="M706" s="146"/>
      <c r="N706" s="146"/>
    </row>
    <row r="707" spans="1:14" s="145" customFormat="1" x14ac:dyDescent="0.3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  <c r="K707" s="146"/>
      <c r="L707" s="146"/>
      <c r="M707" s="146"/>
      <c r="N707" s="146"/>
    </row>
    <row r="708" spans="1:14" s="145" customFormat="1" x14ac:dyDescent="0.3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  <c r="K708" s="146"/>
      <c r="L708" s="146"/>
      <c r="M708" s="146"/>
      <c r="N708" s="146"/>
    </row>
    <row r="709" spans="1:14" s="145" customFormat="1" x14ac:dyDescent="0.3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  <c r="K709" s="146"/>
      <c r="L709" s="146"/>
      <c r="M709" s="146"/>
      <c r="N709" s="146"/>
    </row>
    <row r="710" spans="1:14" s="145" customFormat="1" x14ac:dyDescent="0.3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  <c r="K710" s="146"/>
      <c r="L710" s="146"/>
      <c r="M710" s="146"/>
      <c r="N710" s="146"/>
    </row>
    <row r="711" spans="1:14" s="145" customFormat="1" x14ac:dyDescent="0.3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  <c r="K711" s="146"/>
      <c r="L711" s="146"/>
      <c r="M711" s="146"/>
      <c r="N711" s="146"/>
    </row>
    <row r="712" spans="1:14" s="145" customFormat="1" x14ac:dyDescent="0.3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  <c r="K712" s="146"/>
      <c r="L712" s="146"/>
      <c r="M712" s="146"/>
      <c r="N712" s="146"/>
    </row>
    <row r="713" spans="1:14" s="145" customFormat="1" x14ac:dyDescent="0.3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  <c r="K713" s="146"/>
      <c r="L713" s="146"/>
      <c r="M713" s="146"/>
      <c r="N713" s="146"/>
    </row>
    <row r="714" spans="1:14" s="145" customFormat="1" x14ac:dyDescent="0.3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  <c r="K714" s="146"/>
      <c r="L714" s="146"/>
      <c r="M714" s="146"/>
      <c r="N714" s="146"/>
    </row>
    <row r="715" spans="1:14" s="145" customFormat="1" x14ac:dyDescent="0.3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  <c r="K715" s="146"/>
      <c r="L715" s="146"/>
      <c r="M715" s="146"/>
      <c r="N715" s="146"/>
    </row>
    <row r="716" spans="1:14" s="145" customFormat="1" x14ac:dyDescent="0.3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  <c r="K716" s="146"/>
      <c r="L716" s="146"/>
      <c r="M716" s="146"/>
      <c r="N716" s="146"/>
    </row>
    <row r="717" spans="1:14" s="145" customFormat="1" x14ac:dyDescent="0.3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  <c r="K717" s="146"/>
      <c r="L717" s="146"/>
      <c r="M717" s="146"/>
      <c r="N717" s="146"/>
    </row>
    <row r="718" spans="1:14" s="145" customFormat="1" x14ac:dyDescent="0.3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  <c r="K718" s="146"/>
      <c r="L718" s="146"/>
      <c r="M718" s="146"/>
      <c r="N718" s="146"/>
    </row>
    <row r="719" spans="1:14" s="145" customFormat="1" x14ac:dyDescent="0.3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  <c r="K719" s="146"/>
      <c r="L719" s="146"/>
      <c r="M719" s="146"/>
      <c r="N719" s="146"/>
    </row>
    <row r="720" spans="1:14" s="145" customFormat="1" x14ac:dyDescent="0.3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  <c r="K720" s="146"/>
      <c r="L720" s="146"/>
      <c r="M720" s="146"/>
      <c r="N720" s="146"/>
    </row>
    <row r="721" spans="1:14" s="145" customFormat="1" x14ac:dyDescent="0.3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  <c r="K721" s="146"/>
      <c r="L721" s="146"/>
      <c r="M721" s="146"/>
      <c r="N721" s="146"/>
    </row>
    <row r="722" spans="1:14" s="145" customFormat="1" x14ac:dyDescent="0.3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  <c r="K722" s="146"/>
      <c r="L722" s="146"/>
      <c r="M722" s="146"/>
      <c r="N722" s="146"/>
    </row>
    <row r="723" spans="1:14" s="145" customFormat="1" x14ac:dyDescent="0.3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  <c r="K723" s="146"/>
      <c r="L723" s="146"/>
      <c r="M723" s="146"/>
      <c r="N723" s="146"/>
    </row>
    <row r="724" spans="1:14" s="145" customFormat="1" x14ac:dyDescent="0.3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  <c r="K724" s="146"/>
      <c r="L724" s="146"/>
      <c r="M724" s="146"/>
      <c r="N724" s="146"/>
    </row>
    <row r="725" spans="1:14" s="145" customFormat="1" x14ac:dyDescent="0.3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  <c r="K725" s="146"/>
      <c r="L725" s="146"/>
      <c r="M725" s="146"/>
      <c r="N725" s="146"/>
    </row>
    <row r="726" spans="1:14" s="145" customFormat="1" x14ac:dyDescent="0.3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  <c r="K726" s="146"/>
      <c r="L726" s="146"/>
      <c r="M726" s="146"/>
      <c r="N726" s="146"/>
    </row>
    <row r="727" spans="1:14" s="145" customFormat="1" x14ac:dyDescent="0.3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  <c r="K727" s="146"/>
      <c r="L727" s="146"/>
      <c r="M727" s="146"/>
      <c r="N727" s="146"/>
    </row>
    <row r="728" spans="1:14" s="145" customFormat="1" x14ac:dyDescent="0.3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  <c r="K728" s="146"/>
      <c r="L728" s="146"/>
      <c r="M728" s="146"/>
      <c r="N728" s="146"/>
    </row>
    <row r="729" spans="1:14" s="145" customFormat="1" x14ac:dyDescent="0.3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  <c r="K729" s="146"/>
      <c r="L729" s="146"/>
      <c r="M729" s="146"/>
      <c r="N729" s="146"/>
    </row>
    <row r="730" spans="1:14" s="145" customFormat="1" x14ac:dyDescent="0.3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  <c r="K730" s="146"/>
      <c r="L730" s="146"/>
      <c r="M730" s="146"/>
      <c r="N730" s="146"/>
    </row>
    <row r="731" spans="1:14" s="145" customFormat="1" x14ac:dyDescent="0.3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  <c r="K731" s="146"/>
      <c r="L731" s="146"/>
      <c r="M731" s="146"/>
      <c r="N731" s="146"/>
    </row>
    <row r="732" spans="1:14" s="145" customFormat="1" x14ac:dyDescent="0.3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  <c r="K732" s="146"/>
      <c r="L732" s="146"/>
      <c r="M732" s="146"/>
      <c r="N732" s="146"/>
    </row>
    <row r="733" spans="1:14" s="145" customFormat="1" x14ac:dyDescent="0.3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  <c r="K733" s="146"/>
      <c r="L733" s="146"/>
      <c r="M733" s="146"/>
      <c r="N733" s="146"/>
    </row>
    <row r="734" spans="1:14" s="145" customFormat="1" x14ac:dyDescent="0.3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  <c r="K734" s="146"/>
      <c r="L734" s="146"/>
      <c r="M734" s="146"/>
      <c r="N734" s="146"/>
    </row>
    <row r="735" spans="1:14" s="145" customFormat="1" x14ac:dyDescent="0.3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N735" s="146"/>
    </row>
    <row r="736" spans="1:14" s="145" customFormat="1" x14ac:dyDescent="0.3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  <c r="K736" s="146"/>
      <c r="L736" s="146"/>
      <c r="M736" s="146"/>
      <c r="N736" s="146"/>
    </row>
    <row r="737" spans="1:14" s="145" customFormat="1" x14ac:dyDescent="0.3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  <c r="K737" s="146"/>
      <c r="L737" s="146"/>
      <c r="M737" s="146"/>
      <c r="N737" s="146"/>
    </row>
    <row r="738" spans="1:14" s="145" customFormat="1" x14ac:dyDescent="0.3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  <c r="K738" s="146"/>
      <c r="L738" s="146"/>
      <c r="M738" s="146"/>
      <c r="N738" s="146"/>
    </row>
    <row r="739" spans="1:14" s="145" customFormat="1" x14ac:dyDescent="0.3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  <c r="K739" s="146"/>
      <c r="L739" s="146"/>
      <c r="M739" s="146"/>
      <c r="N739" s="146"/>
    </row>
    <row r="740" spans="1:14" s="145" customFormat="1" x14ac:dyDescent="0.3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  <c r="K740" s="146"/>
      <c r="L740" s="146"/>
      <c r="M740" s="146"/>
      <c r="N740" s="146"/>
    </row>
    <row r="741" spans="1:14" s="145" customFormat="1" x14ac:dyDescent="0.3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  <c r="K741" s="146"/>
      <c r="L741" s="146"/>
      <c r="M741" s="146"/>
      <c r="N741" s="146"/>
    </row>
    <row r="742" spans="1:14" s="145" customFormat="1" x14ac:dyDescent="0.3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  <c r="K742" s="146"/>
      <c r="L742" s="146"/>
      <c r="M742" s="146"/>
      <c r="N742" s="146"/>
    </row>
    <row r="743" spans="1:14" s="145" customFormat="1" x14ac:dyDescent="0.3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  <c r="K743" s="146"/>
      <c r="L743" s="146"/>
      <c r="M743" s="146"/>
      <c r="N743" s="146"/>
    </row>
    <row r="744" spans="1:14" s="145" customFormat="1" x14ac:dyDescent="0.3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  <c r="K744" s="146"/>
      <c r="L744" s="146"/>
      <c r="M744" s="146"/>
      <c r="N744" s="146"/>
    </row>
    <row r="745" spans="1:14" s="145" customFormat="1" x14ac:dyDescent="0.3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  <c r="K745" s="146"/>
      <c r="L745" s="146"/>
      <c r="M745" s="146"/>
      <c r="N745" s="146"/>
    </row>
    <row r="746" spans="1:14" s="145" customFormat="1" x14ac:dyDescent="0.3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  <c r="K746" s="146"/>
      <c r="L746" s="146"/>
      <c r="M746" s="146"/>
      <c r="N746" s="146"/>
    </row>
    <row r="747" spans="1:14" s="145" customFormat="1" x14ac:dyDescent="0.3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  <c r="K747" s="146"/>
      <c r="L747" s="146"/>
      <c r="M747" s="146"/>
      <c r="N747" s="146"/>
    </row>
    <row r="748" spans="1:14" s="145" customFormat="1" x14ac:dyDescent="0.3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  <c r="K748" s="146"/>
      <c r="L748" s="146"/>
      <c r="M748" s="146"/>
      <c r="N748" s="146"/>
    </row>
    <row r="749" spans="1:14" s="145" customFormat="1" x14ac:dyDescent="0.3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  <c r="K749" s="146"/>
      <c r="L749" s="146"/>
      <c r="M749" s="146"/>
      <c r="N749" s="146"/>
    </row>
    <row r="750" spans="1:14" s="145" customFormat="1" x14ac:dyDescent="0.3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  <c r="K750" s="146"/>
      <c r="L750" s="146"/>
      <c r="M750" s="146"/>
      <c r="N750" s="146"/>
    </row>
    <row r="751" spans="1:14" s="145" customFormat="1" x14ac:dyDescent="0.3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  <c r="K751" s="146"/>
      <c r="L751" s="146"/>
      <c r="M751" s="146"/>
      <c r="N751" s="146"/>
    </row>
    <row r="752" spans="1:14" s="145" customFormat="1" x14ac:dyDescent="0.3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  <c r="K752" s="146"/>
      <c r="L752" s="146"/>
      <c r="M752" s="146"/>
      <c r="N752" s="146"/>
    </row>
    <row r="753" spans="1:14" s="145" customFormat="1" x14ac:dyDescent="0.3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  <c r="K753" s="146"/>
      <c r="L753" s="146"/>
      <c r="M753" s="146"/>
      <c r="N753" s="146"/>
    </row>
    <row r="754" spans="1:14" s="145" customFormat="1" x14ac:dyDescent="0.3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  <c r="K754" s="146"/>
      <c r="L754" s="146"/>
      <c r="M754" s="146"/>
      <c r="N754" s="146"/>
    </row>
    <row r="755" spans="1:14" s="145" customFormat="1" x14ac:dyDescent="0.3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  <c r="K755" s="146"/>
      <c r="L755" s="146"/>
      <c r="M755" s="146"/>
      <c r="N755" s="146"/>
    </row>
    <row r="756" spans="1:14" s="145" customFormat="1" x14ac:dyDescent="0.3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  <c r="K756" s="146"/>
      <c r="L756" s="146"/>
      <c r="M756" s="146"/>
      <c r="N756" s="146"/>
    </row>
    <row r="757" spans="1:14" s="145" customFormat="1" x14ac:dyDescent="0.3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  <c r="K757" s="146"/>
      <c r="L757" s="146"/>
      <c r="M757" s="146"/>
      <c r="N757" s="146"/>
    </row>
    <row r="758" spans="1:14" s="145" customFormat="1" x14ac:dyDescent="0.3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  <c r="K758" s="146"/>
      <c r="L758" s="146"/>
      <c r="M758" s="146"/>
      <c r="N758" s="146"/>
    </row>
    <row r="759" spans="1:14" s="145" customFormat="1" x14ac:dyDescent="0.3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  <c r="K759" s="146"/>
      <c r="L759" s="146"/>
      <c r="M759" s="146"/>
      <c r="N759" s="146"/>
    </row>
    <row r="760" spans="1:14" s="145" customFormat="1" x14ac:dyDescent="0.3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  <c r="K760" s="146"/>
      <c r="L760" s="146"/>
      <c r="M760" s="146"/>
      <c r="N760" s="146"/>
    </row>
    <row r="761" spans="1:14" s="145" customFormat="1" x14ac:dyDescent="0.3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  <c r="K761" s="146"/>
      <c r="L761" s="146"/>
      <c r="M761" s="146"/>
      <c r="N761" s="146"/>
    </row>
    <row r="762" spans="1:14" s="145" customFormat="1" x14ac:dyDescent="0.3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  <c r="K762" s="146"/>
      <c r="L762" s="146"/>
      <c r="M762" s="146"/>
      <c r="N762" s="146"/>
    </row>
    <row r="763" spans="1:14" s="145" customFormat="1" x14ac:dyDescent="0.3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  <c r="K763" s="146"/>
      <c r="L763" s="146"/>
      <c r="M763" s="146"/>
      <c r="N763" s="146"/>
    </row>
    <row r="764" spans="1:14" s="145" customFormat="1" x14ac:dyDescent="0.3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  <c r="K764" s="146"/>
      <c r="L764" s="146"/>
      <c r="M764" s="146"/>
      <c r="N764" s="146"/>
    </row>
    <row r="765" spans="1:14" s="145" customFormat="1" x14ac:dyDescent="0.3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  <c r="K765" s="146"/>
      <c r="L765" s="146"/>
      <c r="M765" s="146"/>
      <c r="N765" s="146"/>
    </row>
    <row r="766" spans="1:14" s="145" customFormat="1" x14ac:dyDescent="0.3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  <c r="K766" s="146"/>
      <c r="L766" s="146"/>
      <c r="M766" s="146"/>
      <c r="N766" s="146"/>
    </row>
    <row r="767" spans="1:14" s="145" customFormat="1" x14ac:dyDescent="0.3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  <c r="K767" s="146"/>
      <c r="L767" s="146"/>
      <c r="M767" s="146"/>
      <c r="N767" s="146"/>
    </row>
    <row r="768" spans="1:14" s="145" customFormat="1" x14ac:dyDescent="0.3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  <c r="K768" s="146"/>
      <c r="L768" s="146"/>
      <c r="M768" s="146"/>
      <c r="N768" s="146"/>
    </row>
    <row r="769" spans="1:14" s="145" customFormat="1" x14ac:dyDescent="0.3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  <c r="K769" s="146"/>
      <c r="L769" s="146"/>
      <c r="M769" s="146"/>
      <c r="N769" s="146"/>
    </row>
    <row r="770" spans="1:14" s="145" customFormat="1" x14ac:dyDescent="0.3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  <c r="K770" s="146"/>
      <c r="L770" s="146"/>
      <c r="M770" s="146"/>
      <c r="N770" s="146"/>
    </row>
    <row r="771" spans="1:14" s="145" customFormat="1" x14ac:dyDescent="0.3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  <c r="K771" s="146"/>
      <c r="L771" s="146"/>
      <c r="M771" s="146"/>
      <c r="N771" s="146"/>
    </row>
    <row r="772" spans="1:14" s="145" customFormat="1" x14ac:dyDescent="0.3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  <c r="K772" s="146"/>
      <c r="L772" s="146"/>
      <c r="M772" s="146"/>
      <c r="N772" s="146"/>
    </row>
    <row r="773" spans="1:14" s="145" customFormat="1" x14ac:dyDescent="0.3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  <c r="K773" s="146"/>
      <c r="L773" s="146"/>
      <c r="M773" s="146"/>
      <c r="N773" s="146"/>
    </row>
    <row r="774" spans="1:14" s="145" customFormat="1" x14ac:dyDescent="0.3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  <c r="K774" s="146"/>
      <c r="L774" s="146"/>
      <c r="M774" s="146"/>
      <c r="N774" s="146"/>
    </row>
    <row r="775" spans="1:14" s="145" customFormat="1" x14ac:dyDescent="0.3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  <c r="K775" s="146"/>
      <c r="L775" s="146"/>
      <c r="M775" s="146"/>
      <c r="N775" s="146"/>
    </row>
    <row r="776" spans="1:14" s="145" customFormat="1" x14ac:dyDescent="0.3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  <c r="K776" s="146"/>
      <c r="L776" s="146"/>
      <c r="M776" s="146"/>
      <c r="N776" s="146"/>
    </row>
    <row r="777" spans="1:14" s="145" customFormat="1" x14ac:dyDescent="0.3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  <c r="K777" s="146"/>
      <c r="L777" s="146"/>
      <c r="M777" s="146"/>
      <c r="N777" s="146"/>
    </row>
    <row r="778" spans="1:14" s="145" customFormat="1" x14ac:dyDescent="0.3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  <c r="K778" s="146"/>
      <c r="L778" s="146"/>
      <c r="M778" s="146"/>
      <c r="N778" s="146"/>
    </row>
    <row r="779" spans="1:14" s="145" customFormat="1" x14ac:dyDescent="0.3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  <c r="K779" s="146"/>
      <c r="L779" s="146"/>
      <c r="M779" s="146"/>
      <c r="N779" s="146"/>
    </row>
    <row r="780" spans="1:14" s="145" customFormat="1" x14ac:dyDescent="0.3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  <c r="K780" s="146"/>
      <c r="L780" s="146"/>
      <c r="M780" s="146"/>
      <c r="N780" s="146"/>
    </row>
    <row r="781" spans="1:14" s="145" customFormat="1" x14ac:dyDescent="0.3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  <c r="K781" s="146"/>
      <c r="L781" s="146"/>
      <c r="M781" s="146"/>
      <c r="N781" s="146"/>
    </row>
    <row r="782" spans="1:14" s="145" customFormat="1" x14ac:dyDescent="0.3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  <c r="K782" s="146"/>
      <c r="L782" s="146"/>
      <c r="M782" s="146"/>
      <c r="N782" s="146"/>
    </row>
    <row r="783" spans="1:14" s="145" customFormat="1" x14ac:dyDescent="0.3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  <c r="K783" s="146"/>
      <c r="L783" s="146"/>
      <c r="M783" s="146"/>
      <c r="N783" s="146"/>
    </row>
    <row r="784" spans="1:14" s="145" customFormat="1" x14ac:dyDescent="0.3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  <c r="K784" s="146"/>
      <c r="L784" s="146"/>
      <c r="M784" s="146"/>
      <c r="N784" s="146"/>
    </row>
    <row r="785" spans="1:14" s="145" customFormat="1" x14ac:dyDescent="0.3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  <c r="K785" s="146"/>
      <c r="L785" s="146"/>
      <c r="M785" s="146"/>
      <c r="N785" s="146"/>
    </row>
    <row r="786" spans="1:14" s="145" customFormat="1" x14ac:dyDescent="0.3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  <c r="K786" s="146"/>
      <c r="L786" s="146"/>
      <c r="M786" s="146"/>
      <c r="N786" s="146"/>
    </row>
    <row r="787" spans="1:14" s="145" customFormat="1" x14ac:dyDescent="0.3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  <c r="K787" s="146"/>
      <c r="L787" s="146"/>
      <c r="M787" s="146"/>
      <c r="N787" s="146"/>
    </row>
    <row r="788" spans="1:14" s="145" customFormat="1" x14ac:dyDescent="0.3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  <c r="K788" s="146"/>
      <c r="L788" s="146"/>
      <c r="M788" s="146"/>
      <c r="N788" s="146"/>
    </row>
    <row r="789" spans="1:14" s="145" customFormat="1" x14ac:dyDescent="0.3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  <c r="K789" s="146"/>
      <c r="L789" s="146"/>
      <c r="M789" s="146"/>
      <c r="N789" s="146"/>
    </row>
    <row r="790" spans="1:14" s="145" customFormat="1" x14ac:dyDescent="0.3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  <c r="K790" s="146"/>
      <c r="L790" s="146"/>
      <c r="M790" s="146"/>
      <c r="N790" s="146"/>
    </row>
    <row r="791" spans="1:14" s="145" customFormat="1" x14ac:dyDescent="0.3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  <c r="K791" s="146"/>
      <c r="L791" s="146"/>
      <c r="M791" s="146"/>
      <c r="N791" s="146"/>
    </row>
    <row r="792" spans="1:14" s="145" customFormat="1" x14ac:dyDescent="0.3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  <c r="K792" s="146"/>
      <c r="L792" s="146"/>
      <c r="M792" s="146"/>
      <c r="N792" s="146"/>
    </row>
    <row r="793" spans="1:14" s="145" customFormat="1" x14ac:dyDescent="0.3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  <c r="K793" s="146"/>
      <c r="L793" s="146"/>
      <c r="M793" s="146"/>
      <c r="N793" s="146"/>
    </row>
    <row r="794" spans="1:14" s="145" customFormat="1" x14ac:dyDescent="0.3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  <c r="K794" s="146"/>
      <c r="L794" s="146"/>
      <c r="M794" s="146"/>
      <c r="N794" s="146"/>
    </row>
    <row r="795" spans="1:14" s="145" customFormat="1" x14ac:dyDescent="0.3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  <c r="K795" s="146"/>
      <c r="L795" s="146"/>
      <c r="M795" s="146"/>
      <c r="N795" s="146"/>
    </row>
    <row r="796" spans="1:14" s="145" customFormat="1" x14ac:dyDescent="0.3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  <c r="K796" s="146"/>
      <c r="L796" s="146"/>
      <c r="M796" s="146"/>
      <c r="N796" s="146"/>
    </row>
    <row r="797" spans="1:14" s="145" customFormat="1" x14ac:dyDescent="0.3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  <c r="K797" s="146"/>
      <c r="L797" s="146"/>
      <c r="M797" s="146"/>
      <c r="N797" s="146"/>
    </row>
    <row r="798" spans="1:14" s="145" customFormat="1" x14ac:dyDescent="0.3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  <c r="K798" s="146"/>
      <c r="L798" s="146"/>
      <c r="M798" s="146"/>
      <c r="N798" s="146"/>
    </row>
    <row r="799" spans="1:14" s="145" customFormat="1" x14ac:dyDescent="0.3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  <c r="K799" s="146"/>
      <c r="L799" s="146"/>
      <c r="M799" s="146"/>
      <c r="N799" s="146"/>
    </row>
    <row r="800" spans="1:14" s="145" customFormat="1" x14ac:dyDescent="0.3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  <c r="K800" s="146"/>
      <c r="L800" s="146"/>
      <c r="M800" s="146"/>
      <c r="N800" s="146"/>
    </row>
    <row r="801" spans="1:14" s="145" customFormat="1" x14ac:dyDescent="0.3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  <c r="K801" s="146"/>
      <c r="L801" s="146"/>
      <c r="M801" s="146"/>
      <c r="N801" s="146"/>
    </row>
    <row r="802" spans="1:14" s="145" customFormat="1" x14ac:dyDescent="0.3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  <c r="K802" s="146"/>
      <c r="L802" s="146"/>
      <c r="M802" s="146"/>
      <c r="N802" s="146"/>
    </row>
    <row r="803" spans="1:14" s="145" customFormat="1" x14ac:dyDescent="0.3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  <c r="K803" s="146"/>
      <c r="L803" s="146"/>
      <c r="M803" s="146"/>
      <c r="N803" s="146"/>
    </row>
    <row r="804" spans="1:14" s="145" customFormat="1" x14ac:dyDescent="0.3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  <c r="K804" s="146"/>
      <c r="L804" s="146"/>
      <c r="M804" s="146"/>
      <c r="N804" s="146"/>
    </row>
    <row r="805" spans="1:14" s="145" customFormat="1" x14ac:dyDescent="0.3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  <c r="K805" s="146"/>
      <c r="L805" s="146"/>
      <c r="M805" s="146"/>
      <c r="N805" s="146"/>
    </row>
    <row r="806" spans="1:14" s="145" customFormat="1" x14ac:dyDescent="0.3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  <c r="K806" s="146"/>
      <c r="L806" s="146"/>
      <c r="M806" s="146"/>
      <c r="N806" s="146"/>
    </row>
    <row r="807" spans="1:14" s="145" customFormat="1" x14ac:dyDescent="0.3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  <c r="K807" s="146"/>
      <c r="L807" s="146"/>
      <c r="M807" s="146"/>
      <c r="N807" s="146"/>
    </row>
    <row r="808" spans="1:14" s="145" customFormat="1" x14ac:dyDescent="0.3">
      <c r="A808" s="146"/>
      <c r="B808" s="146"/>
      <c r="C808" s="146"/>
      <c r="D808" s="146"/>
      <c r="E808" s="146"/>
      <c r="F808" s="146"/>
      <c r="G808" s="146"/>
      <c r="H808" s="146"/>
      <c r="I808" s="146"/>
      <c r="J808" s="146"/>
      <c r="K808" s="146"/>
      <c r="L808" s="146"/>
      <c r="M808" s="146"/>
      <c r="N808" s="146"/>
    </row>
    <row r="809" spans="1:14" s="145" customFormat="1" x14ac:dyDescent="0.3">
      <c r="A809" s="146"/>
      <c r="B809" s="146"/>
      <c r="C809" s="146"/>
      <c r="D809" s="146"/>
      <c r="E809" s="146"/>
      <c r="F809" s="146"/>
      <c r="G809" s="146"/>
      <c r="H809" s="146"/>
      <c r="I809" s="146"/>
      <c r="J809" s="146"/>
      <c r="K809" s="146"/>
      <c r="L809" s="146"/>
      <c r="M809" s="146"/>
      <c r="N809" s="146"/>
    </row>
    <row r="810" spans="1:14" s="145" customFormat="1" x14ac:dyDescent="0.3">
      <c r="A810" s="146"/>
      <c r="B810" s="146"/>
      <c r="C810" s="146"/>
      <c r="D810" s="146"/>
      <c r="E810" s="146"/>
      <c r="F810" s="146"/>
      <c r="G810" s="146"/>
      <c r="H810" s="146"/>
      <c r="I810" s="146"/>
      <c r="J810" s="146"/>
      <c r="K810" s="146"/>
      <c r="L810" s="146"/>
      <c r="M810" s="146"/>
      <c r="N810" s="146"/>
    </row>
    <row r="811" spans="1:14" s="145" customFormat="1" x14ac:dyDescent="0.3">
      <c r="A811" s="146"/>
      <c r="B811" s="146"/>
      <c r="C811" s="146"/>
      <c r="D811" s="146"/>
      <c r="E811" s="146"/>
      <c r="F811" s="146"/>
      <c r="G811" s="146"/>
      <c r="H811" s="146"/>
      <c r="I811" s="146"/>
      <c r="J811" s="146"/>
      <c r="K811" s="146"/>
      <c r="L811" s="146"/>
      <c r="M811" s="146"/>
      <c r="N811" s="146"/>
    </row>
    <row r="812" spans="1:14" s="145" customFormat="1" x14ac:dyDescent="0.3">
      <c r="A812" s="146"/>
      <c r="B812" s="146"/>
      <c r="C812" s="146"/>
      <c r="D812" s="146"/>
      <c r="E812" s="146"/>
      <c r="F812" s="146"/>
      <c r="G812" s="146"/>
      <c r="H812" s="146"/>
      <c r="I812" s="146"/>
      <c r="J812" s="146"/>
      <c r="K812" s="146"/>
      <c r="L812" s="146"/>
      <c r="M812" s="146"/>
      <c r="N812" s="146"/>
    </row>
    <row r="813" spans="1:14" s="145" customFormat="1" x14ac:dyDescent="0.3">
      <c r="A813" s="146"/>
      <c r="B813" s="146"/>
      <c r="C813" s="146"/>
      <c r="D813" s="146"/>
      <c r="E813" s="146"/>
      <c r="F813" s="146"/>
      <c r="G813" s="146"/>
      <c r="H813" s="146"/>
      <c r="I813" s="146"/>
      <c r="J813" s="146"/>
      <c r="K813" s="146"/>
      <c r="L813" s="146"/>
      <c r="M813" s="146"/>
      <c r="N813" s="146"/>
    </row>
    <row r="814" spans="1:14" s="145" customFormat="1" x14ac:dyDescent="0.3">
      <c r="A814" s="146"/>
      <c r="B814" s="146"/>
      <c r="C814" s="146"/>
      <c r="D814" s="146"/>
      <c r="E814" s="146"/>
      <c r="F814" s="146"/>
      <c r="G814" s="146"/>
      <c r="H814" s="146"/>
      <c r="I814" s="146"/>
      <c r="J814" s="146"/>
      <c r="K814" s="146"/>
      <c r="L814" s="146"/>
      <c r="M814" s="146"/>
      <c r="N814" s="146"/>
    </row>
    <row r="815" spans="1:14" s="145" customFormat="1" x14ac:dyDescent="0.3">
      <c r="A815" s="146"/>
      <c r="B815" s="146"/>
      <c r="C815" s="146"/>
      <c r="D815" s="146"/>
      <c r="E815" s="146"/>
      <c r="F815" s="146"/>
      <c r="G815" s="146"/>
      <c r="H815" s="146"/>
      <c r="I815" s="146"/>
      <c r="J815" s="146"/>
      <c r="K815" s="146"/>
      <c r="L815" s="146"/>
      <c r="M815" s="146"/>
      <c r="N815" s="146"/>
    </row>
    <row r="816" spans="1:14" s="145" customFormat="1" x14ac:dyDescent="0.3">
      <c r="A816" s="146"/>
      <c r="B816" s="146"/>
      <c r="C816" s="146"/>
      <c r="D816" s="146"/>
      <c r="E816" s="146"/>
      <c r="F816" s="146"/>
      <c r="G816" s="146"/>
      <c r="H816" s="146"/>
      <c r="I816" s="146"/>
      <c r="J816" s="146"/>
      <c r="K816" s="146"/>
      <c r="L816" s="146"/>
      <c r="M816" s="146"/>
      <c r="N816" s="146"/>
    </row>
    <row r="817" spans="1:14" s="145" customFormat="1" x14ac:dyDescent="0.3">
      <c r="A817" s="146"/>
      <c r="B817" s="146"/>
      <c r="C817" s="146"/>
      <c r="D817" s="146"/>
      <c r="E817" s="146"/>
      <c r="F817" s="146"/>
      <c r="G817" s="146"/>
      <c r="H817" s="146"/>
      <c r="I817" s="146"/>
      <c r="J817" s="146"/>
      <c r="K817" s="146"/>
      <c r="L817" s="146"/>
      <c r="M817" s="146"/>
      <c r="N817" s="146"/>
    </row>
    <row r="818" spans="1:14" s="145" customFormat="1" x14ac:dyDescent="0.3">
      <c r="A818" s="146"/>
      <c r="B818" s="146"/>
      <c r="C818" s="146"/>
      <c r="D818" s="146"/>
      <c r="E818" s="146"/>
      <c r="F818" s="146"/>
      <c r="G818" s="146"/>
      <c r="H818" s="146"/>
      <c r="I818" s="146"/>
      <c r="J818" s="146"/>
      <c r="K818" s="146"/>
      <c r="L818" s="146"/>
      <c r="M818" s="146"/>
      <c r="N818" s="146"/>
    </row>
    <row r="819" spans="1:14" s="145" customFormat="1" x14ac:dyDescent="0.3">
      <c r="A819" s="146"/>
      <c r="B819" s="146"/>
      <c r="C819" s="146"/>
      <c r="D819" s="146"/>
      <c r="E819" s="146"/>
      <c r="F819" s="146"/>
      <c r="G819" s="146"/>
      <c r="H819" s="146"/>
      <c r="I819" s="146"/>
      <c r="J819" s="146"/>
      <c r="K819" s="146"/>
      <c r="L819" s="146"/>
      <c r="M819" s="146"/>
      <c r="N819" s="146"/>
    </row>
    <row r="820" spans="1:14" s="145" customFormat="1" x14ac:dyDescent="0.3">
      <c r="A820" s="146"/>
      <c r="B820" s="146"/>
      <c r="C820" s="146"/>
      <c r="D820" s="146"/>
      <c r="E820" s="146"/>
      <c r="F820" s="146"/>
      <c r="G820" s="146"/>
      <c r="H820" s="146"/>
      <c r="I820" s="146"/>
      <c r="J820" s="146"/>
      <c r="K820" s="146"/>
      <c r="L820" s="146"/>
      <c r="M820" s="146"/>
      <c r="N820" s="146"/>
    </row>
    <row r="821" spans="1:14" s="145" customFormat="1" x14ac:dyDescent="0.3">
      <c r="A821" s="146"/>
      <c r="B821" s="146"/>
      <c r="C821" s="146"/>
      <c r="D821" s="146"/>
      <c r="E821" s="146"/>
      <c r="F821" s="146"/>
      <c r="G821" s="146"/>
      <c r="H821" s="146"/>
      <c r="I821" s="146"/>
      <c r="J821" s="146"/>
      <c r="K821" s="146"/>
      <c r="L821" s="146"/>
      <c r="M821" s="146"/>
      <c r="N821" s="146"/>
    </row>
    <row r="822" spans="1:14" s="145" customFormat="1" x14ac:dyDescent="0.3">
      <c r="A822" s="146"/>
      <c r="B822" s="146"/>
      <c r="C822" s="146"/>
      <c r="D822" s="146"/>
      <c r="E822" s="146"/>
      <c r="F822" s="146"/>
      <c r="G822" s="146"/>
      <c r="H822" s="146"/>
      <c r="I822" s="146"/>
      <c r="J822" s="146"/>
      <c r="K822" s="146"/>
      <c r="L822" s="146"/>
      <c r="M822" s="146"/>
      <c r="N822" s="146"/>
    </row>
    <row r="823" spans="1:14" s="145" customFormat="1" x14ac:dyDescent="0.3">
      <c r="A823" s="146"/>
      <c r="B823" s="146"/>
      <c r="C823" s="146"/>
      <c r="D823" s="146"/>
      <c r="E823" s="146"/>
      <c r="F823" s="146"/>
      <c r="G823" s="146"/>
      <c r="H823" s="146"/>
      <c r="I823" s="146"/>
      <c r="J823" s="146"/>
      <c r="K823" s="146"/>
      <c r="L823" s="146"/>
      <c r="M823" s="146"/>
      <c r="N823" s="146"/>
    </row>
    <row r="824" spans="1:14" s="145" customFormat="1" x14ac:dyDescent="0.3">
      <c r="A824" s="146"/>
      <c r="B824" s="146"/>
      <c r="C824" s="146"/>
      <c r="D824" s="146"/>
      <c r="E824" s="146"/>
      <c r="F824" s="146"/>
      <c r="G824" s="146"/>
      <c r="H824" s="146"/>
      <c r="I824" s="146"/>
      <c r="J824" s="146"/>
      <c r="K824" s="146"/>
      <c r="L824" s="146"/>
      <c r="M824" s="146"/>
      <c r="N824" s="146"/>
    </row>
    <row r="825" spans="1:14" s="145" customFormat="1" x14ac:dyDescent="0.3">
      <c r="A825" s="146"/>
      <c r="B825" s="146"/>
      <c r="C825" s="146"/>
      <c r="D825" s="146"/>
      <c r="E825" s="146"/>
      <c r="F825" s="146"/>
      <c r="G825" s="146"/>
      <c r="H825" s="146"/>
      <c r="I825" s="146"/>
      <c r="J825" s="146"/>
      <c r="K825" s="146"/>
      <c r="L825" s="146"/>
      <c r="M825" s="146"/>
      <c r="N825" s="146"/>
    </row>
    <row r="826" spans="1:14" s="145" customFormat="1" x14ac:dyDescent="0.3">
      <c r="A826" s="146"/>
      <c r="B826" s="146"/>
      <c r="C826" s="146"/>
      <c r="D826" s="146"/>
      <c r="E826" s="146"/>
      <c r="F826" s="146"/>
      <c r="G826" s="146"/>
      <c r="H826" s="146"/>
      <c r="I826" s="146"/>
      <c r="J826" s="146"/>
      <c r="K826" s="146"/>
      <c r="L826" s="146"/>
      <c r="M826" s="146"/>
      <c r="N826" s="146"/>
    </row>
    <row r="827" spans="1:14" s="145" customFormat="1" x14ac:dyDescent="0.3">
      <c r="A827" s="146"/>
      <c r="B827" s="146"/>
      <c r="C827" s="146"/>
      <c r="D827" s="146"/>
      <c r="E827" s="146"/>
      <c r="F827" s="146"/>
      <c r="G827" s="146"/>
      <c r="H827" s="146"/>
      <c r="I827" s="146"/>
      <c r="J827" s="146"/>
      <c r="K827" s="146"/>
      <c r="L827" s="146"/>
      <c r="M827" s="146"/>
      <c r="N827" s="146"/>
    </row>
    <row r="828" spans="1:14" s="145" customFormat="1" x14ac:dyDescent="0.3">
      <c r="A828" s="146"/>
      <c r="B828" s="146"/>
      <c r="C828" s="146"/>
      <c r="D828" s="146"/>
      <c r="E828" s="146"/>
      <c r="F828" s="146"/>
      <c r="G828" s="146"/>
      <c r="H828" s="146"/>
      <c r="I828" s="146"/>
      <c r="J828" s="146"/>
      <c r="K828" s="146"/>
      <c r="L828" s="146"/>
      <c r="M828" s="146"/>
      <c r="N828" s="146"/>
    </row>
    <row r="829" spans="1:14" s="145" customFormat="1" x14ac:dyDescent="0.3">
      <c r="A829" s="146"/>
      <c r="B829" s="146"/>
      <c r="C829" s="146"/>
      <c r="D829" s="146"/>
      <c r="E829" s="146"/>
      <c r="F829" s="146"/>
      <c r="G829" s="146"/>
      <c r="H829" s="146"/>
      <c r="I829" s="146"/>
      <c r="J829" s="146"/>
      <c r="K829" s="146"/>
      <c r="L829" s="146"/>
      <c r="M829" s="146"/>
      <c r="N829" s="146"/>
    </row>
    <row r="830" spans="1:14" s="145" customFormat="1" x14ac:dyDescent="0.3">
      <c r="A830" s="146"/>
      <c r="B830" s="146"/>
      <c r="C830" s="146"/>
      <c r="D830" s="146"/>
      <c r="E830" s="146"/>
      <c r="F830" s="146"/>
      <c r="G830" s="146"/>
      <c r="H830" s="146"/>
      <c r="I830" s="146"/>
      <c r="J830" s="146"/>
      <c r="K830" s="146"/>
      <c r="L830" s="146"/>
      <c r="M830" s="146"/>
      <c r="N830" s="146"/>
    </row>
    <row r="831" spans="1:14" s="145" customFormat="1" x14ac:dyDescent="0.3">
      <c r="A831" s="146"/>
      <c r="B831" s="146"/>
      <c r="C831" s="146"/>
      <c r="D831" s="146"/>
      <c r="E831" s="146"/>
      <c r="F831" s="146"/>
      <c r="G831" s="146"/>
      <c r="H831" s="146"/>
      <c r="I831" s="146"/>
      <c r="J831" s="146"/>
      <c r="K831" s="146"/>
      <c r="L831" s="146"/>
      <c r="M831" s="146"/>
      <c r="N831" s="146"/>
    </row>
    <row r="832" spans="1:14" s="145" customFormat="1" x14ac:dyDescent="0.3">
      <c r="A832" s="146"/>
      <c r="B832" s="146"/>
      <c r="C832" s="146"/>
      <c r="D832" s="146"/>
      <c r="E832" s="146"/>
      <c r="F832" s="146"/>
      <c r="G832" s="146"/>
      <c r="H832" s="146"/>
      <c r="I832" s="146"/>
      <c r="J832" s="146"/>
      <c r="K832" s="146"/>
      <c r="L832" s="146"/>
      <c r="M832" s="146"/>
      <c r="N832" s="146"/>
    </row>
    <row r="833" spans="1:14" s="145" customFormat="1" x14ac:dyDescent="0.3">
      <c r="A833" s="146"/>
      <c r="B833" s="146"/>
      <c r="C833" s="146"/>
      <c r="D833" s="146"/>
      <c r="E833" s="146"/>
      <c r="F833" s="146"/>
      <c r="G833" s="146"/>
      <c r="H833" s="146"/>
      <c r="I833" s="146"/>
      <c r="J833" s="146"/>
      <c r="K833" s="146"/>
      <c r="L833" s="146"/>
      <c r="M833" s="146"/>
      <c r="N833" s="146"/>
    </row>
    <row r="834" spans="1:14" s="145" customFormat="1" x14ac:dyDescent="0.3">
      <c r="A834" s="146"/>
      <c r="B834" s="146"/>
      <c r="C834" s="146"/>
      <c r="D834" s="146"/>
      <c r="E834" s="146"/>
      <c r="F834" s="146"/>
      <c r="G834" s="146"/>
      <c r="H834" s="146"/>
      <c r="I834" s="146"/>
      <c r="J834" s="146"/>
      <c r="K834" s="146"/>
      <c r="L834" s="146"/>
      <c r="M834" s="146"/>
      <c r="N834" s="146"/>
    </row>
    <row r="835" spans="1:14" s="145" customFormat="1" x14ac:dyDescent="0.3">
      <c r="A835" s="146"/>
      <c r="B835" s="146"/>
      <c r="C835" s="146"/>
      <c r="D835" s="146"/>
      <c r="E835" s="146"/>
      <c r="F835" s="146"/>
      <c r="G835" s="146"/>
      <c r="H835" s="146"/>
      <c r="I835" s="146"/>
      <c r="J835" s="146"/>
      <c r="K835" s="146"/>
      <c r="L835" s="146"/>
      <c r="M835" s="146"/>
      <c r="N835" s="146"/>
    </row>
    <row r="836" spans="1:14" s="145" customFormat="1" x14ac:dyDescent="0.3">
      <c r="A836" s="146"/>
      <c r="B836" s="146"/>
      <c r="C836" s="146"/>
      <c r="D836" s="146"/>
      <c r="E836" s="146"/>
      <c r="F836" s="146"/>
      <c r="G836" s="146"/>
      <c r="H836" s="146"/>
      <c r="I836" s="146"/>
      <c r="J836" s="146"/>
      <c r="K836" s="146"/>
      <c r="L836" s="146"/>
      <c r="M836" s="146"/>
      <c r="N836" s="146"/>
    </row>
    <row r="837" spans="1:14" s="145" customFormat="1" x14ac:dyDescent="0.3">
      <c r="A837" s="146"/>
      <c r="B837" s="146"/>
      <c r="C837" s="146"/>
      <c r="D837" s="146"/>
      <c r="E837" s="146"/>
      <c r="F837" s="146"/>
      <c r="G837" s="146"/>
      <c r="H837" s="146"/>
      <c r="I837" s="146"/>
      <c r="J837" s="146"/>
      <c r="K837" s="146"/>
      <c r="L837" s="146"/>
      <c r="M837" s="146"/>
      <c r="N837" s="146"/>
    </row>
    <row r="838" spans="1:14" s="145" customFormat="1" x14ac:dyDescent="0.3">
      <c r="A838" s="146"/>
      <c r="B838" s="146"/>
      <c r="C838" s="146"/>
      <c r="D838" s="146"/>
      <c r="E838" s="146"/>
      <c r="F838" s="146"/>
      <c r="G838" s="146"/>
      <c r="H838" s="146"/>
      <c r="I838" s="146"/>
      <c r="J838" s="146"/>
      <c r="K838" s="146"/>
      <c r="L838" s="146"/>
      <c r="M838" s="146"/>
      <c r="N838" s="146"/>
    </row>
    <row r="839" spans="1:14" s="145" customFormat="1" x14ac:dyDescent="0.3">
      <c r="A839" s="146"/>
      <c r="B839" s="146"/>
      <c r="C839" s="146"/>
      <c r="D839" s="146"/>
      <c r="E839" s="146"/>
      <c r="F839" s="146"/>
      <c r="G839" s="146"/>
      <c r="H839" s="146"/>
      <c r="I839" s="146"/>
      <c r="J839" s="146"/>
      <c r="K839" s="146"/>
      <c r="L839" s="146"/>
      <c r="M839" s="146"/>
      <c r="N839" s="146"/>
    </row>
    <row r="840" spans="1:14" s="145" customFormat="1" x14ac:dyDescent="0.3">
      <c r="A840" s="146"/>
      <c r="B840" s="146"/>
      <c r="C840" s="146"/>
      <c r="D840" s="146"/>
      <c r="E840" s="146"/>
      <c r="F840" s="146"/>
      <c r="G840" s="146"/>
      <c r="H840" s="146"/>
      <c r="I840" s="146"/>
      <c r="J840" s="146"/>
      <c r="K840" s="146"/>
      <c r="L840" s="146"/>
      <c r="M840" s="146"/>
      <c r="N840" s="146"/>
    </row>
    <row r="841" spans="1:14" s="145" customFormat="1" x14ac:dyDescent="0.3">
      <c r="A841" s="146"/>
      <c r="B841" s="146"/>
      <c r="C841" s="146"/>
      <c r="D841" s="146"/>
      <c r="E841" s="146"/>
      <c r="F841" s="146"/>
      <c r="G841" s="146"/>
      <c r="H841" s="146"/>
      <c r="I841" s="146"/>
      <c r="J841" s="146"/>
      <c r="K841" s="146"/>
      <c r="L841" s="146"/>
      <c r="M841" s="146"/>
      <c r="N841" s="146"/>
    </row>
    <row r="842" spans="1:14" s="145" customFormat="1" x14ac:dyDescent="0.3">
      <c r="A842" s="146"/>
      <c r="B842" s="146"/>
      <c r="C842" s="146"/>
      <c r="D842" s="146"/>
      <c r="E842" s="146"/>
      <c r="F842" s="146"/>
      <c r="G842" s="146"/>
      <c r="H842" s="146"/>
      <c r="I842" s="146"/>
      <c r="J842" s="146"/>
      <c r="K842" s="146"/>
      <c r="L842" s="146"/>
      <c r="M842" s="146"/>
      <c r="N842" s="146"/>
    </row>
    <row r="843" spans="1:14" s="145" customFormat="1" x14ac:dyDescent="0.3">
      <c r="A843" s="146"/>
      <c r="B843" s="146"/>
      <c r="C843" s="146"/>
      <c r="D843" s="146"/>
      <c r="E843" s="146"/>
      <c r="F843" s="146"/>
      <c r="G843" s="146"/>
      <c r="H843" s="146"/>
      <c r="I843" s="146"/>
      <c r="J843" s="146"/>
      <c r="K843" s="146"/>
      <c r="L843" s="146"/>
      <c r="M843" s="146"/>
      <c r="N843" s="146"/>
    </row>
    <row r="844" spans="1:14" s="145" customFormat="1" x14ac:dyDescent="0.3">
      <c r="A844" s="146"/>
      <c r="B844" s="146"/>
      <c r="C844" s="146"/>
      <c r="D844" s="146"/>
      <c r="E844" s="146"/>
      <c r="F844" s="146"/>
      <c r="G844" s="146"/>
      <c r="H844" s="146"/>
      <c r="I844" s="146"/>
      <c r="J844" s="146"/>
      <c r="K844" s="146"/>
      <c r="L844" s="146"/>
      <c r="M844" s="146"/>
      <c r="N844" s="146"/>
    </row>
    <row r="845" spans="1:14" s="145" customFormat="1" x14ac:dyDescent="0.3">
      <c r="A845" s="146"/>
      <c r="B845" s="146"/>
      <c r="C845" s="146"/>
      <c r="D845" s="146"/>
      <c r="E845" s="146"/>
      <c r="F845" s="146"/>
      <c r="G845" s="146"/>
      <c r="H845" s="146"/>
      <c r="I845" s="146"/>
      <c r="J845" s="146"/>
      <c r="K845" s="146"/>
      <c r="L845" s="146"/>
      <c r="M845" s="146"/>
      <c r="N845" s="146"/>
    </row>
    <row r="846" spans="1:14" s="145" customFormat="1" x14ac:dyDescent="0.3">
      <c r="A846" s="146"/>
      <c r="B846" s="146"/>
      <c r="C846" s="146"/>
      <c r="D846" s="146"/>
      <c r="E846" s="146"/>
      <c r="F846" s="146"/>
      <c r="G846" s="146"/>
      <c r="H846" s="146"/>
      <c r="I846" s="146"/>
      <c r="J846" s="146"/>
      <c r="K846" s="146"/>
      <c r="L846" s="146"/>
      <c r="M846" s="146"/>
      <c r="N846" s="146"/>
    </row>
    <row r="847" spans="1:14" s="145" customFormat="1" x14ac:dyDescent="0.3">
      <c r="A847" s="146"/>
      <c r="B847" s="146"/>
      <c r="C847" s="146"/>
      <c r="D847" s="146"/>
      <c r="E847" s="146"/>
      <c r="F847" s="146"/>
      <c r="G847" s="146"/>
      <c r="H847" s="146"/>
      <c r="I847" s="146"/>
      <c r="J847" s="146"/>
      <c r="K847" s="146"/>
      <c r="L847" s="146"/>
      <c r="M847" s="146"/>
      <c r="N847" s="146"/>
    </row>
    <row r="848" spans="1:14" s="145" customFormat="1" x14ac:dyDescent="0.3">
      <c r="A848" s="146"/>
      <c r="B848" s="146"/>
      <c r="C848" s="146"/>
      <c r="D848" s="146"/>
      <c r="E848" s="146"/>
      <c r="F848" s="146"/>
      <c r="G848" s="146"/>
      <c r="H848" s="146"/>
      <c r="I848" s="146"/>
      <c r="J848" s="146"/>
      <c r="K848" s="146"/>
      <c r="L848" s="146"/>
      <c r="M848" s="146"/>
      <c r="N848" s="146"/>
    </row>
    <row r="849" spans="1:14" s="145" customFormat="1" x14ac:dyDescent="0.3">
      <c r="A849" s="146"/>
      <c r="B849" s="146"/>
      <c r="C849" s="146"/>
      <c r="D849" s="146"/>
      <c r="E849" s="146"/>
      <c r="F849" s="146"/>
      <c r="G849" s="146"/>
      <c r="H849" s="146"/>
      <c r="I849" s="146"/>
      <c r="J849" s="146"/>
      <c r="K849" s="146"/>
      <c r="L849" s="146"/>
      <c r="M849" s="146"/>
      <c r="N849" s="146"/>
    </row>
    <row r="850" spans="1:14" s="145" customFormat="1" x14ac:dyDescent="0.3">
      <c r="A850" s="146"/>
      <c r="B850" s="146"/>
      <c r="C850" s="146"/>
      <c r="D850" s="146"/>
      <c r="E850" s="146"/>
      <c r="F850" s="146"/>
      <c r="G850" s="146"/>
      <c r="H850" s="146"/>
      <c r="I850" s="146"/>
      <c r="J850" s="146"/>
      <c r="K850" s="146"/>
      <c r="L850" s="146"/>
      <c r="M850" s="146"/>
      <c r="N850" s="146"/>
    </row>
    <row r="851" spans="1:14" s="145" customFormat="1" x14ac:dyDescent="0.3">
      <c r="A851" s="146"/>
      <c r="B851" s="146"/>
      <c r="C851" s="146"/>
      <c r="D851" s="146"/>
      <c r="E851" s="146"/>
      <c r="F851" s="146"/>
      <c r="G851" s="146"/>
      <c r="H851" s="146"/>
      <c r="I851" s="146"/>
      <c r="J851" s="146"/>
      <c r="K851" s="146"/>
      <c r="L851" s="146"/>
      <c r="M851" s="146"/>
      <c r="N851" s="146"/>
    </row>
    <row r="852" spans="1:14" s="145" customFormat="1" x14ac:dyDescent="0.3">
      <c r="A852" s="146"/>
      <c r="B852" s="146"/>
      <c r="C852" s="146"/>
      <c r="D852" s="146"/>
      <c r="E852" s="146"/>
      <c r="F852" s="146"/>
      <c r="G852" s="146"/>
      <c r="H852" s="146"/>
      <c r="I852" s="146"/>
      <c r="J852" s="146"/>
      <c r="K852" s="146"/>
      <c r="L852" s="146"/>
      <c r="M852" s="146"/>
      <c r="N852" s="146"/>
    </row>
    <row r="853" spans="1:14" s="145" customFormat="1" x14ac:dyDescent="0.3">
      <c r="A853" s="146"/>
      <c r="B853" s="146"/>
      <c r="C853" s="146"/>
      <c r="D853" s="146"/>
      <c r="E853" s="146"/>
      <c r="F853" s="146"/>
      <c r="G853" s="146"/>
      <c r="H853" s="146"/>
      <c r="I853" s="146"/>
      <c r="J853" s="146"/>
      <c r="K853" s="146"/>
      <c r="L853" s="146"/>
      <c r="M853" s="146"/>
      <c r="N853" s="146"/>
    </row>
    <row r="854" spans="1:14" s="145" customFormat="1" x14ac:dyDescent="0.3">
      <c r="A854" s="146"/>
      <c r="B854" s="146"/>
      <c r="C854" s="146"/>
      <c r="D854" s="146"/>
      <c r="E854" s="146"/>
      <c r="F854" s="146"/>
      <c r="G854" s="146"/>
      <c r="H854" s="146"/>
      <c r="I854" s="146"/>
      <c r="J854" s="146"/>
      <c r="K854" s="146"/>
      <c r="L854" s="146"/>
      <c r="M854" s="146"/>
      <c r="N854" s="146"/>
    </row>
    <row r="855" spans="1:14" s="145" customFormat="1" x14ac:dyDescent="0.3">
      <c r="A855" s="146"/>
      <c r="B855" s="146"/>
      <c r="C855" s="146"/>
      <c r="D855" s="146"/>
      <c r="E855" s="146"/>
      <c r="F855" s="146"/>
      <c r="G855" s="146"/>
      <c r="H855" s="146"/>
      <c r="I855" s="146"/>
      <c r="J855" s="146"/>
      <c r="K855" s="146"/>
      <c r="L855" s="146"/>
      <c r="M855" s="146"/>
      <c r="N855" s="146"/>
    </row>
    <row r="856" spans="1:14" s="145" customFormat="1" x14ac:dyDescent="0.3">
      <c r="A856" s="146"/>
      <c r="B856" s="146"/>
      <c r="C856" s="146"/>
      <c r="D856" s="146"/>
      <c r="E856" s="146"/>
      <c r="F856" s="146"/>
      <c r="G856" s="146"/>
      <c r="H856" s="146"/>
      <c r="I856" s="146"/>
      <c r="J856" s="146"/>
      <c r="K856" s="146"/>
      <c r="L856" s="146"/>
      <c r="M856" s="146"/>
      <c r="N856" s="146"/>
    </row>
    <row r="857" spans="1:14" s="145" customFormat="1" x14ac:dyDescent="0.3">
      <c r="A857" s="146"/>
      <c r="B857" s="146"/>
      <c r="C857" s="146"/>
      <c r="D857" s="146"/>
      <c r="E857" s="146"/>
      <c r="F857" s="146"/>
      <c r="G857" s="146"/>
      <c r="H857" s="146"/>
      <c r="I857" s="146"/>
      <c r="J857" s="146"/>
      <c r="K857" s="146"/>
      <c r="L857" s="146"/>
      <c r="M857" s="146"/>
      <c r="N857" s="146"/>
    </row>
    <row r="858" spans="1:14" s="145" customFormat="1" x14ac:dyDescent="0.3">
      <c r="A858" s="146"/>
      <c r="B858" s="146"/>
      <c r="C858" s="146"/>
      <c r="D858" s="146"/>
      <c r="E858" s="146"/>
      <c r="F858" s="146"/>
      <c r="G858" s="146"/>
      <c r="H858" s="146"/>
      <c r="I858" s="146"/>
      <c r="J858" s="146"/>
      <c r="K858" s="146"/>
      <c r="L858" s="146"/>
      <c r="M858" s="146"/>
      <c r="N858" s="146"/>
    </row>
    <row r="859" spans="1:14" s="145" customFormat="1" x14ac:dyDescent="0.3">
      <c r="A859" s="146"/>
      <c r="B859" s="146"/>
      <c r="C859" s="146"/>
      <c r="D859" s="146"/>
      <c r="E859" s="146"/>
      <c r="F859" s="146"/>
      <c r="G859" s="146"/>
      <c r="H859" s="146"/>
      <c r="I859" s="146"/>
      <c r="J859" s="146"/>
      <c r="K859" s="146"/>
      <c r="L859" s="146"/>
      <c r="M859" s="146"/>
      <c r="N859" s="146"/>
    </row>
    <row r="860" spans="1:14" s="145" customFormat="1" x14ac:dyDescent="0.3">
      <c r="A860" s="146"/>
      <c r="B860" s="146"/>
      <c r="C860" s="146"/>
      <c r="D860" s="146"/>
      <c r="E860" s="146"/>
      <c r="F860" s="146"/>
      <c r="G860" s="146"/>
      <c r="H860" s="146"/>
      <c r="I860" s="146"/>
      <c r="J860" s="146"/>
      <c r="K860" s="146"/>
      <c r="L860" s="146"/>
      <c r="M860" s="146"/>
      <c r="N860" s="146"/>
    </row>
    <row r="861" spans="1:14" s="145" customFormat="1" x14ac:dyDescent="0.3">
      <c r="A861" s="146"/>
      <c r="B861" s="146"/>
      <c r="C861" s="146"/>
      <c r="D861" s="146"/>
      <c r="E861" s="146"/>
      <c r="F861" s="146"/>
      <c r="G861" s="146"/>
      <c r="H861" s="146"/>
      <c r="I861" s="146"/>
      <c r="J861" s="146"/>
      <c r="K861" s="146"/>
      <c r="L861" s="146"/>
      <c r="M861" s="146"/>
      <c r="N861" s="146"/>
    </row>
    <row r="862" spans="1:14" s="145" customFormat="1" x14ac:dyDescent="0.3">
      <c r="A862" s="146"/>
      <c r="B862" s="146"/>
      <c r="C862" s="146"/>
      <c r="D862" s="146"/>
      <c r="E862" s="146"/>
      <c r="F862" s="146"/>
      <c r="G862" s="146"/>
      <c r="H862" s="146"/>
      <c r="I862" s="146"/>
      <c r="J862" s="146"/>
      <c r="K862" s="146"/>
      <c r="L862" s="146"/>
      <c r="M862" s="146"/>
      <c r="N862" s="146"/>
    </row>
    <row r="863" spans="1:14" s="145" customFormat="1" x14ac:dyDescent="0.3">
      <c r="A863" s="146"/>
      <c r="B863" s="146"/>
      <c r="C863" s="146"/>
      <c r="D863" s="146"/>
      <c r="E863" s="146"/>
      <c r="F863" s="146"/>
      <c r="G863" s="146"/>
      <c r="H863" s="146"/>
      <c r="I863" s="146"/>
      <c r="J863" s="146"/>
      <c r="K863" s="146"/>
      <c r="L863" s="146"/>
      <c r="M863" s="146"/>
      <c r="N863" s="146"/>
    </row>
    <row r="864" spans="1:14" s="145" customFormat="1" x14ac:dyDescent="0.3">
      <c r="A864" s="146"/>
      <c r="B864" s="146"/>
      <c r="C864" s="146"/>
      <c r="D864" s="146"/>
      <c r="E864" s="146"/>
      <c r="F864" s="146"/>
      <c r="G864" s="146"/>
      <c r="H864" s="146"/>
      <c r="I864" s="146"/>
      <c r="J864" s="146"/>
      <c r="K864" s="146"/>
      <c r="L864" s="146"/>
      <c r="M864" s="146"/>
      <c r="N864" s="146"/>
    </row>
    <row r="865" spans="1:14" s="145" customFormat="1" x14ac:dyDescent="0.3">
      <c r="A865" s="146"/>
      <c r="B865" s="146"/>
      <c r="C865" s="146"/>
      <c r="D865" s="146"/>
      <c r="E865" s="146"/>
      <c r="F865" s="146"/>
      <c r="G865" s="146"/>
      <c r="H865" s="146"/>
      <c r="I865" s="146"/>
      <c r="J865" s="146"/>
      <c r="K865" s="146"/>
      <c r="L865" s="146"/>
      <c r="M865" s="146"/>
      <c r="N865" s="146"/>
    </row>
    <row r="866" spans="1:14" s="145" customFormat="1" x14ac:dyDescent="0.3">
      <c r="A866" s="146"/>
      <c r="B866" s="146"/>
      <c r="C866" s="146"/>
      <c r="D866" s="146"/>
      <c r="E866" s="146"/>
      <c r="F866" s="146"/>
      <c r="G866" s="146"/>
      <c r="H866" s="146"/>
      <c r="I866" s="146"/>
      <c r="J866" s="146"/>
      <c r="K866" s="146"/>
      <c r="L866" s="146"/>
      <c r="M866" s="146"/>
      <c r="N866" s="146"/>
    </row>
    <row r="867" spans="1:14" s="145" customFormat="1" x14ac:dyDescent="0.3">
      <c r="A867" s="146"/>
      <c r="B867" s="146"/>
      <c r="C867" s="146"/>
      <c r="D867" s="146"/>
      <c r="E867" s="146"/>
      <c r="F867" s="146"/>
      <c r="G867" s="146"/>
      <c r="H867" s="146"/>
      <c r="I867" s="146"/>
      <c r="J867" s="146"/>
      <c r="K867" s="146"/>
      <c r="L867" s="146"/>
      <c r="M867" s="146"/>
      <c r="N867" s="146"/>
    </row>
    <row r="868" spans="1:14" s="145" customFormat="1" x14ac:dyDescent="0.3">
      <c r="A868" s="146"/>
      <c r="B868" s="146"/>
      <c r="C868" s="146"/>
      <c r="D868" s="146"/>
      <c r="E868" s="146"/>
      <c r="F868" s="146"/>
      <c r="G868" s="146"/>
      <c r="H868" s="146"/>
      <c r="I868" s="146"/>
      <c r="J868" s="146"/>
      <c r="K868" s="146"/>
      <c r="L868" s="146"/>
      <c r="M868" s="146"/>
      <c r="N868" s="146"/>
    </row>
    <row r="869" spans="1:14" s="145" customFormat="1" x14ac:dyDescent="0.3">
      <c r="A869" s="146"/>
      <c r="B869" s="146"/>
      <c r="C869" s="146"/>
      <c r="D869" s="146"/>
      <c r="E869" s="146"/>
      <c r="F869" s="146"/>
      <c r="G869" s="146"/>
      <c r="H869" s="146"/>
      <c r="I869" s="146"/>
      <c r="J869" s="146"/>
      <c r="K869" s="146"/>
      <c r="L869" s="146"/>
      <c r="M869" s="146"/>
      <c r="N869" s="146"/>
    </row>
    <row r="870" spans="1:14" s="145" customFormat="1" x14ac:dyDescent="0.3">
      <c r="A870" s="146"/>
      <c r="B870" s="146"/>
      <c r="C870" s="146"/>
      <c r="D870" s="146"/>
      <c r="E870" s="146"/>
      <c r="F870" s="146"/>
      <c r="G870" s="146"/>
      <c r="H870" s="146"/>
      <c r="I870" s="146"/>
      <c r="J870" s="146"/>
      <c r="K870" s="146"/>
      <c r="L870" s="146"/>
      <c r="M870" s="146"/>
      <c r="N870" s="146"/>
    </row>
    <row r="871" spans="1:14" s="145" customFormat="1" x14ac:dyDescent="0.3">
      <c r="A871" s="146"/>
      <c r="B871" s="146"/>
      <c r="C871" s="146"/>
      <c r="D871" s="146"/>
      <c r="E871" s="146"/>
      <c r="F871" s="146"/>
      <c r="G871" s="146"/>
      <c r="H871" s="146"/>
      <c r="I871" s="146"/>
      <c r="J871" s="146"/>
      <c r="K871" s="146"/>
      <c r="L871" s="146"/>
      <c r="M871" s="146"/>
      <c r="N871" s="146"/>
    </row>
    <row r="872" spans="1:14" s="145" customFormat="1" x14ac:dyDescent="0.3">
      <c r="A872" s="146"/>
      <c r="B872" s="146"/>
      <c r="C872" s="146"/>
      <c r="D872" s="146"/>
      <c r="E872" s="146"/>
      <c r="F872" s="146"/>
      <c r="G872" s="146"/>
      <c r="H872" s="146"/>
      <c r="I872" s="146"/>
      <c r="J872" s="146"/>
      <c r="K872" s="146"/>
      <c r="L872" s="146"/>
      <c r="M872" s="146"/>
      <c r="N872" s="146"/>
    </row>
    <row r="873" spans="1:14" s="145" customFormat="1" x14ac:dyDescent="0.3">
      <c r="A873" s="146"/>
      <c r="B873" s="146"/>
      <c r="C873" s="146"/>
      <c r="D873" s="146"/>
      <c r="E873" s="146"/>
      <c r="F873" s="146"/>
      <c r="G873" s="146"/>
      <c r="H873" s="146"/>
      <c r="I873" s="146"/>
      <c r="J873" s="146"/>
      <c r="K873" s="146"/>
      <c r="L873" s="146"/>
      <c r="M873" s="146"/>
      <c r="N873" s="146"/>
    </row>
    <row r="874" spans="1:14" s="145" customFormat="1" x14ac:dyDescent="0.3">
      <c r="A874" s="146"/>
      <c r="B874" s="146"/>
      <c r="C874" s="146"/>
      <c r="D874" s="146"/>
      <c r="E874" s="146"/>
      <c r="F874" s="146"/>
      <c r="G874" s="146"/>
      <c r="H874" s="146"/>
      <c r="I874" s="146"/>
      <c r="J874" s="146"/>
      <c r="K874" s="146"/>
      <c r="L874" s="146"/>
      <c r="M874" s="146"/>
      <c r="N874" s="146"/>
    </row>
    <row r="875" spans="1:14" s="145" customFormat="1" x14ac:dyDescent="0.3">
      <c r="A875" s="146"/>
      <c r="B875" s="146"/>
      <c r="C875" s="146"/>
      <c r="D875" s="146"/>
      <c r="E875" s="146"/>
      <c r="F875" s="146"/>
      <c r="G875" s="146"/>
      <c r="H875" s="146"/>
      <c r="I875" s="146"/>
      <c r="J875" s="146"/>
      <c r="K875" s="146"/>
      <c r="L875" s="146"/>
      <c r="M875" s="146"/>
      <c r="N875" s="146"/>
    </row>
  </sheetData>
  <sheetProtection algorithmName="SHA-512" hashValue="MF7IEM4yhIShzr5yRb9PCK0wg8g2TVzOS1rX5tbuJixJMPOCvJr5ZjqF2h50h31lLYbFwjT91iCjDZIVGWmwog==" saltValue="+dQ9RxeJS+XiQL5Iz9LdDA==" spinCount="100000" sheet="1" objects="1" scenarios="1"/>
  <mergeCells count="21">
    <mergeCell ref="A17:A18"/>
    <mergeCell ref="B17:B18"/>
    <mergeCell ref="C17:C18"/>
    <mergeCell ref="D17:D18"/>
    <mergeCell ref="E17:E18"/>
    <mergeCell ref="F6:O6"/>
    <mergeCell ref="F7:O7"/>
    <mergeCell ref="F8:O8"/>
    <mergeCell ref="G17:G18"/>
    <mergeCell ref="H17:H18"/>
    <mergeCell ref="F17:F18"/>
    <mergeCell ref="O17:O18"/>
    <mergeCell ref="N17:N18"/>
    <mergeCell ref="I17:I18"/>
    <mergeCell ref="J17:K17"/>
    <mergeCell ref="L17:M17"/>
    <mergeCell ref="A1:O1"/>
    <mergeCell ref="A2:O2"/>
    <mergeCell ref="A3:O3"/>
    <mergeCell ref="A4:O4"/>
    <mergeCell ref="A5:O5"/>
  </mergeCells>
  <pageMargins left="1.6535433070866143" right="0.11811023622047245" top="0.27559055118110237" bottom="0.23622047244094491" header="0" footer="0"/>
  <pageSetup paperSize="9" scale="55" orientation="landscape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F808"/>
  <sheetViews>
    <sheetView showGridLines="0" topLeftCell="A4" zoomScale="80" zoomScaleNormal="80" workbookViewId="0">
      <selection activeCell="A37" sqref="A37:XFD37"/>
    </sheetView>
  </sheetViews>
  <sheetFormatPr baseColWidth="10" defaultColWidth="11.42578125" defaultRowHeight="15.75" x14ac:dyDescent="0.3"/>
  <cols>
    <col min="1" max="1" width="5.5703125" style="2" customWidth="1"/>
    <col min="2" max="2" width="5.28515625" style="2" customWidth="1"/>
    <col min="3" max="4" width="5" style="2" customWidth="1"/>
    <col min="5" max="5" width="5.28515625" style="2" customWidth="1"/>
    <col min="6" max="6" width="57.28515625" style="2" customWidth="1"/>
    <col min="7" max="7" width="15.85546875" style="2" customWidth="1"/>
    <col min="8" max="8" width="14.28515625" style="2" customWidth="1"/>
    <col min="9" max="9" width="14.85546875" style="2" customWidth="1"/>
    <col min="10" max="10" width="15.5703125" style="2" customWidth="1"/>
    <col min="11" max="11" width="11.42578125" style="1"/>
    <col min="12" max="58" width="11.42578125" style="145"/>
    <col min="59" max="16384" width="11.42578125" style="1"/>
  </cols>
  <sheetData>
    <row r="1" spans="1:11" ht="15.75" customHeight="1" x14ac:dyDescent="0.2">
      <c r="A1" s="612" t="str">
        <f>+PPNE1!A1</f>
        <v>"Año del Desarrollo Agroforestal"</v>
      </c>
      <c r="B1" s="613"/>
      <c r="C1" s="613"/>
      <c r="D1" s="613"/>
      <c r="E1" s="613"/>
      <c r="F1" s="613"/>
      <c r="G1" s="613"/>
      <c r="H1" s="613"/>
      <c r="I1" s="613"/>
      <c r="J1" s="613"/>
      <c r="K1" s="614"/>
    </row>
    <row r="2" spans="1:11" ht="15.75" customHeight="1" x14ac:dyDescent="0.25">
      <c r="A2" s="615" t="s">
        <v>458</v>
      </c>
      <c r="B2" s="573"/>
      <c r="C2" s="573"/>
      <c r="D2" s="573"/>
      <c r="E2" s="573"/>
      <c r="F2" s="573"/>
      <c r="G2" s="573"/>
      <c r="H2" s="573"/>
      <c r="I2" s="573"/>
      <c r="J2" s="573"/>
      <c r="K2" s="616"/>
    </row>
    <row r="3" spans="1:11" ht="15.75" customHeight="1" x14ac:dyDescent="0.25">
      <c r="A3" s="617" t="s">
        <v>459</v>
      </c>
      <c r="B3" s="574"/>
      <c r="C3" s="574"/>
      <c r="D3" s="574"/>
      <c r="E3" s="574"/>
      <c r="F3" s="574"/>
      <c r="G3" s="574"/>
      <c r="H3" s="574"/>
      <c r="I3" s="574"/>
      <c r="J3" s="574"/>
      <c r="K3" s="618"/>
    </row>
    <row r="4" spans="1:11" ht="15.75" customHeight="1" x14ac:dyDescent="0.2">
      <c r="A4" s="576" t="s">
        <v>321</v>
      </c>
      <c r="B4" s="575"/>
      <c r="C4" s="575"/>
      <c r="D4" s="575"/>
      <c r="E4" s="575"/>
      <c r="F4" s="575"/>
      <c r="G4" s="575"/>
      <c r="H4" s="575"/>
      <c r="I4" s="575"/>
      <c r="J4" s="575"/>
      <c r="K4" s="619"/>
    </row>
    <row r="5" spans="1:11" ht="15.75" customHeight="1" x14ac:dyDescent="0.2">
      <c r="A5" s="576">
        <f>+PPNE1!C5</f>
        <v>0</v>
      </c>
      <c r="B5" s="575"/>
      <c r="C5" s="575"/>
      <c r="D5" s="575"/>
      <c r="E5" s="575"/>
      <c r="F5" s="575"/>
      <c r="G5" s="575"/>
      <c r="H5" s="575"/>
      <c r="I5" s="575"/>
      <c r="J5" s="575"/>
      <c r="K5" s="619"/>
    </row>
    <row r="6" spans="1:11" ht="15.75" customHeight="1" x14ac:dyDescent="0.2">
      <c r="A6" s="14" t="s">
        <v>324</v>
      </c>
      <c r="B6" s="4"/>
      <c r="C6" s="4"/>
      <c r="D6" s="4"/>
      <c r="E6" s="4"/>
      <c r="F6" s="611">
        <f>+PPNE1!B6</f>
        <v>0</v>
      </c>
      <c r="G6" s="611"/>
      <c r="H6" s="611"/>
      <c r="I6" s="611"/>
      <c r="J6" s="611"/>
      <c r="K6" s="620"/>
    </row>
    <row r="7" spans="1:11" ht="15.75" customHeight="1" x14ac:dyDescent="0.2">
      <c r="A7" s="43" t="s">
        <v>349</v>
      </c>
      <c r="B7" s="44"/>
      <c r="C7" s="44"/>
      <c r="D7" s="44"/>
      <c r="E7" s="44"/>
      <c r="F7" s="582">
        <f>+PPNE1!B7</f>
        <v>0</v>
      </c>
      <c r="G7" s="582"/>
      <c r="H7" s="582"/>
      <c r="I7" s="582"/>
      <c r="J7" s="582"/>
      <c r="K7" s="621"/>
    </row>
    <row r="8" spans="1:11" ht="15.75" customHeight="1" x14ac:dyDescent="0.2">
      <c r="A8" s="45" t="s">
        <v>323</v>
      </c>
      <c r="B8" s="46"/>
      <c r="C8" s="46"/>
      <c r="D8" s="15"/>
      <c r="E8" s="46"/>
      <c r="F8" s="622">
        <f>+PPNE1!B8</f>
        <v>0</v>
      </c>
      <c r="G8" s="622"/>
      <c r="H8" s="622"/>
      <c r="I8" s="622"/>
      <c r="J8" s="622"/>
      <c r="K8" s="623"/>
    </row>
    <row r="9" spans="1:11" ht="15.75" customHeight="1" x14ac:dyDescent="0.2">
      <c r="A9" s="49" t="s">
        <v>61</v>
      </c>
      <c r="B9" s="50"/>
      <c r="C9" s="50"/>
      <c r="D9" s="50"/>
      <c r="E9" s="50"/>
      <c r="F9" s="50"/>
      <c r="G9" s="50"/>
      <c r="H9" s="50"/>
      <c r="I9" s="50"/>
      <c r="J9" s="50"/>
      <c r="K9" s="51"/>
    </row>
    <row r="10" spans="1:11" ht="13.5" x14ac:dyDescent="0.25">
      <c r="A10" s="106" t="s">
        <v>322</v>
      </c>
      <c r="B10" s="3"/>
      <c r="C10" s="3"/>
      <c r="D10" s="3"/>
      <c r="E10" s="107"/>
      <c r="F10" s="108"/>
      <c r="G10" s="141">
        <f>+PPNE3!F17</f>
        <v>0</v>
      </c>
      <c r="H10" s="105"/>
      <c r="I10" s="105"/>
      <c r="J10" s="105"/>
      <c r="K10" s="109"/>
    </row>
    <row r="11" spans="1:11" ht="13.5" x14ac:dyDescent="0.25">
      <c r="A11" s="106" t="s">
        <v>55</v>
      </c>
      <c r="B11" s="3"/>
      <c r="C11" s="3"/>
      <c r="D11" s="3"/>
      <c r="E11" s="107"/>
      <c r="F11" s="108"/>
      <c r="G11" s="141">
        <f>+PPNE3!F23</f>
        <v>240000000</v>
      </c>
      <c r="H11" s="105"/>
      <c r="I11" s="105"/>
      <c r="J11" s="105"/>
      <c r="K11" s="109"/>
    </row>
    <row r="12" spans="1:11" ht="13.5" x14ac:dyDescent="0.25">
      <c r="A12" s="106" t="s">
        <v>472</v>
      </c>
      <c r="B12" s="3"/>
      <c r="C12" s="3"/>
      <c r="D12" s="3"/>
      <c r="E12" s="107"/>
      <c r="F12" s="108"/>
      <c r="G12" s="141">
        <f>+PPNE3!F16</f>
        <v>300000000</v>
      </c>
      <c r="H12" s="105"/>
      <c r="I12" s="105"/>
      <c r="J12" s="105"/>
      <c r="K12" s="109"/>
    </row>
    <row r="13" spans="1:11" ht="13.5" x14ac:dyDescent="0.25">
      <c r="A13" s="106" t="s">
        <v>56</v>
      </c>
      <c r="B13" s="3"/>
      <c r="C13" s="3"/>
      <c r="D13" s="3"/>
      <c r="E13" s="107"/>
      <c r="F13" s="108"/>
      <c r="G13" s="141">
        <f>PPNE3!F12+PPNE3!F13+PPNE3!F18+PPNE3!F21+PPNE3!F22</f>
        <v>0</v>
      </c>
      <c r="H13" s="105"/>
      <c r="I13" s="105"/>
      <c r="J13" s="105"/>
      <c r="K13" s="109"/>
    </row>
    <row r="14" spans="1:11" ht="13.5" x14ac:dyDescent="0.25">
      <c r="A14" s="110" t="s">
        <v>66</v>
      </c>
      <c r="B14" s="3"/>
      <c r="C14" s="3"/>
      <c r="D14" s="3"/>
      <c r="E14" s="107"/>
      <c r="F14" s="108"/>
      <c r="G14" s="142">
        <f>+PPNE3!F19</f>
        <v>0</v>
      </c>
      <c r="H14" s="105"/>
      <c r="I14" s="105"/>
      <c r="J14" s="105"/>
      <c r="K14" s="109"/>
    </row>
    <row r="15" spans="1:11" ht="14.25" thickBot="1" x14ac:dyDescent="0.3">
      <c r="A15" s="94" t="s">
        <v>77</v>
      </c>
      <c r="B15" s="95"/>
      <c r="C15" s="95"/>
      <c r="D15" s="95"/>
      <c r="E15" s="96"/>
      <c r="F15" s="97"/>
      <c r="G15" s="98">
        <f>SUM(G10:G14)</f>
        <v>540000000</v>
      </c>
      <c r="H15" s="99"/>
      <c r="I15" s="99"/>
      <c r="J15" s="99"/>
      <c r="K15" s="100"/>
    </row>
    <row r="16" spans="1:11" ht="15.75" customHeight="1" thickTop="1" x14ac:dyDescent="0.2">
      <c r="A16" s="52" t="s">
        <v>62</v>
      </c>
      <c r="B16" s="47"/>
      <c r="C16" s="47"/>
      <c r="D16" s="47"/>
      <c r="E16" s="47"/>
      <c r="F16" s="47"/>
      <c r="G16" s="47"/>
      <c r="H16" s="47"/>
      <c r="I16" s="47"/>
      <c r="J16" s="47"/>
      <c r="K16" s="53"/>
    </row>
    <row r="17" spans="1:11" ht="19.5" customHeight="1" x14ac:dyDescent="0.2">
      <c r="A17" s="631" t="s">
        <v>78</v>
      </c>
      <c r="B17" s="631" t="s">
        <v>63</v>
      </c>
      <c r="C17" s="631" t="s">
        <v>4</v>
      </c>
      <c r="D17" s="631" t="s">
        <v>64</v>
      </c>
      <c r="E17" s="631" t="s">
        <v>27</v>
      </c>
      <c r="F17" s="625" t="s">
        <v>68</v>
      </c>
      <c r="G17" s="624" t="s">
        <v>65</v>
      </c>
      <c r="H17" s="624" t="s">
        <v>42</v>
      </c>
      <c r="I17" s="624" t="s">
        <v>473</v>
      </c>
      <c r="J17" s="627" t="s">
        <v>350</v>
      </c>
      <c r="K17" s="627" t="s">
        <v>26</v>
      </c>
    </row>
    <row r="18" spans="1:11" ht="44.25" customHeight="1" x14ac:dyDescent="0.2">
      <c r="A18" s="631"/>
      <c r="B18" s="631"/>
      <c r="C18" s="631"/>
      <c r="D18" s="631"/>
      <c r="E18" s="631"/>
      <c r="F18" s="626"/>
      <c r="G18" s="624"/>
      <c r="H18" s="624"/>
      <c r="I18" s="624"/>
      <c r="J18" s="628"/>
      <c r="K18" s="628"/>
    </row>
    <row r="19" spans="1:11" ht="12.75" x14ac:dyDescent="0.2">
      <c r="A19" s="81">
        <v>2</v>
      </c>
      <c r="B19" s="82"/>
      <c r="C19" s="82"/>
      <c r="D19" s="82"/>
      <c r="E19" s="82"/>
      <c r="F19" s="83" t="s">
        <v>10</v>
      </c>
      <c r="G19" s="84">
        <f>+G20+G88+G219+G338+G396+G403+G486</f>
        <v>0</v>
      </c>
      <c r="H19" s="84">
        <f>+H20+H88+H219+H338+H396+H403+H486</f>
        <v>0</v>
      </c>
      <c r="I19" s="84">
        <f>+I20+I88+I219+I338+I396+I403+I486</f>
        <v>0</v>
      </c>
      <c r="J19" s="84">
        <f>+J20+J88+J219+J338+J396+J403+J486</f>
        <v>0</v>
      </c>
      <c r="K19" s="118">
        <f>+K20+K88+K219+K338+K396+K403+K486</f>
        <v>0</v>
      </c>
    </row>
    <row r="20" spans="1:11" ht="12.75" x14ac:dyDescent="0.2">
      <c r="A20" s="89">
        <v>2</v>
      </c>
      <c r="B20" s="90">
        <v>1</v>
      </c>
      <c r="C20" s="91"/>
      <c r="D20" s="91"/>
      <c r="E20" s="91"/>
      <c r="F20" s="92" t="s">
        <v>351</v>
      </c>
      <c r="G20" s="93">
        <f>+G21+G48+G64+G71+G79</f>
        <v>0</v>
      </c>
      <c r="H20" s="93">
        <f>+H21+H48+H64+H71+H79</f>
        <v>0</v>
      </c>
      <c r="I20" s="93">
        <f>+I21+I48+I64+I71+I79</f>
        <v>0</v>
      </c>
      <c r="J20" s="93">
        <f>+J21+J48+J64+J71+J79</f>
        <v>0</v>
      </c>
      <c r="K20" s="119">
        <f>+K21+K48+K64+K71+K79</f>
        <v>0</v>
      </c>
    </row>
    <row r="21" spans="1:11" ht="12.75" x14ac:dyDescent="0.2">
      <c r="A21" s="87">
        <v>2</v>
      </c>
      <c r="B21" s="85">
        <v>1</v>
      </c>
      <c r="C21" s="85">
        <v>1</v>
      </c>
      <c r="D21" s="85"/>
      <c r="E21" s="85"/>
      <c r="F21" s="88" t="s">
        <v>79</v>
      </c>
      <c r="G21" s="86">
        <f>+G22+G29+G37+G39+G41+G46</f>
        <v>0</v>
      </c>
      <c r="H21" s="86">
        <f>+H22+H29+H37+H39+H41+H46</f>
        <v>0</v>
      </c>
      <c r="I21" s="86">
        <f>+I22+I29+I37+I39+I41+I46</f>
        <v>0</v>
      </c>
      <c r="J21" s="86">
        <f>+J22+J29+J37+J39+J41+J46</f>
        <v>0</v>
      </c>
      <c r="K21" s="120">
        <f>+K22+K29+K37+K39+K41+K46</f>
        <v>0</v>
      </c>
    </row>
    <row r="22" spans="1:11" ht="12.75" x14ac:dyDescent="0.2">
      <c r="A22" s="65">
        <v>2</v>
      </c>
      <c r="B22" s="66">
        <v>1</v>
      </c>
      <c r="C22" s="66">
        <v>1</v>
      </c>
      <c r="D22" s="66">
        <v>1</v>
      </c>
      <c r="E22" s="66"/>
      <c r="F22" s="54" t="s">
        <v>80</v>
      </c>
      <c r="G22" s="80">
        <f>SUM(G23:G28)</f>
        <v>0</v>
      </c>
      <c r="H22" s="80">
        <f>SUM(H23:H28)</f>
        <v>0</v>
      </c>
      <c r="I22" s="80">
        <f>SUM(I23:I28)</f>
        <v>0</v>
      </c>
      <c r="J22" s="80">
        <f>SUM(J23:J28)</f>
        <v>0</v>
      </c>
      <c r="K22" s="121">
        <f>SUM(K23:K28)</f>
        <v>0</v>
      </c>
    </row>
    <row r="23" spans="1:11" ht="12.75" x14ac:dyDescent="0.2">
      <c r="A23" s="57">
        <v>2</v>
      </c>
      <c r="B23" s="58">
        <v>1</v>
      </c>
      <c r="C23" s="58">
        <v>1</v>
      </c>
      <c r="D23" s="58">
        <v>1</v>
      </c>
      <c r="E23" s="58" t="s">
        <v>308</v>
      </c>
      <c r="F23" s="55" t="s">
        <v>352</v>
      </c>
      <c r="G23" s="56"/>
      <c r="H23" s="56"/>
      <c r="I23" s="56"/>
      <c r="J23" s="56">
        <f t="shared" ref="J23:J28" si="0">SUBTOTAL(9,G23:I23)</f>
        <v>0</v>
      </c>
      <c r="K23" s="111" t="str">
        <f t="shared" ref="K23:K28" si="1">IFERROR(J23/$J$19*100,"0.00")</f>
        <v>0.00</v>
      </c>
    </row>
    <row r="24" spans="1:11" ht="12.75" x14ac:dyDescent="0.2">
      <c r="A24" s="57">
        <v>2</v>
      </c>
      <c r="B24" s="58">
        <v>1</v>
      </c>
      <c r="C24" s="58">
        <v>1</v>
      </c>
      <c r="D24" s="58">
        <v>1</v>
      </c>
      <c r="E24" s="58" t="s">
        <v>309</v>
      </c>
      <c r="F24" s="59" t="s">
        <v>81</v>
      </c>
      <c r="G24" s="56"/>
      <c r="H24" s="56"/>
      <c r="I24" s="56"/>
      <c r="J24" s="56">
        <f t="shared" si="0"/>
        <v>0</v>
      </c>
      <c r="K24" s="111" t="str">
        <f t="shared" si="1"/>
        <v>0.00</v>
      </c>
    </row>
    <row r="25" spans="1:11" ht="12.75" x14ac:dyDescent="0.2">
      <c r="A25" s="57">
        <v>2</v>
      </c>
      <c r="B25" s="58">
        <v>1</v>
      </c>
      <c r="C25" s="58">
        <v>1</v>
      </c>
      <c r="D25" s="58">
        <v>1</v>
      </c>
      <c r="E25" s="58" t="s">
        <v>310</v>
      </c>
      <c r="F25" s="59" t="s">
        <v>353</v>
      </c>
      <c r="G25" s="56"/>
      <c r="H25" s="56"/>
      <c r="I25" s="56"/>
      <c r="J25" s="56">
        <f t="shared" si="0"/>
        <v>0</v>
      </c>
      <c r="K25" s="111" t="str">
        <f t="shared" si="1"/>
        <v>0.00</v>
      </c>
    </row>
    <row r="26" spans="1:11" ht="12.75" x14ac:dyDescent="0.2">
      <c r="A26" s="57">
        <v>2</v>
      </c>
      <c r="B26" s="58">
        <v>1</v>
      </c>
      <c r="C26" s="58">
        <v>1</v>
      </c>
      <c r="D26" s="58">
        <v>1</v>
      </c>
      <c r="E26" s="58" t="s">
        <v>311</v>
      </c>
      <c r="F26" s="59" t="s">
        <v>82</v>
      </c>
      <c r="G26" s="56"/>
      <c r="H26" s="56"/>
      <c r="I26" s="56"/>
      <c r="J26" s="56">
        <f t="shared" si="0"/>
        <v>0</v>
      </c>
      <c r="K26" s="111" t="str">
        <f t="shared" si="1"/>
        <v>0.00</v>
      </c>
    </row>
    <row r="27" spans="1:11" ht="12.75" x14ac:dyDescent="0.2">
      <c r="A27" s="57">
        <v>2</v>
      </c>
      <c r="B27" s="58">
        <v>1</v>
      </c>
      <c r="C27" s="58">
        <v>1</v>
      </c>
      <c r="D27" s="58">
        <v>1</v>
      </c>
      <c r="E27" s="58" t="s">
        <v>315</v>
      </c>
      <c r="F27" s="59" t="s">
        <v>83</v>
      </c>
      <c r="G27" s="56"/>
      <c r="H27" s="56"/>
      <c r="I27" s="56"/>
      <c r="J27" s="56">
        <f t="shared" si="0"/>
        <v>0</v>
      </c>
      <c r="K27" s="111" t="str">
        <f t="shared" si="1"/>
        <v>0.00</v>
      </c>
    </row>
    <row r="28" spans="1:11" ht="12.75" x14ac:dyDescent="0.2">
      <c r="A28" s="57">
        <v>2</v>
      </c>
      <c r="B28" s="58">
        <v>1</v>
      </c>
      <c r="C28" s="58">
        <v>1</v>
      </c>
      <c r="D28" s="58">
        <v>1</v>
      </c>
      <c r="E28" s="58" t="s">
        <v>354</v>
      </c>
      <c r="F28" s="59" t="s">
        <v>355</v>
      </c>
      <c r="G28" s="56"/>
      <c r="H28" s="56"/>
      <c r="I28" s="56"/>
      <c r="J28" s="56">
        <f t="shared" si="0"/>
        <v>0</v>
      </c>
      <c r="K28" s="111" t="str">
        <f t="shared" si="1"/>
        <v>0.00</v>
      </c>
    </row>
    <row r="29" spans="1:11" ht="12.75" x14ac:dyDescent="0.2">
      <c r="A29" s="65">
        <v>2</v>
      </c>
      <c r="B29" s="66">
        <v>1</v>
      </c>
      <c r="C29" s="66">
        <v>1</v>
      </c>
      <c r="D29" s="66">
        <v>2</v>
      </c>
      <c r="E29" s="66"/>
      <c r="F29" s="54" t="s">
        <v>84</v>
      </c>
      <c r="G29" s="80">
        <f>SUM(G30:G36)</f>
        <v>0</v>
      </c>
      <c r="H29" s="80">
        <f>SUM(H30:H36)</f>
        <v>0</v>
      </c>
      <c r="I29" s="80">
        <f>SUM(I30:I36)</f>
        <v>0</v>
      </c>
      <c r="J29" s="80">
        <f>SUM(J30:J36)</f>
        <v>0</v>
      </c>
      <c r="K29" s="121">
        <f>SUM(K30:K36)</f>
        <v>0</v>
      </c>
    </row>
    <row r="30" spans="1:11" ht="12.75" x14ac:dyDescent="0.2">
      <c r="A30" s="57">
        <v>2</v>
      </c>
      <c r="B30" s="58">
        <v>1</v>
      </c>
      <c r="C30" s="58">
        <v>1</v>
      </c>
      <c r="D30" s="58">
        <v>2</v>
      </c>
      <c r="E30" s="58" t="s">
        <v>308</v>
      </c>
      <c r="F30" s="59" t="s">
        <v>85</v>
      </c>
      <c r="G30" s="56"/>
      <c r="H30" s="56"/>
      <c r="I30" s="56"/>
      <c r="J30" s="56">
        <f t="shared" ref="J30:J36" si="2">SUBTOTAL(9,G30:I30)</f>
        <v>0</v>
      </c>
      <c r="K30" s="111" t="str">
        <f t="shared" ref="K30:K36" si="3">IFERROR(J30/$J$19*100,"0.00")</f>
        <v>0.00</v>
      </c>
    </row>
    <row r="31" spans="1:11" ht="12.75" x14ac:dyDescent="0.2">
      <c r="A31" s="57">
        <v>2</v>
      </c>
      <c r="B31" s="58">
        <v>1</v>
      </c>
      <c r="C31" s="58">
        <v>1</v>
      </c>
      <c r="D31" s="58">
        <v>2</v>
      </c>
      <c r="E31" s="58" t="s">
        <v>309</v>
      </c>
      <c r="F31" s="59" t="s">
        <v>86</v>
      </c>
      <c r="G31" s="56"/>
      <c r="H31" s="56"/>
      <c r="I31" s="56"/>
      <c r="J31" s="56">
        <f t="shared" si="2"/>
        <v>0</v>
      </c>
      <c r="K31" s="111" t="str">
        <f t="shared" si="3"/>
        <v>0.00</v>
      </c>
    </row>
    <row r="32" spans="1:11" ht="12.75" x14ac:dyDescent="0.2">
      <c r="A32" s="57">
        <v>2</v>
      </c>
      <c r="B32" s="58">
        <v>1</v>
      </c>
      <c r="C32" s="58">
        <v>1</v>
      </c>
      <c r="D32" s="58">
        <v>2</v>
      </c>
      <c r="E32" s="58" t="s">
        <v>310</v>
      </c>
      <c r="F32" s="59" t="s">
        <v>43</v>
      </c>
      <c r="G32" s="56"/>
      <c r="H32" s="56"/>
      <c r="I32" s="56"/>
      <c r="J32" s="56">
        <f t="shared" si="2"/>
        <v>0</v>
      </c>
      <c r="K32" s="111" t="str">
        <f t="shared" si="3"/>
        <v>0.00</v>
      </c>
    </row>
    <row r="33" spans="1:11" ht="12.75" x14ac:dyDescent="0.2">
      <c r="A33" s="57">
        <v>2</v>
      </c>
      <c r="B33" s="58">
        <v>1</v>
      </c>
      <c r="C33" s="58">
        <v>1</v>
      </c>
      <c r="D33" s="58">
        <v>2</v>
      </c>
      <c r="E33" s="58" t="s">
        <v>311</v>
      </c>
      <c r="F33" s="59" t="s">
        <v>87</v>
      </c>
      <c r="G33" s="56"/>
      <c r="H33" s="56"/>
      <c r="I33" s="56"/>
      <c r="J33" s="56">
        <f t="shared" si="2"/>
        <v>0</v>
      </c>
      <c r="K33" s="111" t="str">
        <f t="shared" si="3"/>
        <v>0.00</v>
      </c>
    </row>
    <row r="34" spans="1:11" ht="12.75" x14ac:dyDescent="0.2">
      <c r="A34" s="57">
        <v>2</v>
      </c>
      <c r="B34" s="58">
        <v>1</v>
      </c>
      <c r="C34" s="58">
        <v>1</v>
      </c>
      <c r="D34" s="58">
        <v>2</v>
      </c>
      <c r="E34" s="58" t="s">
        <v>315</v>
      </c>
      <c r="F34" s="59" t="s">
        <v>88</v>
      </c>
      <c r="G34" s="56"/>
      <c r="H34" s="56"/>
      <c r="I34" s="56"/>
      <c r="J34" s="56">
        <f t="shared" si="2"/>
        <v>0</v>
      </c>
      <c r="K34" s="111" t="str">
        <f t="shared" si="3"/>
        <v>0.00</v>
      </c>
    </row>
    <row r="35" spans="1:11" ht="12.75" x14ac:dyDescent="0.2">
      <c r="A35" s="57">
        <v>2</v>
      </c>
      <c r="B35" s="58">
        <v>1</v>
      </c>
      <c r="C35" s="58">
        <v>1</v>
      </c>
      <c r="D35" s="58">
        <v>2</v>
      </c>
      <c r="E35" s="58" t="s">
        <v>354</v>
      </c>
      <c r="F35" s="59" t="s">
        <v>89</v>
      </c>
      <c r="G35" s="56"/>
      <c r="H35" s="56"/>
      <c r="I35" s="56"/>
      <c r="J35" s="56">
        <f t="shared" si="2"/>
        <v>0</v>
      </c>
      <c r="K35" s="111" t="str">
        <f t="shared" si="3"/>
        <v>0.00</v>
      </c>
    </row>
    <row r="36" spans="1:11" ht="12.75" x14ac:dyDescent="0.2">
      <c r="A36" s="57">
        <v>2</v>
      </c>
      <c r="B36" s="58">
        <v>1</v>
      </c>
      <c r="C36" s="58">
        <v>1</v>
      </c>
      <c r="D36" s="58">
        <v>2</v>
      </c>
      <c r="E36" s="58" t="s">
        <v>356</v>
      </c>
      <c r="F36" s="59" t="s">
        <v>45</v>
      </c>
      <c r="G36" s="56"/>
      <c r="H36" s="56"/>
      <c r="I36" s="56"/>
      <c r="J36" s="56">
        <f t="shared" si="2"/>
        <v>0</v>
      </c>
      <c r="K36" s="111" t="str">
        <f t="shared" si="3"/>
        <v>0.00</v>
      </c>
    </row>
    <row r="37" spans="1:11" ht="12.75" x14ac:dyDescent="0.2">
      <c r="A37" s="65">
        <v>2</v>
      </c>
      <c r="B37" s="66">
        <v>1</v>
      </c>
      <c r="C37" s="66">
        <v>1</v>
      </c>
      <c r="D37" s="66">
        <v>3</v>
      </c>
      <c r="E37" s="66"/>
      <c r="F37" s="54" t="s">
        <v>90</v>
      </c>
      <c r="G37" s="80">
        <f>G38</f>
        <v>0</v>
      </c>
      <c r="H37" s="80">
        <f>H38</f>
        <v>0</v>
      </c>
      <c r="I37" s="80">
        <f>I38</f>
        <v>0</v>
      </c>
      <c r="J37" s="80">
        <f>J38</f>
        <v>0</v>
      </c>
      <c r="K37" s="121" t="str">
        <f>K38</f>
        <v>0.00</v>
      </c>
    </row>
    <row r="38" spans="1:11" ht="12.75" x14ac:dyDescent="0.2">
      <c r="A38" s="57">
        <v>2</v>
      </c>
      <c r="B38" s="58">
        <v>1</v>
      </c>
      <c r="C38" s="58">
        <v>1</v>
      </c>
      <c r="D38" s="58">
        <v>3</v>
      </c>
      <c r="E38" s="58" t="s">
        <v>308</v>
      </c>
      <c r="F38" s="59" t="s">
        <v>90</v>
      </c>
      <c r="G38" s="56"/>
      <c r="H38" s="56"/>
      <c r="I38" s="56"/>
      <c r="J38" s="56">
        <f>SUBTOTAL(9,G38:I38)</f>
        <v>0</v>
      </c>
      <c r="K38" s="111" t="str">
        <f>IFERROR(J38/$J$19*100,"0.00")</f>
        <v>0.00</v>
      </c>
    </row>
    <row r="39" spans="1:11" ht="12.75" x14ac:dyDescent="0.2">
      <c r="A39" s="65">
        <v>2</v>
      </c>
      <c r="B39" s="66">
        <v>1</v>
      </c>
      <c r="C39" s="66">
        <v>1</v>
      </c>
      <c r="D39" s="66">
        <v>4</v>
      </c>
      <c r="E39" s="66"/>
      <c r="F39" s="54" t="s">
        <v>357</v>
      </c>
      <c r="G39" s="80">
        <f>G40</f>
        <v>0</v>
      </c>
      <c r="H39" s="80">
        <f>H40</f>
        <v>0</v>
      </c>
      <c r="I39" s="80">
        <f>I40</f>
        <v>0</v>
      </c>
      <c r="J39" s="80">
        <f>J40</f>
        <v>0</v>
      </c>
      <c r="K39" s="121" t="str">
        <f>K40</f>
        <v>0.00</v>
      </c>
    </row>
    <row r="40" spans="1:11" ht="12.75" x14ac:dyDescent="0.2">
      <c r="A40" s="57">
        <v>2</v>
      </c>
      <c r="B40" s="58">
        <v>1</v>
      </c>
      <c r="C40" s="58">
        <v>1</v>
      </c>
      <c r="D40" s="58">
        <v>4</v>
      </c>
      <c r="E40" s="58" t="s">
        <v>308</v>
      </c>
      <c r="F40" s="59" t="s">
        <v>357</v>
      </c>
      <c r="G40" s="56"/>
      <c r="H40" s="56"/>
      <c r="I40" s="56"/>
      <c r="J40" s="56">
        <f>SUBTOTAL(9,G40:I40)</f>
        <v>0</v>
      </c>
      <c r="K40" s="111" t="str">
        <f>IFERROR(J40/$J$19*100,"0.00")</f>
        <v>0.00</v>
      </c>
    </row>
    <row r="41" spans="1:11" ht="12.75" x14ac:dyDescent="0.2">
      <c r="A41" s="65">
        <v>2</v>
      </c>
      <c r="B41" s="66">
        <v>1</v>
      </c>
      <c r="C41" s="66">
        <v>1</v>
      </c>
      <c r="D41" s="66">
        <v>5</v>
      </c>
      <c r="E41" s="66"/>
      <c r="F41" s="54" t="s">
        <v>358</v>
      </c>
      <c r="G41" s="80">
        <f>SUM(G42:G45)</f>
        <v>0</v>
      </c>
      <c r="H41" s="80">
        <f>SUM(H42:H45)</f>
        <v>0</v>
      </c>
      <c r="I41" s="80">
        <f>SUM(I42:I45)</f>
        <v>0</v>
      </c>
      <c r="J41" s="80">
        <f>SUM(J42:J45)</f>
        <v>0</v>
      </c>
      <c r="K41" s="121">
        <f>SUM(K42:K45)</f>
        <v>0</v>
      </c>
    </row>
    <row r="42" spans="1:11" ht="12.75" x14ac:dyDescent="0.2">
      <c r="A42" s="57">
        <v>2</v>
      </c>
      <c r="B42" s="58">
        <v>1</v>
      </c>
      <c r="C42" s="58">
        <v>1</v>
      </c>
      <c r="D42" s="58">
        <v>5</v>
      </c>
      <c r="E42" s="58" t="s">
        <v>308</v>
      </c>
      <c r="F42" s="60" t="s">
        <v>358</v>
      </c>
      <c r="G42" s="56"/>
      <c r="H42" s="56"/>
      <c r="I42" s="56"/>
      <c r="J42" s="56">
        <f>SUBTOTAL(9,G42:I42)</f>
        <v>0</v>
      </c>
      <c r="K42" s="111" t="str">
        <f>IFERROR(J42/$J$19*100,"0.00")</f>
        <v>0.00</v>
      </c>
    </row>
    <row r="43" spans="1:11" ht="12.75" x14ac:dyDescent="0.2">
      <c r="A43" s="57">
        <v>2</v>
      </c>
      <c r="B43" s="58">
        <v>1</v>
      </c>
      <c r="C43" s="58">
        <v>1</v>
      </c>
      <c r="D43" s="58">
        <v>5</v>
      </c>
      <c r="E43" s="58" t="s">
        <v>309</v>
      </c>
      <c r="F43" s="59" t="s">
        <v>91</v>
      </c>
      <c r="G43" s="56"/>
      <c r="H43" s="56"/>
      <c r="I43" s="56"/>
      <c r="J43" s="56">
        <f>SUBTOTAL(9,G43:I43)</f>
        <v>0</v>
      </c>
      <c r="K43" s="111" t="str">
        <f>IFERROR(J43/$J$19*100,"0.00")</f>
        <v>0.00</v>
      </c>
    </row>
    <row r="44" spans="1:11" ht="12.75" x14ac:dyDescent="0.2">
      <c r="A44" s="57">
        <v>2</v>
      </c>
      <c r="B44" s="58">
        <v>1</v>
      </c>
      <c r="C44" s="58">
        <v>1</v>
      </c>
      <c r="D44" s="58">
        <v>5</v>
      </c>
      <c r="E44" s="58" t="s">
        <v>310</v>
      </c>
      <c r="F44" s="59" t="s">
        <v>359</v>
      </c>
      <c r="G44" s="56"/>
      <c r="H44" s="56"/>
      <c r="I44" s="56"/>
      <c r="J44" s="56">
        <f>SUBTOTAL(9,G44:I44)</f>
        <v>0</v>
      </c>
      <c r="K44" s="111" t="str">
        <f>IFERROR(J44/$J$19*100,"0.00")</f>
        <v>0.00</v>
      </c>
    </row>
    <row r="45" spans="1:11" ht="12.75" x14ac:dyDescent="0.2">
      <c r="A45" s="57">
        <v>2</v>
      </c>
      <c r="B45" s="58">
        <v>1</v>
      </c>
      <c r="C45" s="58">
        <v>1</v>
      </c>
      <c r="D45" s="58">
        <v>5</v>
      </c>
      <c r="E45" s="58" t="s">
        <v>311</v>
      </c>
      <c r="F45" s="59" t="s">
        <v>312</v>
      </c>
      <c r="G45" s="56"/>
      <c r="H45" s="56"/>
      <c r="I45" s="56"/>
      <c r="J45" s="56">
        <f>SUBTOTAL(9,G45:I45)</f>
        <v>0</v>
      </c>
      <c r="K45" s="111" t="str">
        <f>IFERROR(J45/$J$19*100,"0.00")</f>
        <v>0.00</v>
      </c>
    </row>
    <row r="46" spans="1:11" ht="12.75" x14ac:dyDescent="0.2">
      <c r="A46" s="65">
        <v>2</v>
      </c>
      <c r="B46" s="66">
        <v>1</v>
      </c>
      <c r="C46" s="66">
        <v>1</v>
      </c>
      <c r="D46" s="66">
        <v>6</v>
      </c>
      <c r="E46" s="66"/>
      <c r="F46" s="54" t="s">
        <v>360</v>
      </c>
      <c r="G46" s="80">
        <f>G47</f>
        <v>0</v>
      </c>
      <c r="H46" s="80">
        <f>H47</f>
        <v>0</v>
      </c>
      <c r="I46" s="80">
        <f>I47</f>
        <v>0</v>
      </c>
      <c r="J46" s="80">
        <f>J47</f>
        <v>0</v>
      </c>
      <c r="K46" s="121" t="str">
        <f>K47</f>
        <v>0.00</v>
      </c>
    </row>
    <row r="47" spans="1:11" ht="12.75" x14ac:dyDescent="0.2">
      <c r="A47" s="57">
        <v>2</v>
      </c>
      <c r="B47" s="58">
        <v>1</v>
      </c>
      <c r="C47" s="58">
        <v>1</v>
      </c>
      <c r="D47" s="58">
        <v>6</v>
      </c>
      <c r="E47" s="58" t="s">
        <v>308</v>
      </c>
      <c r="F47" s="59" t="s">
        <v>360</v>
      </c>
      <c r="G47" s="56"/>
      <c r="H47" s="56"/>
      <c r="I47" s="56"/>
      <c r="J47" s="56">
        <f>SUBTOTAL(9,G47:I47)</f>
        <v>0</v>
      </c>
      <c r="K47" s="111" t="str">
        <f>IFERROR(J47/$J$19*100,"0.00")</f>
        <v>0.00</v>
      </c>
    </row>
    <row r="48" spans="1:11" ht="12.75" x14ac:dyDescent="0.2">
      <c r="A48" s="87">
        <v>2</v>
      </c>
      <c r="B48" s="85">
        <v>1</v>
      </c>
      <c r="C48" s="85">
        <v>2</v>
      </c>
      <c r="D48" s="85"/>
      <c r="E48" s="85"/>
      <c r="F48" s="88" t="s">
        <v>28</v>
      </c>
      <c r="G48" s="86">
        <f>+G49+G51+G62</f>
        <v>0</v>
      </c>
      <c r="H48" s="86">
        <f>+H49+H51+H62</f>
        <v>0</v>
      </c>
      <c r="I48" s="86">
        <f>+I49+I51+I62</f>
        <v>0</v>
      </c>
      <c r="J48" s="86">
        <f>+J49+J51+J62</f>
        <v>0</v>
      </c>
      <c r="K48" s="120">
        <f>+K49+K51+K62</f>
        <v>0</v>
      </c>
    </row>
    <row r="49" spans="1:11" ht="12.75" x14ac:dyDescent="0.2">
      <c r="A49" s="65">
        <v>2</v>
      </c>
      <c r="B49" s="66">
        <v>1</v>
      </c>
      <c r="C49" s="66">
        <v>2</v>
      </c>
      <c r="D49" s="66">
        <v>1</v>
      </c>
      <c r="E49" s="66"/>
      <c r="F49" s="54" t="s">
        <v>92</v>
      </c>
      <c r="G49" s="80">
        <f>G50</f>
        <v>0</v>
      </c>
      <c r="H49" s="80">
        <f>H50</f>
        <v>0</v>
      </c>
      <c r="I49" s="80">
        <f>I50</f>
        <v>0</v>
      </c>
      <c r="J49" s="80">
        <f>J50</f>
        <v>0</v>
      </c>
      <c r="K49" s="121" t="str">
        <f>K50</f>
        <v>0.00</v>
      </c>
    </row>
    <row r="50" spans="1:11" ht="12.75" x14ac:dyDescent="0.2">
      <c r="A50" s="57">
        <v>2</v>
      </c>
      <c r="B50" s="58">
        <v>1</v>
      </c>
      <c r="C50" s="58">
        <v>2</v>
      </c>
      <c r="D50" s="58">
        <v>1</v>
      </c>
      <c r="E50" s="58" t="s">
        <v>308</v>
      </c>
      <c r="F50" s="59" t="s">
        <v>92</v>
      </c>
      <c r="G50" s="56"/>
      <c r="H50" s="56"/>
      <c r="I50" s="56"/>
      <c r="J50" s="56">
        <f>SUBTOTAL(9,G50:I50)</f>
        <v>0</v>
      </c>
      <c r="K50" s="111" t="str">
        <f>IFERROR(J50/$J$19*100,"0.00")</f>
        <v>0.00</v>
      </c>
    </row>
    <row r="51" spans="1:11" ht="12.75" x14ac:dyDescent="0.2">
      <c r="A51" s="65">
        <v>2</v>
      </c>
      <c r="B51" s="66">
        <v>1</v>
      </c>
      <c r="C51" s="66">
        <v>2</v>
      </c>
      <c r="D51" s="66">
        <v>2</v>
      </c>
      <c r="E51" s="66"/>
      <c r="F51" s="54" t="s">
        <v>93</v>
      </c>
      <c r="G51" s="80">
        <f>SUM(G52:G61)</f>
        <v>0</v>
      </c>
      <c r="H51" s="80">
        <f>SUM(H52:H61)</f>
        <v>0</v>
      </c>
      <c r="I51" s="80">
        <f>SUM(I52:I61)</f>
        <v>0</v>
      </c>
      <c r="J51" s="80">
        <f>SUM(J52:J61)</f>
        <v>0</v>
      </c>
      <c r="K51" s="121">
        <f>SUM(K52:K61)</f>
        <v>0</v>
      </c>
    </row>
    <row r="52" spans="1:11" ht="12.75" x14ac:dyDescent="0.2">
      <c r="A52" s="57">
        <v>2</v>
      </c>
      <c r="B52" s="58">
        <v>1</v>
      </c>
      <c r="C52" s="58">
        <v>2</v>
      </c>
      <c r="D52" s="58">
        <v>2</v>
      </c>
      <c r="E52" s="58" t="s">
        <v>308</v>
      </c>
      <c r="F52" s="59" t="s">
        <v>94</v>
      </c>
      <c r="G52" s="56"/>
      <c r="H52" s="56"/>
      <c r="I52" s="56"/>
      <c r="J52" s="56">
        <f t="shared" ref="J52:J61" si="4">SUBTOTAL(9,G52:I52)</f>
        <v>0</v>
      </c>
      <c r="K52" s="111" t="str">
        <f t="shared" ref="K52:K61" si="5">IFERROR(J52/$J$19*100,"0.00")</f>
        <v>0.00</v>
      </c>
    </row>
    <row r="53" spans="1:11" ht="12.75" x14ac:dyDescent="0.2">
      <c r="A53" s="57">
        <v>2</v>
      </c>
      <c r="B53" s="58">
        <v>1</v>
      </c>
      <c r="C53" s="58">
        <v>2</v>
      </c>
      <c r="D53" s="58">
        <v>2</v>
      </c>
      <c r="E53" s="58" t="s">
        <v>309</v>
      </c>
      <c r="F53" s="59" t="s">
        <v>95</v>
      </c>
      <c r="G53" s="56"/>
      <c r="H53" s="56"/>
      <c r="I53" s="56"/>
      <c r="J53" s="56">
        <f t="shared" si="4"/>
        <v>0</v>
      </c>
      <c r="K53" s="111" t="str">
        <f t="shared" si="5"/>
        <v>0.00</v>
      </c>
    </row>
    <row r="54" spans="1:11" ht="22.5" x14ac:dyDescent="0.2">
      <c r="A54" s="57">
        <v>2</v>
      </c>
      <c r="B54" s="58">
        <v>1</v>
      </c>
      <c r="C54" s="58">
        <v>2</v>
      </c>
      <c r="D54" s="58">
        <v>2</v>
      </c>
      <c r="E54" s="58" t="s">
        <v>310</v>
      </c>
      <c r="F54" s="61" t="s">
        <v>96</v>
      </c>
      <c r="G54" s="56"/>
      <c r="H54" s="56"/>
      <c r="I54" s="56"/>
      <c r="J54" s="56">
        <f t="shared" si="4"/>
        <v>0</v>
      </c>
      <c r="K54" s="111" t="str">
        <f t="shared" si="5"/>
        <v>0.00</v>
      </c>
    </row>
    <row r="55" spans="1:11" ht="12.75" x14ac:dyDescent="0.2">
      <c r="A55" s="57">
        <v>2</v>
      </c>
      <c r="B55" s="58">
        <v>1</v>
      </c>
      <c r="C55" s="58">
        <v>2</v>
      </c>
      <c r="D55" s="58">
        <v>2</v>
      </c>
      <c r="E55" s="58" t="s">
        <v>311</v>
      </c>
      <c r="F55" s="59" t="s">
        <v>97</v>
      </c>
      <c r="G55" s="56"/>
      <c r="H55" s="56"/>
      <c r="I55" s="56"/>
      <c r="J55" s="56">
        <f t="shared" si="4"/>
        <v>0</v>
      </c>
      <c r="K55" s="111" t="str">
        <f t="shared" si="5"/>
        <v>0.00</v>
      </c>
    </row>
    <row r="56" spans="1:11" ht="12.75" x14ac:dyDescent="0.2">
      <c r="A56" s="57">
        <v>2</v>
      </c>
      <c r="B56" s="58">
        <v>1</v>
      </c>
      <c r="C56" s="58">
        <v>2</v>
      </c>
      <c r="D56" s="58">
        <v>2</v>
      </c>
      <c r="E56" s="58" t="s">
        <v>315</v>
      </c>
      <c r="F56" s="59" t="s">
        <v>98</v>
      </c>
      <c r="G56" s="56"/>
      <c r="H56" s="56"/>
      <c r="I56" s="56"/>
      <c r="J56" s="56">
        <f t="shared" si="4"/>
        <v>0</v>
      </c>
      <c r="K56" s="111" t="str">
        <f t="shared" si="5"/>
        <v>0.00</v>
      </c>
    </row>
    <row r="57" spans="1:11" ht="12.75" x14ac:dyDescent="0.2">
      <c r="A57" s="57">
        <v>2</v>
      </c>
      <c r="B57" s="58">
        <v>1</v>
      </c>
      <c r="C57" s="58">
        <v>2</v>
      </c>
      <c r="D57" s="58">
        <v>2</v>
      </c>
      <c r="E57" s="58" t="s">
        <v>354</v>
      </c>
      <c r="F57" s="59" t="s">
        <v>99</v>
      </c>
      <c r="G57" s="56"/>
      <c r="H57" s="56"/>
      <c r="I57" s="56"/>
      <c r="J57" s="56">
        <f t="shared" si="4"/>
        <v>0</v>
      </c>
      <c r="K57" s="111" t="str">
        <f t="shared" si="5"/>
        <v>0.00</v>
      </c>
    </row>
    <row r="58" spans="1:11" ht="12.75" x14ac:dyDescent="0.2">
      <c r="A58" s="57">
        <v>2</v>
      </c>
      <c r="B58" s="58">
        <v>1</v>
      </c>
      <c r="C58" s="58">
        <v>2</v>
      </c>
      <c r="D58" s="58">
        <v>2</v>
      </c>
      <c r="E58" s="58" t="s">
        <v>356</v>
      </c>
      <c r="F58" s="59" t="s">
        <v>100</v>
      </c>
      <c r="G58" s="56"/>
      <c r="H58" s="56"/>
      <c r="I58" s="56"/>
      <c r="J58" s="56">
        <f t="shared" si="4"/>
        <v>0</v>
      </c>
      <c r="K58" s="111" t="str">
        <f t="shared" si="5"/>
        <v>0.00</v>
      </c>
    </row>
    <row r="59" spans="1:11" ht="12.75" x14ac:dyDescent="0.2">
      <c r="A59" s="57">
        <v>2</v>
      </c>
      <c r="B59" s="58">
        <v>1</v>
      </c>
      <c r="C59" s="58">
        <v>2</v>
      </c>
      <c r="D59" s="58">
        <v>2</v>
      </c>
      <c r="E59" s="58" t="s">
        <v>361</v>
      </c>
      <c r="F59" s="59" t="s">
        <v>101</v>
      </c>
      <c r="G59" s="56"/>
      <c r="H59" s="56"/>
      <c r="I59" s="56"/>
      <c r="J59" s="56">
        <f t="shared" si="4"/>
        <v>0</v>
      </c>
      <c r="K59" s="111" t="str">
        <f t="shared" si="5"/>
        <v>0.00</v>
      </c>
    </row>
    <row r="60" spans="1:11" ht="12.75" x14ac:dyDescent="0.2">
      <c r="A60" s="57">
        <v>2</v>
      </c>
      <c r="B60" s="58">
        <v>1</v>
      </c>
      <c r="C60" s="58">
        <v>2</v>
      </c>
      <c r="D60" s="58">
        <v>2</v>
      </c>
      <c r="E60" s="58" t="s">
        <v>362</v>
      </c>
      <c r="F60" s="59" t="s">
        <v>102</v>
      </c>
      <c r="G60" s="56"/>
      <c r="H60" s="56"/>
      <c r="I60" s="56"/>
      <c r="J60" s="56">
        <f t="shared" si="4"/>
        <v>0</v>
      </c>
      <c r="K60" s="111" t="str">
        <f t="shared" si="5"/>
        <v>0.00</v>
      </c>
    </row>
    <row r="61" spans="1:11" ht="12.75" x14ac:dyDescent="0.2">
      <c r="A61" s="57">
        <v>2</v>
      </c>
      <c r="B61" s="58">
        <v>1</v>
      </c>
      <c r="C61" s="58">
        <v>2</v>
      </c>
      <c r="D61" s="58">
        <v>2</v>
      </c>
      <c r="E61" s="58" t="s">
        <v>363</v>
      </c>
      <c r="F61" s="61" t="s">
        <v>103</v>
      </c>
      <c r="G61" s="56"/>
      <c r="H61" s="56"/>
      <c r="I61" s="56"/>
      <c r="J61" s="56">
        <f t="shared" si="4"/>
        <v>0</v>
      </c>
      <c r="K61" s="111" t="str">
        <f t="shared" si="5"/>
        <v>0.00</v>
      </c>
    </row>
    <row r="62" spans="1:11" ht="12.75" x14ac:dyDescent="0.2">
      <c r="A62" s="65">
        <v>2</v>
      </c>
      <c r="B62" s="66">
        <v>1</v>
      </c>
      <c r="C62" s="66">
        <v>2</v>
      </c>
      <c r="D62" s="66">
        <v>3</v>
      </c>
      <c r="E62" s="66"/>
      <c r="F62" s="54" t="s">
        <v>44</v>
      </c>
      <c r="G62" s="80">
        <f>G63</f>
        <v>0</v>
      </c>
      <c r="H62" s="80">
        <f>H63</f>
        <v>0</v>
      </c>
      <c r="I62" s="80">
        <f>I63</f>
        <v>0</v>
      </c>
      <c r="J62" s="80">
        <f>J63</f>
        <v>0</v>
      </c>
      <c r="K62" s="121" t="str">
        <f>K63</f>
        <v>0.00</v>
      </c>
    </row>
    <row r="63" spans="1:11" ht="12.75" x14ac:dyDescent="0.2">
      <c r="A63" s="57">
        <v>2</v>
      </c>
      <c r="B63" s="58">
        <v>1</v>
      </c>
      <c r="C63" s="58">
        <v>2</v>
      </c>
      <c r="D63" s="58">
        <v>3</v>
      </c>
      <c r="E63" s="58" t="s">
        <v>308</v>
      </c>
      <c r="F63" s="59" t="s">
        <v>44</v>
      </c>
      <c r="G63" s="56"/>
      <c r="H63" s="56"/>
      <c r="I63" s="56"/>
      <c r="J63" s="56">
        <f>SUBTOTAL(9,G63:I63)</f>
        <v>0</v>
      </c>
      <c r="K63" s="111" t="str">
        <f>IFERROR(J63/$J$19*100,"0.00")</f>
        <v>0.00</v>
      </c>
    </row>
    <row r="64" spans="1:11" ht="12.75" x14ac:dyDescent="0.2">
      <c r="A64" s="87">
        <v>2</v>
      </c>
      <c r="B64" s="85">
        <v>1</v>
      </c>
      <c r="C64" s="85">
        <v>3</v>
      </c>
      <c r="D64" s="85"/>
      <c r="E64" s="85"/>
      <c r="F64" s="88" t="s">
        <v>46</v>
      </c>
      <c r="G64" s="86">
        <f>G65+G68</f>
        <v>0</v>
      </c>
      <c r="H64" s="86">
        <f>H65+H68</f>
        <v>0</v>
      </c>
      <c r="I64" s="86">
        <f>I65+I68</f>
        <v>0</v>
      </c>
      <c r="J64" s="86">
        <f>J65+J68</f>
        <v>0</v>
      </c>
      <c r="K64" s="120">
        <f>K65+K68</f>
        <v>0</v>
      </c>
    </row>
    <row r="65" spans="1:11" ht="12.75" x14ac:dyDescent="0.2">
      <c r="A65" s="65">
        <v>2</v>
      </c>
      <c r="B65" s="66">
        <v>1</v>
      </c>
      <c r="C65" s="66">
        <v>3</v>
      </c>
      <c r="D65" s="66">
        <v>1</v>
      </c>
      <c r="E65" s="66"/>
      <c r="F65" s="62" t="s">
        <v>104</v>
      </c>
      <c r="G65" s="80">
        <f>SUM(G66:G67)</f>
        <v>0</v>
      </c>
      <c r="H65" s="80">
        <f>SUM(H66:H67)</f>
        <v>0</v>
      </c>
      <c r="I65" s="80">
        <f>SUM(I66:I67)</f>
        <v>0</v>
      </c>
      <c r="J65" s="80">
        <f>SUM(J66:J67)</f>
        <v>0</v>
      </c>
      <c r="K65" s="121">
        <f>SUM(K66:K67)</f>
        <v>0</v>
      </c>
    </row>
    <row r="66" spans="1:11" ht="12.75" x14ac:dyDescent="0.2">
      <c r="A66" s="63">
        <v>2</v>
      </c>
      <c r="B66" s="58">
        <v>1</v>
      </c>
      <c r="C66" s="58">
        <v>3</v>
      </c>
      <c r="D66" s="58">
        <v>1</v>
      </c>
      <c r="E66" s="58" t="s">
        <v>308</v>
      </c>
      <c r="F66" s="64" t="s">
        <v>105</v>
      </c>
      <c r="G66" s="56"/>
      <c r="H66" s="56"/>
      <c r="I66" s="56"/>
      <c r="J66" s="56">
        <f>SUBTOTAL(9,G66:I66)</f>
        <v>0</v>
      </c>
      <c r="K66" s="111" t="str">
        <f>IFERROR(J66/$J$19*100,"0.00")</f>
        <v>0.00</v>
      </c>
    </row>
    <row r="67" spans="1:11" ht="12.75" x14ac:dyDescent="0.2">
      <c r="A67" s="63">
        <v>2</v>
      </c>
      <c r="B67" s="58">
        <v>1</v>
      </c>
      <c r="C67" s="58">
        <v>3</v>
      </c>
      <c r="D67" s="58">
        <v>1</v>
      </c>
      <c r="E67" s="58" t="s">
        <v>309</v>
      </c>
      <c r="F67" s="64" t="s">
        <v>106</v>
      </c>
      <c r="G67" s="56"/>
      <c r="H67" s="56"/>
      <c r="I67" s="56"/>
      <c r="J67" s="56">
        <f>SUBTOTAL(9,G67:I67)</f>
        <v>0</v>
      </c>
      <c r="K67" s="111" t="str">
        <f>IFERROR(J67/$J$19*100,"0.00")</f>
        <v>0.00</v>
      </c>
    </row>
    <row r="68" spans="1:11" ht="12.75" x14ac:dyDescent="0.2">
      <c r="A68" s="65">
        <v>2</v>
      </c>
      <c r="B68" s="66">
        <v>1</v>
      </c>
      <c r="C68" s="66">
        <v>3</v>
      </c>
      <c r="D68" s="66">
        <v>2</v>
      </c>
      <c r="E68" s="66"/>
      <c r="F68" s="62" t="s">
        <v>107</v>
      </c>
      <c r="G68" s="80">
        <f>SUM(G69:G70)</f>
        <v>0</v>
      </c>
      <c r="H68" s="80">
        <f>SUM(H69:H70)</f>
        <v>0</v>
      </c>
      <c r="I68" s="80">
        <f>SUM(I69:I70)</f>
        <v>0</v>
      </c>
      <c r="J68" s="80">
        <f>SUM(J69:J70)</f>
        <v>0</v>
      </c>
      <c r="K68" s="121">
        <f>SUM(K69:K70)</f>
        <v>0</v>
      </c>
    </row>
    <row r="69" spans="1:11" ht="12.75" x14ac:dyDescent="0.2">
      <c r="A69" s="63">
        <v>2</v>
      </c>
      <c r="B69" s="58">
        <v>1</v>
      </c>
      <c r="C69" s="58">
        <v>3</v>
      </c>
      <c r="D69" s="58">
        <v>2</v>
      </c>
      <c r="E69" s="58" t="s">
        <v>308</v>
      </c>
      <c r="F69" s="64" t="s">
        <v>108</v>
      </c>
      <c r="G69" s="56"/>
      <c r="H69" s="56"/>
      <c r="I69" s="56"/>
      <c r="J69" s="56">
        <f>SUBTOTAL(9,G69:I69)</f>
        <v>0</v>
      </c>
      <c r="K69" s="111" t="str">
        <f>IFERROR(J69/$J$19*100,"0.00")</f>
        <v>0.00</v>
      </c>
    </row>
    <row r="70" spans="1:11" ht="12.75" x14ac:dyDescent="0.2">
      <c r="A70" s="63">
        <v>2</v>
      </c>
      <c r="B70" s="58">
        <v>1</v>
      </c>
      <c r="C70" s="58">
        <v>3</v>
      </c>
      <c r="D70" s="58">
        <v>2</v>
      </c>
      <c r="E70" s="58" t="s">
        <v>309</v>
      </c>
      <c r="F70" s="64" t="s">
        <v>109</v>
      </c>
      <c r="G70" s="56"/>
      <c r="H70" s="56"/>
      <c r="I70" s="56"/>
      <c r="J70" s="56">
        <f>SUBTOTAL(9,G70:I70)</f>
        <v>0</v>
      </c>
      <c r="K70" s="111" t="str">
        <f>IFERROR(J70/$J$19*100,"0.00")</f>
        <v>0.00</v>
      </c>
    </row>
    <row r="71" spans="1:11" ht="12.75" x14ac:dyDescent="0.2">
      <c r="A71" s="87">
        <v>2</v>
      </c>
      <c r="B71" s="85">
        <v>1</v>
      </c>
      <c r="C71" s="85">
        <v>4</v>
      </c>
      <c r="D71" s="85"/>
      <c r="E71" s="85"/>
      <c r="F71" s="88" t="s">
        <v>47</v>
      </c>
      <c r="G71" s="86">
        <f>G72+G74</f>
        <v>0</v>
      </c>
      <c r="H71" s="86">
        <f>H72+H74</f>
        <v>0</v>
      </c>
      <c r="I71" s="86">
        <f>I72+I74</f>
        <v>0</v>
      </c>
      <c r="J71" s="86">
        <f>J72+J74</f>
        <v>0</v>
      </c>
      <c r="K71" s="120">
        <f>K72+K74</f>
        <v>0</v>
      </c>
    </row>
    <row r="72" spans="1:11" ht="12.75" x14ac:dyDescent="0.2">
      <c r="A72" s="65">
        <v>2</v>
      </c>
      <c r="B72" s="66">
        <v>1</v>
      </c>
      <c r="C72" s="66">
        <v>4</v>
      </c>
      <c r="D72" s="66">
        <v>1</v>
      </c>
      <c r="E72" s="66"/>
      <c r="F72" s="62" t="s">
        <v>48</v>
      </c>
      <c r="G72" s="80">
        <f>G73</f>
        <v>0</v>
      </c>
      <c r="H72" s="80">
        <f>H73</f>
        <v>0</v>
      </c>
      <c r="I72" s="80">
        <f>I73</f>
        <v>0</v>
      </c>
      <c r="J72" s="80">
        <f>J73</f>
        <v>0</v>
      </c>
      <c r="K72" s="121" t="str">
        <f>K73</f>
        <v>0.00</v>
      </c>
    </row>
    <row r="73" spans="1:11" ht="12.75" x14ac:dyDescent="0.2">
      <c r="A73" s="57">
        <v>2</v>
      </c>
      <c r="B73" s="58">
        <v>1</v>
      </c>
      <c r="C73" s="58">
        <v>4</v>
      </c>
      <c r="D73" s="58">
        <v>1</v>
      </c>
      <c r="E73" s="58" t="s">
        <v>308</v>
      </c>
      <c r="F73" s="59" t="s">
        <v>48</v>
      </c>
      <c r="G73" s="56"/>
      <c r="H73" s="56"/>
      <c r="I73" s="56"/>
      <c r="J73" s="56">
        <f>SUBTOTAL(9,G73:I73)</f>
        <v>0</v>
      </c>
      <c r="K73" s="111" t="str">
        <f>IFERROR(J73/$J$19*100,"0.00")</f>
        <v>0.00</v>
      </c>
    </row>
    <row r="74" spans="1:11" ht="12.75" x14ac:dyDescent="0.2">
      <c r="A74" s="65">
        <v>2</v>
      </c>
      <c r="B74" s="66">
        <v>1</v>
      </c>
      <c r="C74" s="66">
        <v>4</v>
      </c>
      <c r="D74" s="66">
        <v>2</v>
      </c>
      <c r="E74" s="66"/>
      <c r="F74" s="62" t="s">
        <v>113</v>
      </c>
      <c r="G74" s="80">
        <f>SUM(G75:G78)</f>
        <v>0</v>
      </c>
      <c r="H74" s="80">
        <f>SUM(H75:H78)</f>
        <v>0</v>
      </c>
      <c r="I74" s="80">
        <f>SUM(I75:I78)</f>
        <v>0</v>
      </c>
      <c r="J74" s="80">
        <f>SUM(J75:J78)</f>
        <v>0</v>
      </c>
      <c r="K74" s="121">
        <f>SUM(K75:K78)</f>
        <v>0</v>
      </c>
    </row>
    <row r="75" spans="1:11" ht="12.75" x14ac:dyDescent="0.2">
      <c r="A75" s="57">
        <v>2</v>
      </c>
      <c r="B75" s="58">
        <v>1</v>
      </c>
      <c r="C75" s="58">
        <v>4</v>
      </c>
      <c r="D75" s="58">
        <v>2</v>
      </c>
      <c r="E75" s="58" t="s">
        <v>308</v>
      </c>
      <c r="F75" s="59" t="s">
        <v>110</v>
      </c>
      <c r="G75" s="56"/>
      <c r="H75" s="56"/>
      <c r="I75" s="56"/>
      <c r="J75" s="56">
        <f>SUBTOTAL(9,G75:I75)</f>
        <v>0</v>
      </c>
      <c r="K75" s="111" t="str">
        <f>IFERROR(J75/$J$19*100,"0.00")</f>
        <v>0.00</v>
      </c>
    </row>
    <row r="76" spans="1:11" ht="12.75" x14ac:dyDescent="0.2">
      <c r="A76" s="57">
        <v>2</v>
      </c>
      <c r="B76" s="58">
        <v>1</v>
      </c>
      <c r="C76" s="58">
        <v>4</v>
      </c>
      <c r="D76" s="58">
        <v>2</v>
      </c>
      <c r="E76" s="58" t="s">
        <v>309</v>
      </c>
      <c r="F76" s="59" t="s">
        <v>111</v>
      </c>
      <c r="G76" s="56"/>
      <c r="H76" s="56"/>
      <c r="I76" s="56"/>
      <c r="J76" s="56">
        <f>SUBTOTAL(9,G76:I76)</f>
        <v>0</v>
      </c>
      <c r="K76" s="111" t="str">
        <f>IFERROR(J76/$J$19*100,"0.00")</f>
        <v>0.00</v>
      </c>
    </row>
    <row r="77" spans="1:11" ht="12.75" x14ac:dyDescent="0.2">
      <c r="A77" s="57">
        <v>2</v>
      </c>
      <c r="B77" s="58">
        <v>1</v>
      </c>
      <c r="C77" s="58">
        <v>4</v>
      </c>
      <c r="D77" s="58">
        <v>2</v>
      </c>
      <c r="E77" s="58" t="s">
        <v>310</v>
      </c>
      <c r="F77" s="59" t="s">
        <v>112</v>
      </c>
      <c r="G77" s="56"/>
      <c r="H77" s="56"/>
      <c r="I77" s="56"/>
      <c r="J77" s="56">
        <f>SUBTOTAL(9,G77:I77)</f>
        <v>0</v>
      </c>
      <c r="K77" s="111" t="str">
        <f>IFERROR(J77/$J$19*100,"0.00")</f>
        <v>0.00</v>
      </c>
    </row>
    <row r="78" spans="1:11" ht="12.75" x14ac:dyDescent="0.2">
      <c r="A78" s="57">
        <v>2</v>
      </c>
      <c r="B78" s="58">
        <v>1</v>
      </c>
      <c r="C78" s="58">
        <v>4</v>
      </c>
      <c r="D78" s="58">
        <v>2</v>
      </c>
      <c r="E78" s="58" t="s">
        <v>311</v>
      </c>
      <c r="F78" s="59" t="s">
        <v>364</v>
      </c>
      <c r="G78" s="56"/>
      <c r="H78" s="56"/>
      <c r="I78" s="56"/>
      <c r="J78" s="56">
        <f>SUBTOTAL(9,G78:I78)</f>
        <v>0</v>
      </c>
      <c r="K78" s="111" t="str">
        <f>IFERROR(J78/$J$19*100,"0.00")</f>
        <v>0.00</v>
      </c>
    </row>
    <row r="79" spans="1:11" ht="12.75" x14ac:dyDescent="0.2">
      <c r="A79" s="87">
        <v>2</v>
      </c>
      <c r="B79" s="85">
        <v>1</v>
      </c>
      <c r="C79" s="85">
        <v>5</v>
      </c>
      <c r="D79" s="85"/>
      <c r="E79" s="85"/>
      <c r="F79" s="88" t="s">
        <v>365</v>
      </c>
      <c r="G79" s="86">
        <f>G80+G82+G84+G86</f>
        <v>0</v>
      </c>
      <c r="H79" s="86">
        <f>H80+H82+H84+H86</f>
        <v>0</v>
      </c>
      <c r="I79" s="86">
        <f>I80+I82+I84+I86</f>
        <v>0</v>
      </c>
      <c r="J79" s="86">
        <f>J80+J82+J84+J86</f>
        <v>0</v>
      </c>
      <c r="K79" s="120">
        <f>K80+K82+K84+K86</f>
        <v>0</v>
      </c>
    </row>
    <row r="80" spans="1:11" ht="12.75" x14ac:dyDescent="0.2">
      <c r="A80" s="65">
        <v>2</v>
      </c>
      <c r="B80" s="66">
        <v>1</v>
      </c>
      <c r="C80" s="66">
        <v>5</v>
      </c>
      <c r="D80" s="66">
        <v>1</v>
      </c>
      <c r="E80" s="66"/>
      <c r="F80" s="54" t="s">
        <v>114</v>
      </c>
      <c r="G80" s="80">
        <f>G81</f>
        <v>0</v>
      </c>
      <c r="H80" s="80">
        <f>H81</f>
        <v>0</v>
      </c>
      <c r="I80" s="80">
        <f>I81</f>
        <v>0</v>
      </c>
      <c r="J80" s="80">
        <f>J81</f>
        <v>0</v>
      </c>
      <c r="K80" s="121" t="str">
        <f>K81</f>
        <v>0.00</v>
      </c>
    </row>
    <row r="81" spans="1:11" ht="12.75" x14ac:dyDescent="0.2">
      <c r="A81" s="57">
        <v>2</v>
      </c>
      <c r="B81" s="58">
        <v>1</v>
      </c>
      <c r="C81" s="58">
        <v>5</v>
      </c>
      <c r="D81" s="58">
        <v>1</v>
      </c>
      <c r="E81" s="58" t="s">
        <v>308</v>
      </c>
      <c r="F81" s="59" t="s">
        <v>114</v>
      </c>
      <c r="G81" s="56"/>
      <c r="H81" s="56"/>
      <c r="I81" s="56"/>
      <c r="J81" s="56">
        <f>SUBTOTAL(9,G81:I81)</f>
        <v>0</v>
      </c>
      <c r="K81" s="111" t="str">
        <f>IFERROR(J81/$J$19*100,"0.00")</f>
        <v>0.00</v>
      </c>
    </row>
    <row r="82" spans="1:11" ht="12.75" x14ac:dyDescent="0.2">
      <c r="A82" s="65">
        <v>2</v>
      </c>
      <c r="B82" s="66">
        <v>1</v>
      </c>
      <c r="C82" s="66">
        <v>5</v>
      </c>
      <c r="D82" s="66">
        <v>2</v>
      </c>
      <c r="E82" s="66"/>
      <c r="F82" s="62" t="s">
        <v>115</v>
      </c>
      <c r="G82" s="80">
        <f>G83</f>
        <v>0</v>
      </c>
      <c r="H82" s="80">
        <f>H83</f>
        <v>0</v>
      </c>
      <c r="I82" s="80">
        <f>I83</f>
        <v>0</v>
      </c>
      <c r="J82" s="80">
        <f>J83</f>
        <v>0</v>
      </c>
      <c r="K82" s="121" t="str">
        <f>K83</f>
        <v>0.00</v>
      </c>
    </row>
    <row r="83" spans="1:11" ht="12.75" x14ac:dyDescent="0.2">
      <c r="A83" s="57">
        <v>2</v>
      </c>
      <c r="B83" s="58">
        <v>1</v>
      </c>
      <c r="C83" s="58">
        <v>5</v>
      </c>
      <c r="D83" s="58">
        <v>2</v>
      </c>
      <c r="E83" s="58" t="s">
        <v>308</v>
      </c>
      <c r="F83" s="59" t="s">
        <v>115</v>
      </c>
      <c r="G83" s="56"/>
      <c r="H83" s="56"/>
      <c r="I83" s="56"/>
      <c r="J83" s="56">
        <f>SUBTOTAL(9,G83:I83)</f>
        <v>0</v>
      </c>
      <c r="K83" s="111" t="str">
        <f>IFERROR(J83/$J$19*100,"0.00")</f>
        <v>0.00</v>
      </c>
    </row>
    <row r="84" spans="1:11" ht="12.75" x14ac:dyDescent="0.2">
      <c r="A84" s="65">
        <v>2</v>
      </c>
      <c r="B84" s="66">
        <v>1</v>
      </c>
      <c r="C84" s="66">
        <v>5</v>
      </c>
      <c r="D84" s="66">
        <v>3</v>
      </c>
      <c r="E84" s="66"/>
      <c r="F84" s="62" t="s">
        <v>116</v>
      </c>
      <c r="G84" s="80">
        <f>G85</f>
        <v>0</v>
      </c>
      <c r="H84" s="80">
        <f>H85</f>
        <v>0</v>
      </c>
      <c r="I84" s="80">
        <f>I85</f>
        <v>0</v>
      </c>
      <c r="J84" s="80">
        <f>J85</f>
        <v>0</v>
      </c>
      <c r="K84" s="121" t="str">
        <f>K85</f>
        <v>0.00</v>
      </c>
    </row>
    <row r="85" spans="1:11" ht="12.75" x14ac:dyDescent="0.2">
      <c r="A85" s="57">
        <v>2</v>
      </c>
      <c r="B85" s="58">
        <v>1</v>
      </c>
      <c r="C85" s="58">
        <v>5</v>
      </c>
      <c r="D85" s="58">
        <v>3</v>
      </c>
      <c r="E85" s="58" t="s">
        <v>308</v>
      </c>
      <c r="F85" s="59" t="s">
        <v>116</v>
      </c>
      <c r="G85" s="56"/>
      <c r="H85" s="56"/>
      <c r="I85" s="56"/>
      <c r="J85" s="56">
        <f>SUBTOTAL(9,G85:I85)</f>
        <v>0</v>
      </c>
      <c r="K85" s="111" t="str">
        <f>IFERROR(J85/$J$19*100,"0.00")</f>
        <v>0.00</v>
      </c>
    </row>
    <row r="86" spans="1:11" ht="12.75" x14ac:dyDescent="0.2">
      <c r="A86" s="65">
        <v>2</v>
      </c>
      <c r="B86" s="66">
        <v>1</v>
      </c>
      <c r="C86" s="66">
        <v>5</v>
      </c>
      <c r="D86" s="66">
        <v>4</v>
      </c>
      <c r="E86" s="66"/>
      <c r="F86" s="62" t="s">
        <v>117</v>
      </c>
      <c r="G86" s="80">
        <f>G87</f>
        <v>0</v>
      </c>
      <c r="H86" s="80">
        <f>H87</f>
        <v>0</v>
      </c>
      <c r="I86" s="80">
        <f>I87</f>
        <v>0</v>
      </c>
      <c r="J86" s="80">
        <f>J87</f>
        <v>0</v>
      </c>
      <c r="K86" s="121" t="str">
        <f>K87</f>
        <v>0.00</v>
      </c>
    </row>
    <row r="87" spans="1:11" ht="12.75" x14ac:dyDescent="0.2">
      <c r="A87" s="57">
        <v>2</v>
      </c>
      <c r="B87" s="58">
        <v>1</v>
      </c>
      <c r="C87" s="58">
        <v>5</v>
      </c>
      <c r="D87" s="58">
        <v>4</v>
      </c>
      <c r="E87" s="58" t="s">
        <v>308</v>
      </c>
      <c r="F87" s="59" t="s">
        <v>117</v>
      </c>
      <c r="G87" s="56"/>
      <c r="H87" s="56"/>
      <c r="I87" s="56"/>
      <c r="J87" s="56">
        <f>SUBTOTAL(9,G87:I87)</f>
        <v>0</v>
      </c>
      <c r="K87" s="111" t="str">
        <f>IFERROR(J87/$J$19*100,"0.00")</f>
        <v>0.00</v>
      </c>
    </row>
    <row r="88" spans="1:11" ht="12.75" x14ac:dyDescent="0.2">
      <c r="A88" s="89">
        <v>2</v>
      </c>
      <c r="B88" s="90">
        <v>2</v>
      </c>
      <c r="C88" s="91"/>
      <c r="D88" s="91"/>
      <c r="E88" s="91"/>
      <c r="F88" s="92" t="s">
        <v>366</v>
      </c>
      <c r="G88" s="93">
        <f>+G89+G107+G112+G117+G126+G147+G166+G184</f>
        <v>0</v>
      </c>
      <c r="H88" s="93">
        <f>+H89+H107+H112+H117+H126+H147+H166+H184</f>
        <v>0</v>
      </c>
      <c r="I88" s="93">
        <f>+I89+I107+I112+I117+I126+I147+I166+I184</f>
        <v>0</v>
      </c>
      <c r="J88" s="93">
        <f>+J89+J107+J112+J117+J126+J147+J166+J184</f>
        <v>0</v>
      </c>
      <c r="K88" s="119">
        <f>+K89+K107+K112+K117+K126+K147+K166+K184</f>
        <v>0</v>
      </c>
    </row>
    <row r="89" spans="1:11" ht="12.75" x14ac:dyDescent="0.2">
      <c r="A89" s="87">
        <v>2</v>
      </c>
      <c r="B89" s="85">
        <v>2</v>
      </c>
      <c r="C89" s="85">
        <v>1</v>
      </c>
      <c r="D89" s="85"/>
      <c r="E89" s="85"/>
      <c r="F89" s="88" t="s">
        <v>29</v>
      </c>
      <c r="G89" s="86">
        <f>+G90+G92+G94+G96+G98+G100+G103+G105</f>
        <v>0</v>
      </c>
      <c r="H89" s="86">
        <f>+H90+H92+H94+H96+H98+H100+H103+H105</f>
        <v>0</v>
      </c>
      <c r="I89" s="86">
        <f>+I90+I92+I94+I96+I98+I100+I103+I105</f>
        <v>0</v>
      </c>
      <c r="J89" s="86">
        <f>+J90+J92+J94+J96+J98+J100+J103+J105</f>
        <v>0</v>
      </c>
      <c r="K89" s="120">
        <f>+K90+K92+K94+K96+K98+K100+K103+K105</f>
        <v>0</v>
      </c>
    </row>
    <row r="90" spans="1:11" ht="12.75" x14ac:dyDescent="0.2">
      <c r="A90" s="127">
        <v>2</v>
      </c>
      <c r="B90" s="128">
        <v>2</v>
      </c>
      <c r="C90" s="128">
        <v>1</v>
      </c>
      <c r="D90" s="128">
        <v>1</v>
      </c>
      <c r="E90" s="128"/>
      <c r="F90" s="137" t="s">
        <v>118</v>
      </c>
      <c r="G90" s="133">
        <f>G91</f>
        <v>0</v>
      </c>
      <c r="H90" s="133">
        <f>H91</f>
        <v>0</v>
      </c>
      <c r="I90" s="133">
        <f>I91</f>
        <v>0</v>
      </c>
      <c r="J90" s="133">
        <f>J91</f>
        <v>0</v>
      </c>
      <c r="K90" s="134" t="str">
        <f>K91</f>
        <v>0.00</v>
      </c>
    </row>
    <row r="91" spans="1:11" ht="12.75" x14ac:dyDescent="0.2">
      <c r="A91" s="63">
        <v>2</v>
      </c>
      <c r="B91" s="58">
        <v>2</v>
      </c>
      <c r="C91" s="58">
        <v>1</v>
      </c>
      <c r="D91" s="58">
        <v>1</v>
      </c>
      <c r="E91" s="58" t="s">
        <v>308</v>
      </c>
      <c r="F91" s="64" t="s">
        <v>118</v>
      </c>
      <c r="G91" s="56"/>
      <c r="H91" s="56"/>
      <c r="I91" s="56"/>
      <c r="J91" s="56">
        <f>SUBTOTAL(9,G91:I91)</f>
        <v>0</v>
      </c>
      <c r="K91" s="111" t="str">
        <f>IFERROR(J91/$J$19*100,"0.00")</f>
        <v>0.00</v>
      </c>
    </row>
    <row r="92" spans="1:11" ht="12.75" x14ac:dyDescent="0.2">
      <c r="A92" s="65">
        <v>2</v>
      </c>
      <c r="B92" s="66">
        <v>2</v>
      </c>
      <c r="C92" s="66">
        <v>1</v>
      </c>
      <c r="D92" s="66">
        <v>2</v>
      </c>
      <c r="E92" s="66"/>
      <c r="F92" s="54" t="s">
        <v>119</v>
      </c>
      <c r="G92" s="80">
        <f>G93</f>
        <v>0</v>
      </c>
      <c r="H92" s="80">
        <f>H93</f>
        <v>0</v>
      </c>
      <c r="I92" s="80">
        <f>I93</f>
        <v>0</v>
      </c>
      <c r="J92" s="80">
        <f>J93</f>
        <v>0</v>
      </c>
      <c r="K92" s="121" t="str">
        <f>K93</f>
        <v>0.00</v>
      </c>
    </row>
    <row r="93" spans="1:11" ht="12.75" x14ac:dyDescent="0.2">
      <c r="A93" s="63">
        <v>2</v>
      </c>
      <c r="B93" s="58">
        <v>2</v>
      </c>
      <c r="C93" s="58">
        <v>1</v>
      </c>
      <c r="D93" s="58">
        <v>2</v>
      </c>
      <c r="E93" s="58" t="s">
        <v>308</v>
      </c>
      <c r="F93" s="64" t="s">
        <v>119</v>
      </c>
      <c r="G93" s="56"/>
      <c r="H93" s="56"/>
      <c r="I93" s="56"/>
      <c r="J93" s="56">
        <f>SUBTOTAL(9,G93:I93)</f>
        <v>0</v>
      </c>
      <c r="K93" s="111" t="str">
        <f>IFERROR(J93/$J$19*100,"0.00")</f>
        <v>0.00</v>
      </c>
    </row>
    <row r="94" spans="1:11" ht="12.75" x14ac:dyDescent="0.2">
      <c r="A94" s="65">
        <v>2</v>
      </c>
      <c r="B94" s="66">
        <v>2</v>
      </c>
      <c r="C94" s="66">
        <v>1</v>
      </c>
      <c r="D94" s="66">
        <v>3</v>
      </c>
      <c r="E94" s="66"/>
      <c r="F94" s="54" t="s">
        <v>120</v>
      </c>
      <c r="G94" s="80">
        <f>G95</f>
        <v>0</v>
      </c>
      <c r="H94" s="80">
        <f>H95</f>
        <v>0</v>
      </c>
      <c r="I94" s="80">
        <f>I95</f>
        <v>0</v>
      </c>
      <c r="J94" s="80">
        <f>J95</f>
        <v>0</v>
      </c>
      <c r="K94" s="121" t="str">
        <f>K95</f>
        <v>0.00</v>
      </c>
    </row>
    <row r="95" spans="1:11" ht="12.75" x14ac:dyDescent="0.2">
      <c r="A95" s="57">
        <v>2</v>
      </c>
      <c r="B95" s="58">
        <v>2</v>
      </c>
      <c r="C95" s="58">
        <v>1</v>
      </c>
      <c r="D95" s="58">
        <v>3</v>
      </c>
      <c r="E95" s="58" t="s">
        <v>308</v>
      </c>
      <c r="F95" s="59" t="s">
        <v>120</v>
      </c>
      <c r="G95" s="56"/>
      <c r="H95" s="56"/>
      <c r="I95" s="56"/>
      <c r="J95" s="56">
        <f>SUBTOTAL(9,G95:I95)</f>
        <v>0</v>
      </c>
      <c r="K95" s="111" t="str">
        <f>IFERROR(J95/$J$19*100,"0.00")</f>
        <v>0.00</v>
      </c>
    </row>
    <row r="96" spans="1:11" ht="12.75" x14ac:dyDescent="0.2">
      <c r="A96" s="65">
        <v>2</v>
      </c>
      <c r="B96" s="66">
        <v>2</v>
      </c>
      <c r="C96" s="66">
        <v>1</v>
      </c>
      <c r="D96" s="66">
        <v>4</v>
      </c>
      <c r="E96" s="66"/>
      <c r="F96" s="54" t="s">
        <v>121</v>
      </c>
      <c r="G96" s="80">
        <f>G97</f>
        <v>0</v>
      </c>
      <c r="H96" s="80">
        <f>H97</f>
        <v>0</v>
      </c>
      <c r="I96" s="80">
        <f>I97</f>
        <v>0</v>
      </c>
      <c r="J96" s="80">
        <f>J97</f>
        <v>0</v>
      </c>
      <c r="K96" s="121" t="str">
        <f>K97</f>
        <v>0.00</v>
      </c>
    </row>
    <row r="97" spans="1:11" ht="12.75" x14ac:dyDescent="0.2">
      <c r="A97" s="63">
        <v>2</v>
      </c>
      <c r="B97" s="58">
        <v>2</v>
      </c>
      <c r="C97" s="58">
        <v>1</v>
      </c>
      <c r="D97" s="58">
        <v>4</v>
      </c>
      <c r="E97" s="58" t="s">
        <v>308</v>
      </c>
      <c r="F97" s="64" t="s">
        <v>121</v>
      </c>
      <c r="G97" s="56"/>
      <c r="H97" s="56"/>
      <c r="I97" s="56"/>
      <c r="J97" s="56">
        <f>SUBTOTAL(9,G97:I97)</f>
        <v>0</v>
      </c>
      <c r="K97" s="111" t="str">
        <f>IFERROR(J97/$J$19*100,"0.00")</f>
        <v>0.00</v>
      </c>
    </row>
    <row r="98" spans="1:11" ht="12.75" x14ac:dyDescent="0.2">
      <c r="A98" s="65">
        <v>2</v>
      </c>
      <c r="B98" s="66">
        <v>2</v>
      </c>
      <c r="C98" s="66">
        <v>1</v>
      </c>
      <c r="D98" s="66">
        <v>5</v>
      </c>
      <c r="E98" s="66"/>
      <c r="F98" s="54" t="s">
        <v>122</v>
      </c>
      <c r="G98" s="80">
        <f>G99</f>
        <v>0</v>
      </c>
      <c r="H98" s="80">
        <f>H99</f>
        <v>0</v>
      </c>
      <c r="I98" s="80">
        <f>I99</f>
        <v>0</v>
      </c>
      <c r="J98" s="80">
        <f>J99</f>
        <v>0</v>
      </c>
      <c r="K98" s="121" t="str">
        <f>K99</f>
        <v>0.00</v>
      </c>
    </row>
    <row r="99" spans="1:11" ht="12.75" x14ac:dyDescent="0.2">
      <c r="A99" s="63">
        <v>2</v>
      </c>
      <c r="B99" s="58">
        <v>2</v>
      </c>
      <c r="C99" s="58">
        <v>1</v>
      </c>
      <c r="D99" s="58">
        <v>5</v>
      </c>
      <c r="E99" s="58" t="s">
        <v>308</v>
      </c>
      <c r="F99" s="64" t="s">
        <v>122</v>
      </c>
      <c r="G99" s="56"/>
      <c r="H99" s="56"/>
      <c r="I99" s="56"/>
      <c r="J99" s="56">
        <f>SUBTOTAL(9,G99:I99)</f>
        <v>0</v>
      </c>
      <c r="K99" s="111" t="str">
        <f>IFERROR(J99/$J$19*100,"0.00")</f>
        <v>0.00</v>
      </c>
    </row>
    <row r="100" spans="1:11" ht="12.75" x14ac:dyDescent="0.2">
      <c r="A100" s="65">
        <v>2</v>
      </c>
      <c r="B100" s="66">
        <v>2</v>
      </c>
      <c r="C100" s="66">
        <v>1</v>
      </c>
      <c r="D100" s="66">
        <v>6</v>
      </c>
      <c r="E100" s="66"/>
      <c r="F100" s="54" t="s">
        <v>30</v>
      </c>
      <c r="G100" s="80">
        <f>G101+G102</f>
        <v>0</v>
      </c>
      <c r="H100" s="80">
        <f>H101+H102</f>
        <v>0</v>
      </c>
      <c r="I100" s="80">
        <f>I101+I102</f>
        <v>0</v>
      </c>
      <c r="J100" s="80">
        <f>J101+J102</f>
        <v>0</v>
      </c>
      <c r="K100" s="121">
        <f>K101+K102</f>
        <v>0</v>
      </c>
    </row>
    <row r="101" spans="1:11" ht="12.75" x14ac:dyDescent="0.2">
      <c r="A101" s="63">
        <v>2</v>
      </c>
      <c r="B101" s="58">
        <v>2</v>
      </c>
      <c r="C101" s="58">
        <v>1</v>
      </c>
      <c r="D101" s="58">
        <v>6</v>
      </c>
      <c r="E101" s="58" t="s">
        <v>308</v>
      </c>
      <c r="F101" s="64" t="s">
        <v>123</v>
      </c>
      <c r="G101" s="67"/>
      <c r="H101" s="67"/>
      <c r="I101" s="67"/>
      <c r="J101" s="56">
        <f>SUBTOTAL(9,G101:I101)</f>
        <v>0</v>
      </c>
      <c r="K101" s="111" t="str">
        <f>IFERROR(J101/$J$19*100,"0.00")</f>
        <v>0.00</v>
      </c>
    </row>
    <row r="102" spans="1:11" ht="12.75" x14ac:dyDescent="0.2">
      <c r="A102" s="63">
        <v>2</v>
      </c>
      <c r="B102" s="58">
        <v>2</v>
      </c>
      <c r="C102" s="58">
        <v>1</v>
      </c>
      <c r="D102" s="58">
        <v>6</v>
      </c>
      <c r="E102" s="58" t="s">
        <v>309</v>
      </c>
      <c r="F102" s="64" t="s">
        <v>124</v>
      </c>
      <c r="G102" s="67"/>
      <c r="H102" s="67"/>
      <c r="I102" s="67"/>
      <c r="J102" s="56">
        <f>SUBTOTAL(9,G102:I102)</f>
        <v>0</v>
      </c>
      <c r="K102" s="111" t="str">
        <f>IFERROR(J102/$J$19*100,"0.00")</f>
        <v>0.00</v>
      </c>
    </row>
    <row r="103" spans="1:11" ht="12.75" x14ac:dyDescent="0.2">
      <c r="A103" s="65">
        <v>2</v>
      </c>
      <c r="B103" s="66">
        <v>2</v>
      </c>
      <c r="C103" s="66">
        <v>1</v>
      </c>
      <c r="D103" s="66">
        <v>7</v>
      </c>
      <c r="E103" s="66"/>
      <c r="F103" s="54" t="s">
        <v>31</v>
      </c>
      <c r="G103" s="80">
        <f>G104</f>
        <v>0</v>
      </c>
      <c r="H103" s="80">
        <f>H104</f>
        <v>0</v>
      </c>
      <c r="I103" s="80">
        <f>I104</f>
        <v>0</v>
      </c>
      <c r="J103" s="80">
        <f>J104</f>
        <v>0</v>
      </c>
      <c r="K103" s="121" t="str">
        <f>K104</f>
        <v>0.00</v>
      </c>
    </row>
    <row r="104" spans="1:11" ht="12.75" x14ac:dyDescent="0.2">
      <c r="A104" s="63">
        <v>2</v>
      </c>
      <c r="B104" s="58">
        <v>2</v>
      </c>
      <c r="C104" s="58">
        <v>1</v>
      </c>
      <c r="D104" s="58">
        <v>7</v>
      </c>
      <c r="E104" s="58" t="s">
        <v>308</v>
      </c>
      <c r="F104" s="64" t="s">
        <v>31</v>
      </c>
      <c r="G104" s="56"/>
      <c r="H104" s="56"/>
      <c r="I104" s="56"/>
      <c r="J104" s="56">
        <f>SUBTOTAL(9,G104:I104)</f>
        <v>0</v>
      </c>
      <c r="K104" s="111" t="str">
        <f>IFERROR(J104/$J$19*100,"0.00")</f>
        <v>0.00</v>
      </c>
    </row>
    <row r="105" spans="1:11" ht="12.75" x14ac:dyDescent="0.2">
      <c r="A105" s="65">
        <v>2</v>
      </c>
      <c r="B105" s="66">
        <v>2</v>
      </c>
      <c r="C105" s="66">
        <v>1</v>
      </c>
      <c r="D105" s="66">
        <v>8</v>
      </c>
      <c r="E105" s="66"/>
      <c r="F105" s="54" t="s">
        <v>125</v>
      </c>
      <c r="G105" s="80">
        <f>G106</f>
        <v>0</v>
      </c>
      <c r="H105" s="80">
        <f>H106</f>
        <v>0</v>
      </c>
      <c r="I105" s="80">
        <f>I106</f>
        <v>0</v>
      </c>
      <c r="J105" s="80">
        <f>J106</f>
        <v>0</v>
      </c>
      <c r="K105" s="121" t="str">
        <f>K106</f>
        <v>0.00</v>
      </c>
    </row>
    <row r="106" spans="1:11" ht="12.75" x14ac:dyDescent="0.2">
      <c r="A106" s="57">
        <v>2</v>
      </c>
      <c r="B106" s="58">
        <v>2</v>
      </c>
      <c r="C106" s="58">
        <v>1</v>
      </c>
      <c r="D106" s="58">
        <v>8</v>
      </c>
      <c r="E106" s="58" t="s">
        <v>308</v>
      </c>
      <c r="F106" s="59" t="s">
        <v>125</v>
      </c>
      <c r="G106" s="56"/>
      <c r="H106" s="56"/>
      <c r="I106" s="56"/>
      <c r="J106" s="56">
        <f>SUBTOTAL(9,G106:I106)</f>
        <v>0</v>
      </c>
      <c r="K106" s="111" t="str">
        <f>IFERROR(J106/$J$19*100,"0.00")</f>
        <v>0.00</v>
      </c>
    </row>
    <row r="107" spans="1:11" ht="12.75" x14ac:dyDescent="0.2">
      <c r="A107" s="87">
        <v>2</v>
      </c>
      <c r="B107" s="85">
        <v>2</v>
      </c>
      <c r="C107" s="85">
        <v>2</v>
      </c>
      <c r="D107" s="85"/>
      <c r="E107" s="85"/>
      <c r="F107" s="88" t="s">
        <v>367</v>
      </c>
      <c r="G107" s="86">
        <f>+G108+G110</f>
        <v>0</v>
      </c>
      <c r="H107" s="86">
        <f>+H108+H110</f>
        <v>0</v>
      </c>
      <c r="I107" s="86">
        <f>+I108+I110</f>
        <v>0</v>
      </c>
      <c r="J107" s="86">
        <f>+J108+J110</f>
        <v>0</v>
      </c>
      <c r="K107" s="120">
        <f>+K108+K110</f>
        <v>0</v>
      </c>
    </row>
    <row r="108" spans="1:11" ht="12.75" x14ac:dyDescent="0.2">
      <c r="A108" s="65">
        <v>2</v>
      </c>
      <c r="B108" s="66">
        <v>2</v>
      </c>
      <c r="C108" s="66">
        <v>2</v>
      </c>
      <c r="D108" s="66">
        <v>1</v>
      </c>
      <c r="E108" s="66"/>
      <c r="F108" s="54" t="s">
        <v>126</v>
      </c>
      <c r="G108" s="80">
        <f>G109</f>
        <v>0</v>
      </c>
      <c r="H108" s="80">
        <f>H109</f>
        <v>0</v>
      </c>
      <c r="I108" s="80">
        <f>I109</f>
        <v>0</v>
      </c>
      <c r="J108" s="80">
        <f>J109</f>
        <v>0</v>
      </c>
      <c r="K108" s="121" t="str">
        <f>K109</f>
        <v>0.00</v>
      </c>
    </row>
    <row r="109" spans="1:11" ht="12.75" x14ac:dyDescent="0.2">
      <c r="A109" s="57">
        <v>2</v>
      </c>
      <c r="B109" s="58">
        <v>2</v>
      </c>
      <c r="C109" s="58">
        <v>2</v>
      </c>
      <c r="D109" s="58">
        <v>1</v>
      </c>
      <c r="E109" s="58" t="s">
        <v>308</v>
      </c>
      <c r="F109" s="59" t="s">
        <v>126</v>
      </c>
      <c r="G109" s="56"/>
      <c r="H109" s="56"/>
      <c r="I109" s="56"/>
      <c r="J109" s="56">
        <f>SUBTOTAL(9,G109:I109)</f>
        <v>0</v>
      </c>
      <c r="K109" s="111" t="str">
        <f>IFERROR(J109/$J$19*100,"0.00")</f>
        <v>0.00</v>
      </c>
    </row>
    <row r="110" spans="1:11" ht="12.75" x14ac:dyDescent="0.2">
      <c r="A110" s="65">
        <v>2</v>
      </c>
      <c r="B110" s="66">
        <v>2</v>
      </c>
      <c r="C110" s="66">
        <v>2</v>
      </c>
      <c r="D110" s="66">
        <v>2</v>
      </c>
      <c r="E110" s="66"/>
      <c r="F110" s="54" t="s">
        <v>127</v>
      </c>
      <c r="G110" s="80">
        <f>G111</f>
        <v>0</v>
      </c>
      <c r="H110" s="80">
        <f>H111</f>
        <v>0</v>
      </c>
      <c r="I110" s="80">
        <f>I111</f>
        <v>0</v>
      </c>
      <c r="J110" s="80">
        <f>J111</f>
        <v>0</v>
      </c>
      <c r="K110" s="121" t="str">
        <f>K111</f>
        <v>0.00</v>
      </c>
    </row>
    <row r="111" spans="1:11" ht="12.75" x14ac:dyDescent="0.2">
      <c r="A111" s="57">
        <v>2</v>
      </c>
      <c r="B111" s="58">
        <v>2</v>
      </c>
      <c r="C111" s="58">
        <v>2</v>
      </c>
      <c r="D111" s="58">
        <v>2</v>
      </c>
      <c r="E111" s="58" t="s">
        <v>308</v>
      </c>
      <c r="F111" s="59" t="s">
        <v>127</v>
      </c>
      <c r="G111" s="56"/>
      <c r="H111" s="56"/>
      <c r="I111" s="56"/>
      <c r="J111" s="56">
        <f>SUBTOTAL(9,G111:I111)</f>
        <v>0</v>
      </c>
      <c r="K111" s="111" t="str">
        <f>IFERROR(J111/$J$19*100,"0.00")</f>
        <v>0.00</v>
      </c>
    </row>
    <row r="112" spans="1:11" ht="12.75" x14ac:dyDescent="0.2">
      <c r="A112" s="87">
        <v>2</v>
      </c>
      <c r="B112" s="85">
        <v>2</v>
      </c>
      <c r="C112" s="85">
        <v>3</v>
      </c>
      <c r="D112" s="85"/>
      <c r="E112" s="85"/>
      <c r="F112" s="88" t="s">
        <v>32</v>
      </c>
      <c r="G112" s="86">
        <f>+G113+G115</f>
        <v>0</v>
      </c>
      <c r="H112" s="86">
        <f>+H113+H115</f>
        <v>0</v>
      </c>
      <c r="I112" s="86">
        <f>+I113+I115</f>
        <v>0</v>
      </c>
      <c r="J112" s="86">
        <f>+J113+J115</f>
        <v>0</v>
      </c>
      <c r="K112" s="120">
        <f>+K113+K115</f>
        <v>0</v>
      </c>
    </row>
    <row r="113" spans="1:11" ht="12.75" x14ac:dyDescent="0.2">
      <c r="A113" s="65">
        <v>2</v>
      </c>
      <c r="B113" s="66">
        <v>2</v>
      </c>
      <c r="C113" s="66">
        <v>3</v>
      </c>
      <c r="D113" s="66">
        <v>1</v>
      </c>
      <c r="E113" s="66"/>
      <c r="F113" s="54" t="s">
        <v>128</v>
      </c>
      <c r="G113" s="80">
        <f>G114</f>
        <v>0</v>
      </c>
      <c r="H113" s="80">
        <f>H114</f>
        <v>0</v>
      </c>
      <c r="I113" s="80">
        <f>I114</f>
        <v>0</v>
      </c>
      <c r="J113" s="80">
        <f>J114</f>
        <v>0</v>
      </c>
      <c r="K113" s="121" t="str">
        <f>K114</f>
        <v>0.00</v>
      </c>
    </row>
    <row r="114" spans="1:11" ht="12.75" x14ac:dyDescent="0.2">
      <c r="A114" s="57">
        <v>2</v>
      </c>
      <c r="B114" s="58">
        <v>2</v>
      </c>
      <c r="C114" s="58">
        <v>3</v>
      </c>
      <c r="D114" s="58">
        <v>1</v>
      </c>
      <c r="E114" s="58" t="s">
        <v>308</v>
      </c>
      <c r="F114" s="59" t="s">
        <v>128</v>
      </c>
      <c r="G114" s="56"/>
      <c r="H114" s="56"/>
      <c r="I114" s="56"/>
      <c r="J114" s="56">
        <f>SUBTOTAL(9,G114:I114)</f>
        <v>0</v>
      </c>
      <c r="K114" s="111" t="str">
        <f>IFERROR(J114/$J$19*100,"0.00")</f>
        <v>0.00</v>
      </c>
    </row>
    <row r="115" spans="1:11" ht="12.75" x14ac:dyDescent="0.2">
      <c r="A115" s="65">
        <v>2</v>
      </c>
      <c r="B115" s="66">
        <v>2</v>
      </c>
      <c r="C115" s="66">
        <v>3</v>
      </c>
      <c r="D115" s="66">
        <v>2</v>
      </c>
      <c r="E115" s="66"/>
      <c r="F115" s="54" t="s">
        <v>129</v>
      </c>
      <c r="G115" s="80">
        <f>G116</f>
        <v>0</v>
      </c>
      <c r="H115" s="80">
        <f>H116</f>
        <v>0</v>
      </c>
      <c r="I115" s="80">
        <f>I116</f>
        <v>0</v>
      </c>
      <c r="J115" s="80">
        <f>J116</f>
        <v>0</v>
      </c>
      <c r="K115" s="121" t="str">
        <f>K116</f>
        <v>0.00</v>
      </c>
    </row>
    <row r="116" spans="1:11" ht="12.75" x14ac:dyDescent="0.2">
      <c r="A116" s="63">
        <v>2</v>
      </c>
      <c r="B116" s="58">
        <v>2</v>
      </c>
      <c r="C116" s="58">
        <v>3</v>
      </c>
      <c r="D116" s="58">
        <v>2</v>
      </c>
      <c r="E116" s="58" t="s">
        <v>308</v>
      </c>
      <c r="F116" s="64" t="s">
        <v>129</v>
      </c>
      <c r="G116" s="56"/>
      <c r="H116" s="56"/>
      <c r="I116" s="56"/>
      <c r="J116" s="56">
        <f>SUBTOTAL(9,G116:I116)</f>
        <v>0</v>
      </c>
      <c r="K116" s="111" t="str">
        <f>IFERROR(J116/$J$19*100,"0.00")</f>
        <v>0.00</v>
      </c>
    </row>
    <row r="117" spans="1:11" ht="12.75" x14ac:dyDescent="0.2">
      <c r="A117" s="87">
        <v>2</v>
      </c>
      <c r="B117" s="85">
        <v>2</v>
      </c>
      <c r="C117" s="85">
        <v>4</v>
      </c>
      <c r="D117" s="85"/>
      <c r="E117" s="85"/>
      <c r="F117" s="88" t="s">
        <v>130</v>
      </c>
      <c r="G117" s="86">
        <f>+G118+G120+G122+G124</f>
        <v>0</v>
      </c>
      <c r="H117" s="86">
        <f>+H118+H120+H122+H124</f>
        <v>0</v>
      </c>
      <c r="I117" s="86">
        <f>+I118+I120+I122+I124</f>
        <v>0</v>
      </c>
      <c r="J117" s="86">
        <f>+J118+J120+J122+J124</f>
        <v>0</v>
      </c>
      <c r="K117" s="120">
        <f>+K118+K120+K122+K124</f>
        <v>0</v>
      </c>
    </row>
    <row r="118" spans="1:11" ht="12.75" x14ac:dyDescent="0.2">
      <c r="A118" s="65">
        <v>2</v>
      </c>
      <c r="B118" s="66">
        <v>2</v>
      </c>
      <c r="C118" s="66">
        <v>4</v>
      </c>
      <c r="D118" s="66">
        <v>1</v>
      </c>
      <c r="E118" s="66"/>
      <c r="F118" s="62" t="s">
        <v>33</v>
      </c>
      <c r="G118" s="80">
        <f>G119</f>
        <v>0</v>
      </c>
      <c r="H118" s="80">
        <f>H119</f>
        <v>0</v>
      </c>
      <c r="I118" s="80">
        <f>I119</f>
        <v>0</v>
      </c>
      <c r="J118" s="80">
        <f>J119</f>
        <v>0</v>
      </c>
      <c r="K118" s="121" t="str">
        <f>K119</f>
        <v>0.00</v>
      </c>
    </row>
    <row r="119" spans="1:11" ht="12.75" x14ac:dyDescent="0.2">
      <c r="A119" s="57">
        <v>2</v>
      </c>
      <c r="B119" s="58">
        <v>2</v>
      </c>
      <c r="C119" s="58">
        <v>4</v>
      </c>
      <c r="D119" s="58">
        <v>1</v>
      </c>
      <c r="E119" s="58" t="s">
        <v>308</v>
      </c>
      <c r="F119" s="59" t="s">
        <v>33</v>
      </c>
      <c r="G119" s="56"/>
      <c r="H119" s="56"/>
      <c r="I119" s="56"/>
      <c r="J119" s="56">
        <f>SUBTOTAL(9,G119:I119)</f>
        <v>0</v>
      </c>
      <c r="K119" s="111" t="str">
        <f>IFERROR(J119/$J$19*100,"0.00")</f>
        <v>0.00</v>
      </c>
    </row>
    <row r="120" spans="1:11" ht="12.75" x14ac:dyDescent="0.2">
      <c r="A120" s="65">
        <v>2</v>
      </c>
      <c r="B120" s="66">
        <v>2</v>
      </c>
      <c r="C120" s="66">
        <v>4</v>
      </c>
      <c r="D120" s="66">
        <v>2</v>
      </c>
      <c r="E120" s="66"/>
      <c r="F120" s="62" t="s">
        <v>34</v>
      </c>
      <c r="G120" s="80">
        <f>G121</f>
        <v>0</v>
      </c>
      <c r="H120" s="80">
        <f>H121</f>
        <v>0</v>
      </c>
      <c r="I120" s="80">
        <f>I121</f>
        <v>0</v>
      </c>
      <c r="J120" s="80">
        <f>J121</f>
        <v>0</v>
      </c>
      <c r="K120" s="121" t="str">
        <f>K121</f>
        <v>0.00</v>
      </c>
    </row>
    <row r="121" spans="1:11" ht="12.75" x14ac:dyDescent="0.2">
      <c r="A121" s="63">
        <v>2</v>
      </c>
      <c r="B121" s="58">
        <v>2</v>
      </c>
      <c r="C121" s="58">
        <v>4</v>
      </c>
      <c r="D121" s="58">
        <v>2</v>
      </c>
      <c r="E121" s="58" t="s">
        <v>308</v>
      </c>
      <c r="F121" s="64" t="s">
        <v>34</v>
      </c>
      <c r="G121" s="56"/>
      <c r="H121" s="56"/>
      <c r="I121" s="56"/>
      <c r="J121" s="56">
        <f>SUBTOTAL(9,G121:I121)</f>
        <v>0</v>
      </c>
      <c r="K121" s="111" t="str">
        <f>IFERROR(J121/$J$19*100,"0.00")</f>
        <v>0.00</v>
      </c>
    </row>
    <row r="122" spans="1:11" ht="12.75" x14ac:dyDescent="0.2">
      <c r="A122" s="65">
        <v>2</v>
      </c>
      <c r="B122" s="66">
        <v>2</v>
      </c>
      <c r="C122" s="66">
        <v>4</v>
      </c>
      <c r="D122" s="66">
        <v>3</v>
      </c>
      <c r="E122" s="66"/>
      <c r="F122" s="62" t="s">
        <v>49</v>
      </c>
      <c r="G122" s="80">
        <f>G123</f>
        <v>0</v>
      </c>
      <c r="H122" s="80">
        <f>H123</f>
        <v>0</v>
      </c>
      <c r="I122" s="80">
        <f>I123</f>
        <v>0</v>
      </c>
      <c r="J122" s="80">
        <f>J123</f>
        <v>0</v>
      </c>
      <c r="K122" s="121" t="str">
        <f>K123</f>
        <v>0.00</v>
      </c>
    </row>
    <row r="123" spans="1:11" ht="12.75" x14ac:dyDescent="0.2">
      <c r="A123" s="63">
        <v>2</v>
      </c>
      <c r="B123" s="58">
        <v>2</v>
      </c>
      <c r="C123" s="58">
        <v>4</v>
      </c>
      <c r="D123" s="58">
        <v>3</v>
      </c>
      <c r="E123" s="58" t="s">
        <v>308</v>
      </c>
      <c r="F123" s="64" t="s">
        <v>49</v>
      </c>
      <c r="G123" s="56"/>
      <c r="H123" s="56"/>
      <c r="I123" s="56"/>
      <c r="J123" s="56">
        <f>SUBTOTAL(9,G123:I123)</f>
        <v>0</v>
      </c>
      <c r="K123" s="111" t="str">
        <f>IFERROR(J123/$J$19*100,"0.00")</f>
        <v>0.00</v>
      </c>
    </row>
    <row r="124" spans="1:11" ht="12.75" x14ac:dyDescent="0.2">
      <c r="A124" s="65">
        <v>2</v>
      </c>
      <c r="B124" s="66">
        <v>2</v>
      </c>
      <c r="C124" s="66">
        <v>4</v>
      </c>
      <c r="D124" s="66">
        <v>4</v>
      </c>
      <c r="E124" s="66"/>
      <c r="F124" s="62" t="s">
        <v>131</v>
      </c>
      <c r="G124" s="80">
        <f>G125</f>
        <v>0</v>
      </c>
      <c r="H124" s="80">
        <f>H125</f>
        <v>0</v>
      </c>
      <c r="I124" s="80">
        <f>I125</f>
        <v>0</v>
      </c>
      <c r="J124" s="80">
        <f>J125</f>
        <v>0</v>
      </c>
      <c r="K124" s="121" t="str">
        <f>K125</f>
        <v>0.00</v>
      </c>
    </row>
    <row r="125" spans="1:11" ht="12.75" x14ac:dyDescent="0.2">
      <c r="A125" s="63">
        <v>2</v>
      </c>
      <c r="B125" s="58">
        <v>2</v>
      </c>
      <c r="C125" s="58">
        <v>4</v>
      </c>
      <c r="D125" s="58">
        <v>4</v>
      </c>
      <c r="E125" s="58" t="s">
        <v>308</v>
      </c>
      <c r="F125" s="64" t="s">
        <v>131</v>
      </c>
      <c r="G125" s="56"/>
      <c r="H125" s="56"/>
      <c r="I125" s="56"/>
      <c r="J125" s="56">
        <f>SUBTOTAL(9,G125:I125)</f>
        <v>0</v>
      </c>
      <c r="K125" s="111" t="str">
        <f>IFERROR(J125/$J$19*100,"0.00")</f>
        <v>0.00</v>
      </c>
    </row>
    <row r="126" spans="1:11" ht="12.75" x14ac:dyDescent="0.2">
      <c r="A126" s="87">
        <v>2</v>
      </c>
      <c r="B126" s="85">
        <v>2</v>
      </c>
      <c r="C126" s="85">
        <v>5</v>
      </c>
      <c r="D126" s="85"/>
      <c r="E126" s="85"/>
      <c r="F126" s="88" t="s">
        <v>132</v>
      </c>
      <c r="G126" s="86">
        <f>+G127+G129+G131+G137+G139+G141+G143+G145</f>
        <v>0</v>
      </c>
      <c r="H126" s="86">
        <f>+H127+H129+H131+H137+H139+H141+H143+H145</f>
        <v>0</v>
      </c>
      <c r="I126" s="86">
        <f>+I127+I129+I131+I137+I139+I141+I143+I145</f>
        <v>0</v>
      </c>
      <c r="J126" s="86">
        <f>+J127+J129+J131+J137+J139+J141+J143+J145</f>
        <v>0</v>
      </c>
      <c r="K126" s="120">
        <f>+K127+K129+K131+K137+K139+K141+K143+K145</f>
        <v>0</v>
      </c>
    </row>
    <row r="127" spans="1:11" ht="12.75" x14ac:dyDescent="0.2">
      <c r="A127" s="65">
        <v>2</v>
      </c>
      <c r="B127" s="66">
        <v>2</v>
      </c>
      <c r="C127" s="66">
        <v>5</v>
      </c>
      <c r="D127" s="66">
        <v>1</v>
      </c>
      <c r="E127" s="66"/>
      <c r="F127" s="62" t="s">
        <v>133</v>
      </c>
      <c r="G127" s="80">
        <f>G128</f>
        <v>0</v>
      </c>
      <c r="H127" s="80">
        <f>H128</f>
        <v>0</v>
      </c>
      <c r="I127" s="80">
        <f>I128</f>
        <v>0</v>
      </c>
      <c r="J127" s="80">
        <f>J128</f>
        <v>0</v>
      </c>
      <c r="K127" s="121" t="str">
        <f>K128</f>
        <v>0.00</v>
      </c>
    </row>
    <row r="128" spans="1:11" ht="12.75" x14ac:dyDescent="0.2">
      <c r="A128" s="63">
        <v>2</v>
      </c>
      <c r="B128" s="58">
        <v>2</v>
      </c>
      <c r="C128" s="58">
        <v>5</v>
      </c>
      <c r="D128" s="58">
        <v>1</v>
      </c>
      <c r="E128" s="58" t="s">
        <v>308</v>
      </c>
      <c r="F128" s="64" t="s">
        <v>133</v>
      </c>
      <c r="G128" s="56"/>
      <c r="H128" s="56"/>
      <c r="I128" s="56"/>
      <c r="J128" s="56">
        <f>SUBTOTAL(9,G128:I128)</f>
        <v>0</v>
      </c>
      <c r="K128" s="111" t="str">
        <f>IFERROR(J128/$J$19*100,"0.00")</f>
        <v>0.00</v>
      </c>
    </row>
    <row r="129" spans="1:11" ht="12.75" x14ac:dyDescent="0.2">
      <c r="A129" s="68">
        <v>2</v>
      </c>
      <c r="B129" s="66">
        <v>2</v>
      </c>
      <c r="C129" s="66">
        <v>5</v>
      </c>
      <c r="D129" s="66">
        <v>2</v>
      </c>
      <c r="E129" s="66"/>
      <c r="F129" s="69" t="s">
        <v>134</v>
      </c>
      <c r="G129" s="80">
        <f>G130</f>
        <v>0</v>
      </c>
      <c r="H129" s="80">
        <f>H130</f>
        <v>0</v>
      </c>
      <c r="I129" s="80">
        <f>I130</f>
        <v>0</v>
      </c>
      <c r="J129" s="80">
        <f>J130</f>
        <v>0</v>
      </c>
      <c r="K129" s="121" t="str">
        <f>K130</f>
        <v>0.00</v>
      </c>
    </row>
    <row r="130" spans="1:11" ht="12.75" x14ac:dyDescent="0.2">
      <c r="A130" s="63">
        <v>2</v>
      </c>
      <c r="B130" s="58">
        <v>2</v>
      </c>
      <c r="C130" s="58">
        <v>5</v>
      </c>
      <c r="D130" s="58">
        <v>2</v>
      </c>
      <c r="E130" s="58" t="s">
        <v>308</v>
      </c>
      <c r="F130" s="64" t="s">
        <v>134</v>
      </c>
      <c r="G130" s="56"/>
      <c r="H130" s="56"/>
      <c r="I130" s="56"/>
      <c r="J130" s="56">
        <f>SUBTOTAL(9,G130:I130)</f>
        <v>0</v>
      </c>
      <c r="K130" s="111" t="str">
        <f>IFERROR(J130/$J$19*100,"0.00")</f>
        <v>0.00</v>
      </c>
    </row>
    <row r="131" spans="1:11" ht="12.75" x14ac:dyDescent="0.2">
      <c r="A131" s="65">
        <v>2</v>
      </c>
      <c r="B131" s="66">
        <v>2</v>
      </c>
      <c r="C131" s="66">
        <v>5</v>
      </c>
      <c r="D131" s="66">
        <v>3</v>
      </c>
      <c r="E131" s="66"/>
      <c r="F131" s="62" t="s">
        <v>135</v>
      </c>
      <c r="G131" s="80">
        <f>SUM(G132:G136)</f>
        <v>0</v>
      </c>
      <c r="H131" s="80">
        <f>SUM(H132:H136)</f>
        <v>0</v>
      </c>
      <c r="I131" s="80">
        <f>SUM(I132:I136)</f>
        <v>0</v>
      </c>
      <c r="J131" s="80">
        <f>SUM(J132:J136)</f>
        <v>0</v>
      </c>
      <c r="K131" s="121">
        <f>SUM(K132:K136)</f>
        <v>0</v>
      </c>
    </row>
    <row r="132" spans="1:11" ht="12.75" x14ac:dyDescent="0.2">
      <c r="A132" s="63">
        <v>2</v>
      </c>
      <c r="B132" s="58">
        <v>2</v>
      </c>
      <c r="C132" s="58">
        <v>5</v>
      </c>
      <c r="D132" s="58">
        <v>3</v>
      </c>
      <c r="E132" s="58" t="s">
        <v>308</v>
      </c>
      <c r="F132" s="64" t="s">
        <v>136</v>
      </c>
      <c r="G132" s="56"/>
      <c r="H132" s="56"/>
      <c r="I132" s="56"/>
      <c r="J132" s="56">
        <f>SUBTOTAL(9,G132:I132)</f>
        <v>0</v>
      </c>
      <c r="K132" s="111" t="str">
        <f>IFERROR(J132/$J$19*100,"0.00")</f>
        <v>0.00</v>
      </c>
    </row>
    <row r="133" spans="1:11" ht="12.75" x14ac:dyDescent="0.2">
      <c r="A133" s="63">
        <v>2</v>
      </c>
      <c r="B133" s="58">
        <v>2</v>
      </c>
      <c r="C133" s="58">
        <v>5</v>
      </c>
      <c r="D133" s="58">
        <v>3</v>
      </c>
      <c r="E133" s="58" t="s">
        <v>309</v>
      </c>
      <c r="F133" s="64" t="s">
        <v>137</v>
      </c>
      <c r="G133" s="56"/>
      <c r="H133" s="56"/>
      <c r="I133" s="56"/>
      <c r="J133" s="56">
        <f>SUBTOTAL(9,G133:I133)</f>
        <v>0</v>
      </c>
      <c r="K133" s="111" t="str">
        <f>IFERROR(J133/$J$19*100,"0.00")</f>
        <v>0.00</v>
      </c>
    </row>
    <row r="134" spans="1:11" ht="12.75" x14ac:dyDescent="0.2">
      <c r="A134" s="63">
        <v>2</v>
      </c>
      <c r="B134" s="58">
        <v>2</v>
      </c>
      <c r="C134" s="58">
        <v>5</v>
      </c>
      <c r="D134" s="58">
        <v>3</v>
      </c>
      <c r="E134" s="58" t="s">
        <v>310</v>
      </c>
      <c r="F134" s="64" t="s">
        <v>138</v>
      </c>
      <c r="G134" s="56"/>
      <c r="H134" s="56"/>
      <c r="I134" s="56"/>
      <c r="J134" s="56">
        <f>SUBTOTAL(9,G134:I134)</f>
        <v>0</v>
      </c>
      <c r="K134" s="111" t="str">
        <f>IFERROR(J134/$J$19*100,"0.00")</f>
        <v>0.00</v>
      </c>
    </row>
    <row r="135" spans="1:11" ht="12.75" x14ac:dyDescent="0.2">
      <c r="A135" s="63">
        <v>2</v>
      </c>
      <c r="B135" s="58">
        <v>2</v>
      </c>
      <c r="C135" s="58">
        <v>5</v>
      </c>
      <c r="D135" s="58">
        <v>3</v>
      </c>
      <c r="E135" s="58" t="s">
        <v>311</v>
      </c>
      <c r="F135" s="64" t="s">
        <v>139</v>
      </c>
      <c r="G135" s="56"/>
      <c r="H135" s="56"/>
      <c r="I135" s="56"/>
      <c r="J135" s="56">
        <f>SUBTOTAL(9,G135:I135)</f>
        <v>0</v>
      </c>
      <c r="K135" s="111" t="str">
        <f>IFERROR(J135/$J$19*100,"0.00")</f>
        <v>0.00</v>
      </c>
    </row>
    <row r="136" spans="1:11" ht="12.75" x14ac:dyDescent="0.2">
      <c r="A136" s="63">
        <v>2</v>
      </c>
      <c r="B136" s="58">
        <v>2</v>
      </c>
      <c r="C136" s="58">
        <v>5</v>
      </c>
      <c r="D136" s="58">
        <v>3</v>
      </c>
      <c r="E136" s="58" t="s">
        <v>315</v>
      </c>
      <c r="F136" s="64" t="s">
        <v>140</v>
      </c>
      <c r="G136" s="56"/>
      <c r="H136" s="56"/>
      <c r="I136" s="56"/>
      <c r="J136" s="56">
        <f>SUBTOTAL(9,G136:I136)</f>
        <v>0</v>
      </c>
      <c r="K136" s="111" t="str">
        <f>IFERROR(J136/$J$19*100,"0.00")</f>
        <v>0.00</v>
      </c>
    </row>
    <row r="137" spans="1:11" ht="12.75" x14ac:dyDescent="0.2">
      <c r="A137" s="65">
        <v>2</v>
      </c>
      <c r="B137" s="66">
        <v>2</v>
      </c>
      <c r="C137" s="66">
        <v>5</v>
      </c>
      <c r="D137" s="66">
        <v>4</v>
      </c>
      <c r="E137" s="66"/>
      <c r="F137" s="62" t="s">
        <v>141</v>
      </c>
      <c r="G137" s="80">
        <f>G138</f>
        <v>0</v>
      </c>
      <c r="H137" s="80">
        <f>H138</f>
        <v>0</v>
      </c>
      <c r="I137" s="80">
        <f>I138</f>
        <v>0</v>
      </c>
      <c r="J137" s="80">
        <f>J138</f>
        <v>0</v>
      </c>
      <c r="K137" s="121" t="str">
        <f>K138</f>
        <v>0.00</v>
      </c>
    </row>
    <row r="138" spans="1:11" ht="12.75" x14ac:dyDescent="0.2">
      <c r="A138" s="63">
        <v>2</v>
      </c>
      <c r="B138" s="58">
        <v>2</v>
      </c>
      <c r="C138" s="58">
        <v>5</v>
      </c>
      <c r="D138" s="58">
        <v>4</v>
      </c>
      <c r="E138" s="58" t="s">
        <v>308</v>
      </c>
      <c r="F138" s="64" t="s">
        <v>141</v>
      </c>
      <c r="G138" s="56"/>
      <c r="H138" s="56"/>
      <c r="I138" s="56"/>
      <c r="J138" s="56">
        <f>SUBTOTAL(9,G138:I138)</f>
        <v>0</v>
      </c>
      <c r="K138" s="111" t="str">
        <f>IFERROR(J138/$J$19*100,"0.00")</f>
        <v>0.00</v>
      </c>
    </row>
    <row r="139" spans="1:11" ht="12.75" x14ac:dyDescent="0.2">
      <c r="A139" s="68">
        <v>2</v>
      </c>
      <c r="B139" s="66">
        <v>2</v>
      </c>
      <c r="C139" s="66">
        <v>5</v>
      </c>
      <c r="D139" s="66">
        <v>5</v>
      </c>
      <c r="E139" s="66"/>
      <c r="F139" s="69" t="s">
        <v>368</v>
      </c>
      <c r="G139" s="72">
        <f>+G140</f>
        <v>0</v>
      </c>
      <c r="H139" s="72">
        <f>+H140</f>
        <v>0</v>
      </c>
      <c r="I139" s="72">
        <f>+I140</f>
        <v>0</v>
      </c>
      <c r="J139" s="72">
        <f>+J140</f>
        <v>0</v>
      </c>
      <c r="K139" s="122" t="str">
        <f>+K140</f>
        <v>0.00</v>
      </c>
    </row>
    <row r="140" spans="1:11" ht="12.75" x14ac:dyDescent="0.2">
      <c r="A140" s="63">
        <v>2</v>
      </c>
      <c r="B140" s="58">
        <v>2</v>
      </c>
      <c r="C140" s="58">
        <v>5</v>
      </c>
      <c r="D140" s="58">
        <v>5</v>
      </c>
      <c r="E140" s="58" t="s">
        <v>308</v>
      </c>
      <c r="F140" s="64" t="s">
        <v>368</v>
      </c>
      <c r="G140" s="56"/>
      <c r="H140" s="56"/>
      <c r="I140" s="56"/>
      <c r="J140" s="56">
        <f>SUBTOTAL(9,G140:I140)</f>
        <v>0</v>
      </c>
      <c r="K140" s="111" t="str">
        <f>IFERROR(J140/$J$19*100,"0.00")</f>
        <v>0.00</v>
      </c>
    </row>
    <row r="141" spans="1:11" ht="12.75" x14ac:dyDescent="0.2">
      <c r="A141" s="68">
        <v>2</v>
      </c>
      <c r="B141" s="66">
        <v>2</v>
      </c>
      <c r="C141" s="66">
        <v>5</v>
      </c>
      <c r="D141" s="66">
        <v>6</v>
      </c>
      <c r="E141" s="66"/>
      <c r="F141" s="69" t="s">
        <v>369</v>
      </c>
      <c r="G141" s="80">
        <f>G142</f>
        <v>0</v>
      </c>
      <c r="H141" s="80">
        <f>H142</f>
        <v>0</v>
      </c>
      <c r="I141" s="80">
        <f>I142</f>
        <v>0</v>
      </c>
      <c r="J141" s="80">
        <f>J142</f>
        <v>0</v>
      </c>
      <c r="K141" s="121" t="str">
        <f>K142</f>
        <v>0.00</v>
      </c>
    </row>
    <row r="142" spans="1:11" ht="12.75" x14ac:dyDescent="0.2">
      <c r="A142" s="63">
        <v>2</v>
      </c>
      <c r="B142" s="58">
        <v>2</v>
      </c>
      <c r="C142" s="58">
        <v>5</v>
      </c>
      <c r="D142" s="58">
        <v>6</v>
      </c>
      <c r="E142" s="58" t="s">
        <v>308</v>
      </c>
      <c r="F142" s="64" t="s">
        <v>369</v>
      </c>
      <c r="G142" s="56"/>
      <c r="H142" s="56"/>
      <c r="I142" s="56"/>
      <c r="J142" s="56">
        <f>SUBTOTAL(9,G142:I142)</f>
        <v>0</v>
      </c>
      <c r="K142" s="111" t="str">
        <f>IFERROR(J142/$J$19*100,"0.00")</f>
        <v>0.00</v>
      </c>
    </row>
    <row r="143" spans="1:11" ht="12.75" x14ac:dyDescent="0.2">
      <c r="A143" s="68">
        <v>2</v>
      </c>
      <c r="B143" s="66">
        <v>2</v>
      </c>
      <c r="C143" s="66">
        <v>5</v>
      </c>
      <c r="D143" s="66">
        <v>7</v>
      </c>
      <c r="E143" s="66"/>
      <c r="F143" s="69" t="s">
        <v>370</v>
      </c>
      <c r="G143" s="72">
        <f>+G144</f>
        <v>0</v>
      </c>
      <c r="H143" s="72">
        <f>+H144</f>
        <v>0</v>
      </c>
      <c r="I143" s="72">
        <f>+I144</f>
        <v>0</v>
      </c>
      <c r="J143" s="72">
        <f>+J144</f>
        <v>0</v>
      </c>
      <c r="K143" s="122" t="str">
        <f>+K144</f>
        <v>0.00</v>
      </c>
    </row>
    <row r="144" spans="1:11" ht="12.75" x14ac:dyDescent="0.2">
      <c r="A144" s="63">
        <v>2</v>
      </c>
      <c r="B144" s="58">
        <v>2</v>
      </c>
      <c r="C144" s="58">
        <v>5</v>
      </c>
      <c r="D144" s="58">
        <v>7</v>
      </c>
      <c r="E144" s="58" t="s">
        <v>308</v>
      </c>
      <c r="F144" s="64" t="s">
        <v>370</v>
      </c>
      <c r="G144" s="56"/>
      <c r="H144" s="56"/>
      <c r="I144" s="56"/>
      <c r="J144" s="56">
        <f>SUBTOTAL(9,G144:I144)</f>
        <v>0</v>
      </c>
      <c r="K144" s="111" t="str">
        <f>IFERROR(J144/$J$19*100,"0.00")</f>
        <v>0.00</v>
      </c>
    </row>
    <row r="145" spans="1:11" ht="12.75" x14ac:dyDescent="0.2">
      <c r="A145" s="68">
        <v>2</v>
      </c>
      <c r="B145" s="66">
        <v>2</v>
      </c>
      <c r="C145" s="66">
        <v>5</v>
      </c>
      <c r="D145" s="66">
        <v>8</v>
      </c>
      <c r="E145" s="66"/>
      <c r="F145" s="69" t="s">
        <v>142</v>
      </c>
      <c r="G145" s="80">
        <f>G146</f>
        <v>0</v>
      </c>
      <c r="H145" s="80">
        <f>H146</f>
        <v>0</v>
      </c>
      <c r="I145" s="80">
        <f>I146</f>
        <v>0</v>
      </c>
      <c r="J145" s="80">
        <f>J146</f>
        <v>0</v>
      </c>
      <c r="K145" s="121" t="str">
        <f>K146</f>
        <v>0.00</v>
      </c>
    </row>
    <row r="146" spans="1:11" ht="12.75" x14ac:dyDescent="0.2">
      <c r="A146" s="63">
        <v>2</v>
      </c>
      <c r="B146" s="58">
        <v>2</v>
      </c>
      <c r="C146" s="58">
        <v>5</v>
      </c>
      <c r="D146" s="58">
        <v>8</v>
      </c>
      <c r="E146" s="58" t="s">
        <v>308</v>
      </c>
      <c r="F146" s="64" t="s">
        <v>142</v>
      </c>
      <c r="G146" s="56"/>
      <c r="H146" s="56"/>
      <c r="I146" s="56"/>
      <c r="J146" s="56">
        <f>SUBTOTAL(9,G146:I146)</f>
        <v>0</v>
      </c>
      <c r="K146" s="111" t="str">
        <f>IFERROR(J146/$J$19*100,"0.00")</f>
        <v>0.00</v>
      </c>
    </row>
    <row r="147" spans="1:11" ht="12.75" x14ac:dyDescent="0.2">
      <c r="A147" s="87">
        <v>2</v>
      </c>
      <c r="B147" s="85">
        <v>2</v>
      </c>
      <c r="C147" s="85">
        <v>6</v>
      </c>
      <c r="D147" s="85"/>
      <c r="E147" s="85"/>
      <c r="F147" s="88" t="s">
        <v>143</v>
      </c>
      <c r="G147" s="86">
        <f>+G148+G150+G152+G154+G156+G158+G160+G162+G164</f>
        <v>0</v>
      </c>
      <c r="H147" s="86">
        <f>+H148+H150+H152+H154+H156+H158+H160+H162+H164</f>
        <v>0</v>
      </c>
      <c r="I147" s="86">
        <f>+I148+I150+I152+I154+I156+I158+I160+I162+I164</f>
        <v>0</v>
      </c>
      <c r="J147" s="86">
        <f>+J148+J150+J152+J154+J156+J158+J160+J162+J164</f>
        <v>0</v>
      </c>
      <c r="K147" s="120">
        <f>+K148+K150+K152+K154+K156+K158+K160+K162+K164</f>
        <v>0</v>
      </c>
    </row>
    <row r="148" spans="1:11" ht="12.75" x14ac:dyDescent="0.2">
      <c r="A148" s="65">
        <v>2</v>
      </c>
      <c r="B148" s="66">
        <v>2</v>
      </c>
      <c r="C148" s="66">
        <v>6</v>
      </c>
      <c r="D148" s="66">
        <v>1</v>
      </c>
      <c r="E148" s="66"/>
      <c r="F148" s="62" t="s">
        <v>371</v>
      </c>
      <c r="G148" s="80">
        <f>G149</f>
        <v>0</v>
      </c>
      <c r="H148" s="80">
        <f>H149</f>
        <v>0</v>
      </c>
      <c r="I148" s="80">
        <f>I149</f>
        <v>0</v>
      </c>
      <c r="J148" s="80">
        <f>J149</f>
        <v>0</v>
      </c>
      <c r="K148" s="121" t="str">
        <f>K149</f>
        <v>0.00</v>
      </c>
    </row>
    <row r="149" spans="1:11" ht="12.75" x14ac:dyDescent="0.2">
      <c r="A149" s="63">
        <v>2</v>
      </c>
      <c r="B149" s="58">
        <v>2</v>
      </c>
      <c r="C149" s="58">
        <v>6</v>
      </c>
      <c r="D149" s="58">
        <v>1</v>
      </c>
      <c r="E149" s="58" t="s">
        <v>308</v>
      </c>
      <c r="F149" s="64" t="s">
        <v>371</v>
      </c>
      <c r="G149" s="56"/>
      <c r="H149" s="56"/>
      <c r="I149" s="56"/>
      <c r="J149" s="56">
        <f>SUBTOTAL(9,G149:I149)</f>
        <v>0</v>
      </c>
      <c r="K149" s="111" t="str">
        <f>IFERROR(J149/$J$19*100,"0.00")</f>
        <v>0.00</v>
      </c>
    </row>
    <row r="150" spans="1:11" ht="12.75" x14ac:dyDescent="0.2">
      <c r="A150" s="65">
        <v>2</v>
      </c>
      <c r="B150" s="66">
        <v>2</v>
      </c>
      <c r="C150" s="66">
        <v>6</v>
      </c>
      <c r="D150" s="66">
        <v>2</v>
      </c>
      <c r="E150" s="66"/>
      <c r="F150" s="62" t="s">
        <v>144</v>
      </c>
      <c r="G150" s="80">
        <f>G151</f>
        <v>0</v>
      </c>
      <c r="H150" s="80">
        <f>H151</f>
        <v>0</v>
      </c>
      <c r="I150" s="80">
        <f>I151</f>
        <v>0</v>
      </c>
      <c r="J150" s="80">
        <f>J151</f>
        <v>0</v>
      </c>
      <c r="K150" s="121" t="str">
        <f>K151</f>
        <v>0.00</v>
      </c>
    </row>
    <row r="151" spans="1:11" ht="12.75" x14ac:dyDescent="0.2">
      <c r="A151" s="63">
        <v>2</v>
      </c>
      <c r="B151" s="58">
        <v>2</v>
      </c>
      <c r="C151" s="58">
        <v>6</v>
      </c>
      <c r="D151" s="58">
        <v>2</v>
      </c>
      <c r="E151" s="58" t="s">
        <v>308</v>
      </c>
      <c r="F151" s="64" t="s">
        <v>144</v>
      </c>
      <c r="G151" s="56"/>
      <c r="H151" s="56"/>
      <c r="I151" s="56"/>
      <c r="J151" s="56">
        <f>SUBTOTAL(9,G151:I151)</f>
        <v>0</v>
      </c>
      <c r="K151" s="111" t="str">
        <f>IFERROR(J151/$J$19*100,"0.00")</f>
        <v>0.00</v>
      </c>
    </row>
    <row r="152" spans="1:11" ht="12.75" x14ac:dyDescent="0.2">
      <c r="A152" s="65">
        <v>2</v>
      </c>
      <c r="B152" s="66">
        <v>2</v>
      </c>
      <c r="C152" s="66">
        <v>6</v>
      </c>
      <c r="D152" s="66">
        <v>3</v>
      </c>
      <c r="E152" s="66"/>
      <c r="F152" s="62" t="s">
        <v>145</v>
      </c>
      <c r="G152" s="80">
        <f>G153</f>
        <v>0</v>
      </c>
      <c r="H152" s="80">
        <f>H153</f>
        <v>0</v>
      </c>
      <c r="I152" s="80">
        <f>I153</f>
        <v>0</v>
      </c>
      <c r="J152" s="80">
        <f>J153</f>
        <v>0</v>
      </c>
      <c r="K152" s="121" t="str">
        <f>K153</f>
        <v>0.00</v>
      </c>
    </row>
    <row r="153" spans="1:11" ht="12.75" x14ac:dyDescent="0.2">
      <c r="A153" s="63">
        <v>2</v>
      </c>
      <c r="B153" s="58">
        <v>2</v>
      </c>
      <c r="C153" s="58">
        <v>6</v>
      </c>
      <c r="D153" s="58">
        <v>3</v>
      </c>
      <c r="E153" s="58" t="s">
        <v>308</v>
      </c>
      <c r="F153" s="64" t="s">
        <v>145</v>
      </c>
      <c r="G153" s="56"/>
      <c r="H153" s="56"/>
      <c r="I153" s="56"/>
      <c r="J153" s="56">
        <f>SUBTOTAL(9,G153:I153)</f>
        <v>0</v>
      </c>
      <c r="K153" s="111" t="str">
        <f>IFERROR(J153/$J$19*100,"0.00")</f>
        <v>0.00</v>
      </c>
    </row>
    <row r="154" spans="1:11" ht="12.75" x14ac:dyDescent="0.2">
      <c r="A154" s="65">
        <v>2</v>
      </c>
      <c r="B154" s="66">
        <v>2</v>
      </c>
      <c r="C154" s="66">
        <v>6</v>
      </c>
      <c r="D154" s="66">
        <v>4</v>
      </c>
      <c r="E154" s="66"/>
      <c r="F154" s="62" t="s">
        <v>146</v>
      </c>
      <c r="G154" s="80">
        <f>G155</f>
        <v>0</v>
      </c>
      <c r="H154" s="80">
        <f>H155</f>
        <v>0</v>
      </c>
      <c r="I154" s="80">
        <f>I155</f>
        <v>0</v>
      </c>
      <c r="J154" s="80">
        <f>J155</f>
        <v>0</v>
      </c>
      <c r="K154" s="121" t="str">
        <f>K155</f>
        <v>0.00</v>
      </c>
    </row>
    <row r="155" spans="1:11" ht="12.75" x14ac:dyDescent="0.2">
      <c r="A155" s="63">
        <v>2</v>
      </c>
      <c r="B155" s="58">
        <v>2</v>
      </c>
      <c r="C155" s="58">
        <v>6</v>
      </c>
      <c r="D155" s="58">
        <v>4</v>
      </c>
      <c r="E155" s="58" t="s">
        <v>308</v>
      </c>
      <c r="F155" s="64" t="s">
        <v>146</v>
      </c>
      <c r="G155" s="56"/>
      <c r="H155" s="56"/>
      <c r="I155" s="56"/>
      <c r="J155" s="56">
        <f>SUBTOTAL(9,G155:I155)</f>
        <v>0</v>
      </c>
      <c r="K155" s="111" t="str">
        <f>IFERROR(J155/$J$19*100,"0.00")</f>
        <v>0.00</v>
      </c>
    </row>
    <row r="156" spans="1:11" ht="12.75" x14ac:dyDescent="0.2">
      <c r="A156" s="68">
        <v>2</v>
      </c>
      <c r="B156" s="66">
        <v>2</v>
      </c>
      <c r="C156" s="66">
        <v>6</v>
      </c>
      <c r="D156" s="66">
        <v>5</v>
      </c>
      <c r="E156" s="66"/>
      <c r="F156" s="69" t="s">
        <v>313</v>
      </c>
      <c r="G156" s="72">
        <f>+G157</f>
        <v>0</v>
      </c>
      <c r="H156" s="72">
        <f>+H157</f>
        <v>0</v>
      </c>
      <c r="I156" s="72">
        <f>+I157</f>
        <v>0</v>
      </c>
      <c r="J156" s="72">
        <f>+J157</f>
        <v>0</v>
      </c>
      <c r="K156" s="122" t="str">
        <f>+K157</f>
        <v>0.00</v>
      </c>
    </row>
    <row r="157" spans="1:11" ht="12.75" x14ac:dyDescent="0.2">
      <c r="A157" s="63">
        <v>2</v>
      </c>
      <c r="B157" s="58">
        <v>2</v>
      </c>
      <c r="C157" s="58">
        <v>6</v>
      </c>
      <c r="D157" s="58">
        <v>5</v>
      </c>
      <c r="E157" s="58" t="s">
        <v>308</v>
      </c>
      <c r="F157" s="64" t="s">
        <v>313</v>
      </c>
      <c r="G157" s="56"/>
      <c r="H157" s="56"/>
      <c r="I157" s="56"/>
      <c r="J157" s="56">
        <f>SUBTOTAL(9,G157:I157)</f>
        <v>0</v>
      </c>
      <c r="K157" s="111" t="str">
        <f>IFERROR(J157/$J$19*100,"0.00")</f>
        <v>0.00</v>
      </c>
    </row>
    <row r="158" spans="1:11" ht="12.75" x14ac:dyDescent="0.2">
      <c r="A158" s="68">
        <v>2</v>
      </c>
      <c r="B158" s="66">
        <v>2</v>
      </c>
      <c r="C158" s="66">
        <v>6</v>
      </c>
      <c r="D158" s="66">
        <v>6</v>
      </c>
      <c r="E158" s="66"/>
      <c r="F158" s="69" t="s">
        <v>372</v>
      </c>
      <c r="G158" s="72">
        <f>+G159</f>
        <v>0</v>
      </c>
      <c r="H158" s="72">
        <f>+H159</f>
        <v>0</v>
      </c>
      <c r="I158" s="72">
        <f>+I159</f>
        <v>0</v>
      </c>
      <c r="J158" s="72">
        <f>+J159</f>
        <v>0</v>
      </c>
      <c r="K158" s="122" t="str">
        <f>+K159</f>
        <v>0.00</v>
      </c>
    </row>
    <row r="159" spans="1:11" ht="12.75" x14ac:dyDescent="0.2">
      <c r="A159" s="63">
        <v>2</v>
      </c>
      <c r="B159" s="58">
        <v>2</v>
      </c>
      <c r="C159" s="58">
        <v>6</v>
      </c>
      <c r="D159" s="58">
        <v>6</v>
      </c>
      <c r="E159" s="58" t="s">
        <v>308</v>
      </c>
      <c r="F159" s="64" t="s">
        <v>372</v>
      </c>
      <c r="G159" s="56"/>
      <c r="H159" s="56"/>
      <c r="I159" s="56"/>
      <c r="J159" s="56">
        <f>SUBTOTAL(9,G159:I159)</f>
        <v>0</v>
      </c>
      <c r="K159" s="111" t="str">
        <f>IFERROR(J159/$J$19*100,"0.00")</f>
        <v>0.00</v>
      </c>
    </row>
    <row r="160" spans="1:11" ht="12.75" x14ac:dyDescent="0.2">
      <c r="A160" s="68">
        <v>2</v>
      </c>
      <c r="B160" s="66">
        <v>2</v>
      </c>
      <c r="C160" s="66">
        <v>6</v>
      </c>
      <c r="D160" s="66">
        <v>7</v>
      </c>
      <c r="E160" s="66"/>
      <c r="F160" s="69" t="s">
        <v>373</v>
      </c>
      <c r="G160" s="72">
        <f>+G161</f>
        <v>0</v>
      </c>
      <c r="H160" s="72">
        <f>+H161</f>
        <v>0</v>
      </c>
      <c r="I160" s="72">
        <f>+I161</f>
        <v>0</v>
      </c>
      <c r="J160" s="72">
        <f>+J161</f>
        <v>0</v>
      </c>
      <c r="K160" s="122" t="str">
        <f>+K161</f>
        <v>0.00</v>
      </c>
    </row>
    <row r="161" spans="1:11" ht="12.75" x14ac:dyDescent="0.2">
      <c r="A161" s="63">
        <v>2</v>
      </c>
      <c r="B161" s="58">
        <v>2</v>
      </c>
      <c r="C161" s="58">
        <v>6</v>
      </c>
      <c r="D161" s="58">
        <v>7</v>
      </c>
      <c r="E161" s="58" t="s">
        <v>308</v>
      </c>
      <c r="F161" s="64" t="s">
        <v>373</v>
      </c>
      <c r="G161" s="56"/>
      <c r="H161" s="56"/>
      <c r="I161" s="56"/>
      <c r="J161" s="56">
        <f>SUBTOTAL(9,G161:I161)</f>
        <v>0</v>
      </c>
      <c r="K161" s="111" t="str">
        <f>IFERROR(J161/$J$19*100,"0.00")</f>
        <v>0.00</v>
      </c>
    </row>
    <row r="162" spans="1:11" ht="12.75" x14ac:dyDescent="0.2">
      <c r="A162" s="68">
        <v>2</v>
      </c>
      <c r="B162" s="66">
        <v>2</v>
      </c>
      <c r="C162" s="66">
        <v>6</v>
      </c>
      <c r="D162" s="66">
        <v>8</v>
      </c>
      <c r="E162" s="66"/>
      <c r="F162" s="69" t="s">
        <v>374</v>
      </c>
      <c r="G162" s="72">
        <f>+G163</f>
        <v>0</v>
      </c>
      <c r="H162" s="72">
        <f>+H163</f>
        <v>0</v>
      </c>
      <c r="I162" s="72">
        <f>+I163</f>
        <v>0</v>
      </c>
      <c r="J162" s="72">
        <f>+J163</f>
        <v>0</v>
      </c>
      <c r="K162" s="122" t="str">
        <f>+K163</f>
        <v>0.00</v>
      </c>
    </row>
    <row r="163" spans="1:11" ht="12.75" x14ac:dyDescent="0.2">
      <c r="A163" s="63">
        <v>2</v>
      </c>
      <c r="B163" s="58">
        <v>2</v>
      </c>
      <c r="C163" s="58">
        <v>6</v>
      </c>
      <c r="D163" s="58">
        <v>8</v>
      </c>
      <c r="E163" s="58" t="s">
        <v>308</v>
      </c>
      <c r="F163" s="64" t="s">
        <v>374</v>
      </c>
      <c r="G163" s="56"/>
      <c r="H163" s="56"/>
      <c r="I163" s="56"/>
      <c r="J163" s="56">
        <f>SUBTOTAL(9,G163:I163)</f>
        <v>0</v>
      </c>
      <c r="K163" s="111" t="str">
        <f>IFERROR(J163/$J$19*100,"0.00")</f>
        <v>0.00</v>
      </c>
    </row>
    <row r="164" spans="1:11" ht="12.75" x14ac:dyDescent="0.2">
      <c r="A164" s="68">
        <v>2</v>
      </c>
      <c r="B164" s="66">
        <v>2</v>
      </c>
      <c r="C164" s="66">
        <v>6</v>
      </c>
      <c r="D164" s="66">
        <v>9</v>
      </c>
      <c r="E164" s="66"/>
      <c r="F164" s="69" t="s">
        <v>314</v>
      </c>
      <c r="G164" s="72">
        <f>+G165</f>
        <v>0</v>
      </c>
      <c r="H164" s="72">
        <f>+H165</f>
        <v>0</v>
      </c>
      <c r="I164" s="72">
        <f>+I165</f>
        <v>0</v>
      </c>
      <c r="J164" s="72">
        <f>+J165</f>
        <v>0</v>
      </c>
      <c r="K164" s="122" t="str">
        <f>+K165</f>
        <v>0.00</v>
      </c>
    </row>
    <row r="165" spans="1:11" ht="12.75" x14ac:dyDescent="0.2">
      <c r="A165" s="63">
        <v>2</v>
      </c>
      <c r="B165" s="58">
        <v>2</v>
      </c>
      <c r="C165" s="58">
        <v>6</v>
      </c>
      <c r="D165" s="58">
        <v>9</v>
      </c>
      <c r="E165" s="58" t="s">
        <v>308</v>
      </c>
      <c r="F165" s="64" t="s">
        <v>314</v>
      </c>
      <c r="G165" s="56"/>
      <c r="H165" s="56"/>
      <c r="I165" s="56"/>
      <c r="J165" s="56">
        <f>SUBTOTAL(9,G165:I165)</f>
        <v>0</v>
      </c>
      <c r="K165" s="111" t="str">
        <f>IFERROR(J165/$J$19*100,"0.00")</f>
        <v>0.00</v>
      </c>
    </row>
    <row r="166" spans="1:11" ht="12.75" x14ac:dyDescent="0.2">
      <c r="A166" s="87">
        <v>2</v>
      </c>
      <c r="B166" s="85">
        <v>2</v>
      </c>
      <c r="C166" s="85">
        <v>7</v>
      </c>
      <c r="D166" s="85"/>
      <c r="E166" s="85"/>
      <c r="F166" s="88" t="s">
        <v>147</v>
      </c>
      <c r="G166" s="86">
        <f>+G167+G175+G182</f>
        <v>0</v>
      </c>
      <c r="H166" s="86">
        <f>+H167+H175+H182</f>
        <v>0</v>
      </c>
      <c r="I166" s="86">
        <f>+I167+I175+I182</f>
        <v>0</v>
      </c>
      <c r="J166" s="86">
        <f>+J167+J175+J182</f>
        <v>0</v>
      </c>
      <c r="K166" s="120">
        <f>+K167+K175+K182</f>
        <v>0</v>
      </c>
    </row>
    <row r="167" spans="1:11" ht="12.75" x14ac:dyDescent="0.2">
      <c r="A167" s="68">
        <v>2</v>
      </c>
      <c r="B167" s="66">
        <v>2</v>
      </c>
      <c r="C167" s="66">
        <v>7</v>
      </c>
      <c r="D167" s="66">
        <v>1</v>
      </c>
      <c r="E167" s="66"/>
      <c r="F167" s="69" t="s">
        <v>375</v>
      </c>
      <c r="G167" s="80">
        <f>SUM(G168:G174)</f>
        <v>0</v>
      </c>
      <c r="H167" s="80">
        <f>SUM(H168:H174)</f>
        <v>0</v>
      </c>
      <c r="I167" s="80">
        <f>SUM(I168:I174)</f>
        <v>0</v>
      </c>
      <c r="J167" s="80">
        <f>SUM(J168:J174)</f>
        <v>0</v>
      </c>
      <c r="K167" s="121">
        <f>SUM(K168:K174)</f>
        <v>0</v>
      </c>
    </row>
    <row r="168" spans="1:11" ht="12.75" x14ac:dyDescent="0.2">
      <c r="A168" s="57">
        <v>2</v>
      </c>
      <c r="B168" s="58">
        <v>2</v>
      </c>
      <c r="C168" s="58">
        <v>7</v>
      </c>
      <c r="D168" s="58">
        <v>1</v>
      </c>
      <c r="E168" s="58" t="s">
        <v>308</v>
      </c>
      <c r="F168" s="70" t="s">
        <v>148</v>
      </c>
      <c r="G168" s="56"/>
      <c r="H168" s="56"/>
      <c r="I168" s="56"/>
      <c r="J168" s="56">
        <f t="shared" ref="J168:J174" si="6">SUBTOTAL(9,G168:I168)</f>
        <v>0</v>
      </c>
      <c r="K168" s="111" t="str">
        <f t="shared" ref="K168:K174" si="7">IFERROR(J168/$J$19*100,"0.00")</f>
        <v>0.00</v>
      </c>
    </row>
    <row r="169" spans="1:11" ht="12.75" x14ac:dyDescent="0.2">
      <c r="A169" s="57">
        <v>2</v>
      </c>
      <c r="B169" s="58">
        <v>2</v>
      </c>
      <c r="C169" s="58">
        <v>7</v>
      </c>
      <c r="D169" s="58">
        <v>1</v>
      </c>
      <c r="E169" s="58" t="s">
        <v>309</v>
      </c>
      <c r="F169" s="70" t="s">
        <v>149</v>
      </c>
      <c r="G169" s="56"/>
      <c r="H169" s="56"/>
      <c r="I169" s="56"/>
      <c r="J169" s="56">
        <f t="shared" si="6"/>
        <v>0</v>
      </c>
      <c r="K169" s="111" t="str">
        <f t="shared" si="7"/>
        <v>0.00</v>
      </c>
    </row>
    <row r="170" spans="1:11" ht="12.75" x14ac:dyDescent="0.2">
      <c r="A170" s="57">
        <v>2</v>
      </c>
      <c r="B170" s="58">
        <v>2</v>
      </c>
      <c r="C170" s="58">
        <v>7</v>
      </c>
      <c r="D170" s="58">
        <v>1</v>
      </c>
      <c r="E170" s="58" t="s">
        <v>310</v>
      </c>
      <c r="F170" s="70" t="s">
        <v>150</v>
      </c>
      <c r="G170" s="56"/>
      <c r="H170" s="56"/>
      <c r="I170" s="56"/>
      <c r="J170" s="56">
        <f t="shared" si="6"/>
        <v>0</v>
      </c>
      <c r="K170" s="111" t="str">
        <f t="shared" si="7"/>
        <v>0.00</v>
      </c>
    </row>
    <row r="171" spans="1:11" ht="12.75" x14ac:dyDescent="0.2">
      <c r="A171" s="57">
        <v>2</v>
      </c>
      <c r="B171" s="58">
        <v>2</v>
      </c>
      <c r="C171" s="58">
        <v>7</v>
      </c>
      <c r="D171" s="58">
        <v>1</v>
      </c>
      <c r="E171" s="58" t="s">
        <v>311</v>
      </c>
      <c r="F171" s="70" t="s">
        <v>151</v>
      </c>
      <c r="G171" s="56"/>
      <c r="H171" s="56"/>
      <c r="I171" s="56"/>
      <c r="J171" s="56">
        <f t="shared" si="6"/>
        <v>0</v>
      </c>
      <c r="K171" s="111" t="str">
        <f t="shared" si="7"/>
        <v>0.00</v>
      </c>
    </row>
    <row r="172" spans="1:11" ht="12.75" x14ac:dyDescent="0.2">
      <c r="A172" s="57">
        <v>2</v>
      </c>
      <c r="B172" s="58">
        <v>2</v>
      </c>
      <c r="C172" s="58">
        <v>7</v>
      </c>
      <c r="D172" s="58">
        <v>1</v>
      </c>
      <c r="E172" s="58" t="s">
        <v>315</v>
      </c>
      <c r="F172" s="70" t="s">
        <v>152</v>
      </c>
      <c r="G172" s="56"/>
      <c r="H172" s="56"/>
      <c r="I172" s="56"/>
      <c r="J172" s="56">
        <f t="shared" si="6"/>
        <v>0</v>
      </c>
      <c r="K172" s="111" t="str">
        <f t="shared" si="7"/>
        <v>0.00</v>
      </c>
    </row>
    <row r="173" spans="1:11" ht="12.75" x14ac:dyDescent="0.2">
      <c r="A173" s="57">
        <v>2</v>
      </c>
      <c r="B173" s="58">
        <v>2</v>
      </c>
      <c r="C173" s="58">
        <v>7</v>
      </c>
      <c r="D173" s="58">
        <v>1</v>
      </c>
      <c r="E173" s="58" t="s">
        <v>354</v>
      </c>
      <c r="F173" s="70" t="s">
        <v>153</v>
      </c>
      <c r="G173" s="56"/>
      <c r="H173" s="56"/>
      <c r="I173" s="56"/>
      <c r="J173" s="56">
        <f t="shared" si="6"/>
        <v>0</v>
      </c>
      <c r="K173" s="111" t="str">
        <f t="shared" si="7"/>
        <v>0.00</v>
      </c>
    </row>
    <row r="174" spans="1:11" ht="12.75" x14ac:dyDescent="0.2">
      <c r="A174" s="57">
        <v>2</v>
      </c>
      <c r="B174" s="58">
        <v>2</v>
      </c>
      <c r="C174" s="58">
        <v>7</v>
      </c>
      <c r="D174" s="58">
        <v>1</v>
      </c>
      <c r="E174" s="58" t="s">
        <v>356</v>
      </c>
      <c r="F174" s="70" t="s">
        <v>154</v>
      </c>
      <c r="G174" s="56"/>
      <c r="H174" s="56"/>
      <c r="I174" s="56"/>
      <c r="J174" s="56">
        <f t="shared" si="6"/>
        <v>0</v>
      </c>
      <c r="K174" s="111" t="str">
        <f t="shared" si="7"/>
        <v>0.00</v>
      </c>
    </row>
    <row r="175" spans="1:11" ht="12.75" x14ac:dyDescent="0.2">
      <c r="A175" s="65">
        <v>2</v>
      </c>
      <c r="B175" s="66">
        <v>2</v>
      </c>
      <c r="C175" s="66">
        <v>7</v>
      </c>
      <c r="D175" s="66">
        <v>2</v>
      </c>
      <c r="E175" s="66"/>
      <c r="F175" s="62" t="s">
        <v>376</v>
      </c>
      <c r="G175" s="80">
        <f>SUM(G176:G181)</f>
        <v>0</v>
      </c>
      <c r="H175" s="80">
        <f>SUM(H176:H181)</f>
        <v>0</v>
      </c>
      <c r="I175" s="80">
        <f>SUM(I176:I181)</f>
        <v>0</v>
      </c>
      <c r="J175" s="80">
        <f>SUM(J176:J181)</f>
        <v>0</v>
      </c>
      <c r="K175" s="121">
        <f>SUM(K176:K181)</f>
        <v>0</v>
      </c>
    </row>
    <row r="176" spans="1:11" ht="12.75" x14ac:dyDescent="0.2">
      <c r="A176" s="57">
        <v>2</v>
      </c>
      <c r="B176" s="58">
        <v>2</v>
      </c>
      <c r="C176" s="58">
        <v>7</v>
      </c>
      <c r="D176" s="58">
        <v>2</v>
      </c>
      <c r="E176" s="58" t="s">
        <v>308</v>
      </c>
      <c r="F176" s="70" t="s">
        <v>377</v>
      </c>
      <c r="G176" s="56"/>
      <c r="H176" s="56"/>
      <c r="I176" s="56"/>
      <c r="J176" s="56">
        <f t="shared" ref="J176:J181" si="8">SUBTOTAL(9,G176:I176)</f>
        <v>0</v>
      </c>
      <c r="K176" s="111" t="str">
        <f t="shared" ref="K176:K181" si="9">IFERROR(J176/$J$19*100,"0.00")</f>
        <v>0.00</v>
      </c>
    </row>
    <row r="177" spans="1:11" ht="12.75" x14ac:dyDescent="0.2">
      <c r="A177" s="57">
        <v>2</v>
      </c>
      <c r="B177" s="58">
        <v>2</v>
      </c>
      <c r="C177" s="58">
        <v>7</v>
      </c>
      <c r="D177" s="58">
        <v>2</v>
      </c>
      <c r="E177" s="58" t="s">
        <v>309</v>
      </c>
      <c r="F177" s="70" t="s">
        <v>155</v>
      </c>
      <c r="G177" s="56"/>
      <c r="H177" s="56"/>
      <c r="I177" s="56"/>
      <c r="J177" s="56">
        <f t="shared" si="8"/>
        <v>0</v>
      </c>
      <c r="K177" s="111" t="str">
        <f t="shared" si="9"/>
        <v>0.00</v>
      </c>
    </row>
    <row r="178" spans="1:11" ht="12.75" x14ac:dyDescent="0.2">
      <c r="A178" s="57">
        <v>2</v>
      </c>
      <c r="B178" s="58">
        <v>2</v>
      </c>
      <c r="C178" s="58">
        <v>7</v>
      </c>
      <c r="D178" s="58">
        <v>2</v>
      </c>
      <c r="E178" s="58" t="s">
        <v>310</v>
      </c>
      <c r="F178" s="70" t="s">
        <v>378</v>
      </c>
      <c r="G178" s="56"/>
      <c r="H178" s="56"/>
      <c r="I178" s="56"/>
      <c r="J178" s="56">
        <f t="shared" si="8"/>
        <v>0</v>
      </c>
      <c r="K178" s="111" t="str">
        <f t="shared" si="9"/>
        <v>0.00</v>
      </c>
    </row>
    <row r="179" spans="1:11" ht="12.75" x14ac:dyDescent="0.2">
      <c r="A179" s="57">
        <v>2</v>
      </c>
      <c r="B179" s="58">
        <v>2</v>
      </c>
      <c r="C179" s="58">
        <v>7</v>
      </c>
      <c r="D179" s="58">
        <v>2</v>
      </c>
      <c r="E179" s="58" t="s">
        <v>311</v>
      </c>
      <c r="F179" s="70" t="s">
        <v>156</v>
      </c>
      <c r="G179" s="56"/>
      <c r="H179" s="56"/>
      <c r="I179" s="56"/>
      <c r="J179" s="56">
        <f t="shared" si="8"/>
        <v>0</v>
      </c>
      <c r="K179" s="111" t="str">
        <f t="shared" si="9"/>
        <v>0.00</v>
      </c>
    </row>
    <row r="180" spans="1:11" ht="12.75" x14ac:dyDescent="0.2">
      <c r="A180" s="112">
        <v>2</v>
      </c>
      <c r="B180" s="113">
        <v>2</v>
      </c>
      <c r="C180" s="113">
        <v>7</v>
      </c>
      <c r="D180" s="113">
        <v>2</v>
      </c>
      <c r="E180" s="113" t="s">
        <v>315</v>
      </c>
      <c r="F180" s="136" t="s">
        <v>316</v>
      </c>
      <c r="G180" s="116"/>
      <c r="H180" s="116"/>
      <c r="I180" s="116"/>
      <c r="J180" s="116">
        <f t="shared" si="8"/>
        <v>0</v>
      </c>
      <c r="K180" s="117" t="str">
        <f t="shared" si="9"/>
        <v>0.00</v>
      </c>
    </row>
    <row r="181" spans="1:11" ht="12.75" x14ac:dyDescent="0.2">
      <c r="A181" s="57">
        <v>2</v>
      </c>
      <c r="B181" s="58">
        <v>2</v>
      </c>
      <c r="C181" s="58">
        <v>7</v>
      </c>
      <c r="D181" s="58">
        <v>2</v>
      </c>
      <c r="E181" s="58" t="s">
        <v>354</v>
      </c>
      <c r="F181" s="71" t="s">
        <v>157</v>
      </c>
      <c r="G181" s="56"/>
      <c r="H181" s="56"/>
      <c r="I181" s="56"/>
      <c r="J181" s="56">
        <f t="shared" si="8"/>
        <v>0</v>
      </c>
      <c r="K181" s="111" t="str">
        <f t="shared" si="9"/>
        <v>0.00</v>
      </c>
    </row>
    <row r="182" spans="1:11" ht="12.75" x14ac:dyDescent="0.2">
      <c r="A182" s="65">
        <v>2</v>
      </c>
      <c r="B182" s="66">
        <v>2</v>
      </c>
      <c r="C182" s="66">
        <v>7</v>
      </c>
      <c r="D182" s="66">
        <v>3</v>
      </c>
      <c r="E182" s="66"/>
      <c r="F182" s="62" t="s">
        <v>158</v>
      </c>
      <c r="G182" s="80">
        <f>G183</f>
        <v>0</v>
      </c>
      <c r="H182" s="80">
        <f>H183</f>
        <v>0</v>
      </c>
      <c r="I182" s="80">
        <f>I183</f>
        <v>0</v>
      </c>
      <c r="J182" s="80">
        <f>J183</f>
        <v>0</v>
      </c>
      <c r="K182" s="121" t="str">
        <f>K183</f>
        <v>0.00</v>
      </c>
    </row>
    <row r="183" spans="1:11" ht="12.75" x14ac:dyDescent="0.2">
      <c r="A183" s="57">
        <v>2</v>
      </c>
      <c r="B183" s="58">
        <v>2</v>
      </c>
      <c r="C183" s="58">
        <v>7</v>
      </c>
      <c r="D183" s="58">
        <v>3</v>
      </c>
      <c r="E183" s="58" t="s">
        <v>308</v>
      </c>
      <c r="F183" s="55" t="s">
        <v>158</v>
      </c>
      <c r="G183" s="56"/>
      <c r="H183" s="56"/>
      <c r="I183" s="56"/>
      <c r="J183" s="56">
        <f>SUBTOTAL(9,G183:I183)</f>
        <v>0</v>
      </c>
      <c r="K183" s="111" t="str">
        <f>IFERROR(J183/$J$19*100,"0.00")</f>
        <v>0.00</v>
      </c>
    </row>
    <row r="184" spans="1:11" ht="12.75" x14ac:dyDescent="0.2">
      <c r="A184" s="87">
        <v>2</v>
      </c>
      <c r="B184" s="85">
        <v>2</v>
      </c>
      <c r="C184" s="85">
        <v>8</v>
      </c>
      <c r="D184" s="85"/>
      <c r="E184" s="85"/>
      <c r="F184" s="88" t="s">
        <v>379</v>
      </c>
      <c r="G184" s="86">
        <f>+G185+G187+G189+G191+G193+G197+G202+G209+G213</f>
        <v>0</v>
      </c>
      <c r="H184" s="86">
        <f>+H185+H187+H189+H191+H193+H197+H202+H209+H213</f>
        <v>0</v>
      </c>
      <c r="I184" s="86">
        <f>+I185+I187+I189+I191+I193+I197+I202+I209+I213</f>
        <v>0</v>
      </c>
      <c r="J184" s="86">
        <f>+J185+J187+J189+J191+J193+J197+J202+J209+J213</f>
        <v>0</v>
      </c>
      <c r="K184" s="120">
        <f>+K185+K187+K189+K191+K193+K197+K202+K209+K213</f>
        <v>0</v>
      </c>
    </row>
    <row r="185" spans="1:11" ht="12.75" x14ac:dyDescent="0.2">
      <c r="A185" s="65">
        <v>2</v>
      </c>
      <c r="B185" s="66">
        <v>2</v>
      </c>
      <c r="C185" s="66">
        <v>8</v>
      </c>
      <c r="D185" s="66">
        <v>1</v>
      </c>
      <c r="E185" s="66"/>
      <c r="F185" s="62" t="s">
        <v>159</v>
      </c>
      <c r="G185" s="80">
        <f>G186</f>
        <v>0</v>
      </c>
      <c r="H185" s="80">
        <f>H186</f>
        <v>0</v>
      </c>
      <c r="I185" s="80">
        <f>I186</f>
        <v>0</v>
      </c>
      <c r="J185" s="80">
        <f>J186</f>
        <v>0</v>
      </c>
      <c r="K185" s="121" t="str">
        <f>K186</f>
        <v>0.00</v>
      </c>
    </row>
    <row r="186" spans="1:11" ht="12.75" x14ac:dyDescent="0.2">
      <c r="A186" s="57">
        <v>2</v>
      </c>
      <c r="B186" s="58">
        <v>2</v>
      </c>
      <c r="C186" s="58">
        <v>8</v>
      </c>
      <c r="D186" s="58">
        <v>1</v>
      </c>
      <c r="E186" s="58" t="s">
        <v>308</v>
      </c>
      <c r="F186" s="55" t="s">
        <v>159</v>
      </c>
      <c r="G186" s="56"/>
      <c r="H186" s="56"/>
      <c r="I186" s="56"/>
      <c r="J186" s="56">
        <f>SUBTOTAL(9,G186:I186)</f>
        <v>0</v>
      </c>
      <c r="K186" s="111" t="str">
        <f>IFERROR(J186/$J$19*100,"0.00")</f>
        <v>0.00</v>
      </c>
    </row>
    <row r="187" spans="1:11" ht="12.75" x14ac:dyDescent="0.2">
      <c r="A187" s="65">
        <v>2</v>
      </c>
      <c r="B187" s="66">
        <v>2</v>
      </c>
      <c r="C187" s="66">
        <v>8</v>
      </c>
      <c r="D187" s="66">
        <v>2</v>
      </c>
      <c r="E187" s="66"/>
      <c r="F187" s="62" t="s">
        <v>160</v>
      </c>
      <c r="G187" s="80">
        <f>G188</f>
        <v>0</v>
      </c>
      <c r="H187" s="80">
        <f>H188</f>
        <v>0</v>
      </c>
      <c r="I187" s="80">
        <f>I188</f>
        <v>0</v>
      </c>
      <c r="J187" s="80">
        <f>J188</f>
        <v>0</v>
      </c>
      <c r="K187" s="121" t="str">
        <f>K188</f>
        <v>0.00</v>
      </c>
    </row>
    <row r="188" spans="1:11" ht="12.75" x14ac:dyDescent="0.2">
      <c r="A188" s="57">
        <v>2</v>
      </c>
      <c r="B188" s="58">
        <v>2</v>
      </c>
      <c r="C188" s="58">
        <v>8</v>
      </c>
      <c r="D188" s="58">
        <v>2</v>
      </c>
      <c r="E188" s="58" t="s">
        <v>308</v>
      </c>
      <c r="F188" s="55" t="s">
        <v>160</v>
      </c>
      <c r="G188" s="56"/>
      <c r="H188" s="56"/>
      <c r="I188" s="56"/>
      <c r="J188" s="56">
        <f>SUBTOTAL(9,G188:I188)</f>
        <v>0</v>
      </c>
      <c r="K188" s="111" t="str">
        <f>IFERROR(J188/$J$19*100,"0.00")</f>
        <v>0.00</v>
      </c>
    </row>
    <row r="189" spans="1:11" ht="12.75" x14ac:dyDescent="0.2">
      <c r="A189" s="65">
        <v>2</v>
      </c>
      <c r="B189" s="66">
        <v>2</v>
      </c>
      <c r="C189" s="66">
        <v>8</v>
      </c>
      <c r="D189" s="66">
        <v>3</v>
      </c>
      <c r="E189" s="66"/>
      <c r="F189" s="62" t="s">
        <v>161</v>
      </c>
      <c r="G189" s="80">
        <f>G190</f>
        <v>0</v>
      </c>
      <c r="H189" s="80">
        <f>H190</f>
        <v>0</v>
      </c>
      <c r="I189" s="80">
        <f>I190</f>
        <v>0</v>
      </c>
      <c r="J189" s="80">
        <f>J190</f>
        <v>0</v>
      </c>
      <c r="K189" s="121" t="str">
        <f>K190</f>
        <v>0.00</v>
      </c>
    </row>
    <row r="190" spans="1:11" ht="12.75" x14ac:dyDescent="0.2">
      <c r="A190" s="57">
        <v>2</v>
      </c>
      <c r="B190" s="58">
        <v>2</v>
      </c>
      <c r="C190" s="58">
        <v>8</v>
      </c>
      <c r="D190" s="58">
        <v>3</v>
      </c>
      <c r="E190" s="58" t="s">
        <v>308</v>
      </c>
      <c r="F190" s="71" t="s">
        <v>161</v>
      </c>
      <c r="G190" s="56"/>
      <c r="H190" s="56"/>
      <c r="I190" s="56"/>
      <c r="J190" s="56">
        <f>SUBTOTAL(9,G190:I190)</f>
        <v>0</v>
      </c>
      <c r="K190" s="111" t="str">
        <f>IFERROR(J190/$J$19*100,"0.00")</f>
        <v>0.00</v>
      </c>
    </row>
    <row r="191" spans="1:11" ht="12.75" x14ac:dyDescent="0.2">
      <c r="A191" s="65">
        <v>2</v>
      </c>
      <c r="B191" s="66">
        <v>2</v>
      </c>
      <c r="C191" s="66">
        <v>8</v>
      </c>
      <c r="D191" s="66">
        <v>4</v>
      </c>
      <c r="E191" s="66"/>
      <c r="F191" s="62" t="s">
        <v>162</v>
      </c>
      <c r="G191" s="80">
        <f>G192</f>
        <v>0</v>
      </c>
      <c r="H191" s="80">
        <f>H192</f>
        <v>0</v>
      </c>
      <c r="I191" s="80">
        <f>I192</f>
        <v>0</v>
      </c>
      <c r="J191" s="80">
        <f>J192</f>
        <v>0</v>
      </c>
      <c r="K191" s="121" t="str">
        <f>K192</f>
        <v>0.00</v>
      </c>
    </row>
    <row r="192" spans="1:11" ht="12.75" x14ac:dyDescent="0.2">
      <c r="A192" s="57">
        <v>2</v>
      </c>
      <c r="B192" s="58">
        <v>2</v>
      </c>
      <c r="C192" s="58">
        <v>8</v>
      </c>
      <c r="D192" s="58">
        <v>4</v>
      </c>
      <c r="E192" s="58" t="s">
        <v>308</v>
      </c>
      <c r="F192" s="55" t="s">
        <v>162</v>
      </c>
      <c r="G192" s="56"/>
      <c r="H192" s="56"/>
      <c r="I192" s="56"/>
      <c r="J192" s="56">
        <f>SUBTOTAL(9,G192:I192)</f>
        <v>0</v>
      </c>
      <c r="K192" s="111" t="str">
        <f>IFERROR(J192/$J$19*100,"0.00")</f>
        <v>0.00</v>
      </c>
    </row>
    <row r="193" spans="1:11" ht="12.75" x14ac:dyDescent="0.2">
      <c r="A193" s="65">
        <v>2</v>
      </c>
      <c r="B193" s="66">
        <v>2</v>
      </c>
      <c r="C193" s="66">
        <v>8</v>
      </c>
      <c r="D193" s="66">
        <v>5</v>
      </c>
      <c r="E193" s="66"/>
      <c r="F193" s="62" t="s">
        <v>163</v>
      </c>
      <c r="G193" s="80">
        <f>SUM(G194:G196)</f>
        <v>0</v>
      </c>
      <c r="H193" s="80">
        <f>SUM(H194:H196)</f>
        <v>0</v>
      </c>
      <c r="I193" s="80">
        <f>SUM(I194:I196)</f>
        <v>0</v>
      </c>
      <c r="J193" s="80">
        <f>SUM(J194:J196)</f>
        <v>0</v>
      </c>
      <c r="K193" s="121">
        <f>SUM(K194:K196)</f>
        <v>0</v>
      </c>
    </row>
    <row r="194" spans="1:11" ht="12.75" x14ac:dyDescent="0.2">
      <c r="A194" s="57">
        <v>2</v>
      </c>
      <c r="B194" s="58">
        <v>2</v>
      </c>
      <c r="C194" s="58">
        <v>8</v>
      </c>
      <c r="D194" s="58">
        <v>5</v>
      </c>
      <c r="E194" s="58" t="s">
        <v>308</v>
      </c>
      <c r="F194" s="55" t="s">
        <v>164</v>
      </c>
      <c r="G194" s="56"/>
      <c r="H194" s="56"/>
      <c r="I194" s="56"/>
      <c r="J194" s="56">
        <f>SUBTOTAL(9,G194:I194)</f>
        <v>0</v>
      </c>
      <c r="K194" s="111" t="str">
        <f>IFERROR(J194/$J$19*100,"0.00")</f>
        <v>0.00</v>
      </c>
    </row>
    <row r="195" spans="1:11" ht="12.75" x14ac:dyDescent="0.2">
      <c r="A195" s="57">
        <v>2</v>
      </c>
      <c r="B195" s="58">
        <v>2</v>
      </c>
      <c r="C195" s="58">
        <v>8</v>
      </c>
      <c r="D195" s="58">
        <v>5</v>
      </c>
      <c r="E195" s="58" t="s">
        <v>309</v>
      </c>
      <c r="F195" s="55" t="s">
        <v>165</v>
      </c>
      <c r="G195" s="56"/>
      <c r="H195" s="56"/>
      <c r="I195" s="56"/>
      <c r="J195" s="56">
        <f>SUBTOTAL(9,G195:I195)</f>
        <v>0</v>
      </c>
      <c r="K195" s="111" t="str">
        <f>IFERROR(J195/$J$19*100,"0.00")</f>
        <v>0.00</v>
      </c>
    </row>
    <row r="196" spans="1:11" ht="12.75" x14ac:dyDescent="0.2">
      <c r="A196" s="57">
        <v>2</v>
      </c>
      <c r="B196" s="58">
        <v>2</v>
      </c>
      <c r="C196" s="58">
        <v>8</v>
      </c>
      <c r="D196" s="58">
        <v>5</v>
      </c>
      <c r="E196" s="58" t="s">
        <v>310</v>
      </c>
      <c r="F196" s="55" t="s">
        <v>317</v>
      </c>
      <c r="G196" s="56"/>
      <c r="H196" s="56"/>
      <c r="I196" s="56"/>
      <c r="J196" s="56">
        <f>SUBTOTAL(9,G196:I196)</f>
        <v>0</v>
      </c>
      <c r="K196" s="111" t="str">
        <f>IFERROR(J196/$J$19*100,"0.00")</f>
        <v>0.00</v>
      </c>
    </row>
    <row r="197" spans="1:11" ht="12.75" x14ac:dyDescent="0.2">
      <c r="A197" s="65">
        <v>2</v>
      </c>
      <c r="B197" s="66">
        <v>2</v>
      </c>
      <c r="C197" s="66">
        <v>8</v>
      </c>
      <c r="D197" s="66">
        <v>6</v>
      </c>
      <c r="E197" s="66"/>
      <c r="F197" s="62" t="s">
        <v>166</v>
      </c>
      <c r="G197" s="80">
        <f>SUM(G198:G201)</f>
        <v>0</v>
      </c>
      <c r="H197" s="80">
        <f>SUM(H198:H201)</f>
        <v>0</v>
      </c>
      <c r="I197" s="80">
        <f>SUM(I198:I201)</f>
        <v>0</v>
      </c>
      <c r="J197" s="80">
        <f>SUM(J198:J201)</f>
        <v>0</v>
      </c>
      <c r="K197" s="121">
        <f>SUM(K198:K201)</f>
        <v>0</v>
      </c>
    </row>
    <row r="198" spans="1:11" ht="12.75" x14ac:dyDescent="0.2">
      <c r="A198" s="57">
        <v>2</v>
      </c>
      <c r="B198" s="58">
        <v>2</v>
      </c>
      <c r="C198" s="58">
        <v>8</v>
      </c>
      <c r="D198" s="58">
        <v>6</v>
      </c>
      <c r="E198" s="58" t="s">
        <v>308</v>
      </c>
      <c r="F198" s="55" t="s">
        <v>380</v>
      </c>
      <c r="G198" s="56"/>
      <c r="H198" s="56"/>
      <c r="I198" s="56"/>
      <c r="J198" s="56">
        <f>SUBTOTAL(9,G198:I198)</f>
        <v>0</v>
      </c>
      <c r="K198" s="111" t="str">
        <f>IFERROR(J198/$J$19*100,"0.00")</f>
        <v>0.00</v>
      </c>
    </row>
    <row r="199" spans="1:11" ht="12.75" x14ac:dyDescent="0.2">
      <c r="A199" s="57">
        <v>2</v>
      </c>
      <c r="B199" s="58">
        <v>2</v>
      </c>
      <c r="C199" s="58">
        <v>8</v>
      </c>
      <c r="D199" s="58">
        <v>6</v>
      </c>
      <c r="E199" s="58" t="s">
        <v>309</v>
      </c>
      <c r="F199" s="55" t="s">
        <v>167</v>
      </c>
      <c r="G199" s="56"/>
      <c r="H199" s="56"/>
      <c r="I199" s="56"/>
      <c r="J199" s="56">
        <f>SUBTOTAL(9,G199:I199)</f>
        <v>0</v>
      </c>
      <c r="K199" s="111" t="str">
        <f>IFERROR(J199/$J$19*100,"0.00")</f>
        <v>0.00</v>
      </c>
    </row>
    <row r="200" spans="1:11" ht="12.75" x14ac:dyDescent="0.2">
      <c r="A200" s="57">
        <v>2</v>
      </c>
      <c r="B200" s="58">
        <v>2</v>
      </c>
      <c r="C200" s="58">
        <v>8</v>
      </c>
      <c r="D200" s="58">
        <v>6</v>
      </c>
      <c r="E200" s="58" t="s">
        <v>310</v>
      </c>
      <c r="F200" s="55" t="s">
        <v>168</v>
      </c>
      <c r="G200" s="56"/>
      <c r="H200" s="56"/>
      <c r="I200" s="56"/>
      <c r="J200" s="56">
        <f>SUBTOTAL(9,G200:I200)</f>
        <v>0</v>
      </c>
      <c r="K200" s="111" t="str">
        <f>IFERROR(J200/$J$19*100,"0.00")</f>
        <v>0.00</v>
      </c>
    </row>
    <row r="201" spans="1:11" ht="12.75" x14ac:dyDescent="0.2">
      <c r="A201" s="57">
        <v>2</v>
      </c>
      <c r="B201" s="58">
        <v>2</v>
      </c>
      <c r="C201" s="58">
        <v>8</v>
      </c>
      <c r="D201" s="58">
        <v>6</v>
      </c>
      <c r="E201" s="58" t="s">
        <v>311</v>
      </c>
      <c r="F201" s="55" t="s">
        <v>169</v>
      </c>
      <c r="G201" s="56"/>
      <c r="H201" s="56"/>
      <c r="I201" s="56"/>
      <c r="J201" s="56">
        <f>SUBTOTAL(9,G201:I201)</f>
        <v>0</v>
      </c>
      <c r="K201" s="111" t="str">
        <f>IFERROR(J201/$J$19*100,"0.00")</f>
        <v>0.00</v>
      </c>
    </row>
    <row r="202" spans="1:11" ht="12.75" x14ac:dyDescent="0.2">
      <c r="A202" s="65">
        <v>2</v>
      </c>
      <c r="B202" s="66">
        <v>2</v>
      </c>
      <c r="C202" s="66">
        <v>8</v>
      </c>
      <c r="D202" s="66">
        <v>7</v>
      </c>
      <c r="E202" s="66"/>
      <c r="F202" s="62" t="s">
        <v>170</v>
      </c>
      <c r="G202" s="80">
        <f>SUM(G203:G208)</f>
        <v>0</v>
      </c>
      <c r="H202" s="80">
        <f>SUM(H203:H208)</f>
        <v>0</v>
      </c>
      <c r="I202" s="80">
        <f>SUM(I203:I208)</f>
        <v>0</v>
      </c>
      <c r="J202" s="80">
        <f>SUM(J203:J208)</f>
        <v>0</v>
      </c>
      <c r="K202" s="121">
        <f>SUM(K203:K208)</f>
        <v>0</v>
      </c>
    </row>
    <row r="203" spans="1:11" ht="12.75" x14ac:dyDescent="0.2">
      <c r="A203" s="57">
        <v>2</v>
      </c>
      <c r="B203" s="58">
        <v>2</v>
      </c>
      <c r="C203" s="58">
        <v>8</v>
      </c>
      <c r="D203" s="58">
        <v>7</v>
      </c>
      <c r="E203" s="58" t="s">
        <v>308</v>
      </c>
      <c r="F203" s="71" t="s">
        <v>381</v>
      </c>
      <c r="G203" s="56"/>
      <c r="H203" s="56"/>
      <c r="I203" s="56"/>
      <c r="J203" s="56">
        <f t="shared" ref="J203:J208" si="10">SUBTOTAL(9,G203:I203)</f>
        <v>0</v>
      </c>
      <c r="K203" s="111" t="str">
        <f t="shared" ref="K203:K208" si="11">IFERROR(J203/$J$19*100,"0.00")</f>
        <v>0.00</v>
      </c>
    </row>
    <row r="204" spans="1:11" ht="12.75" x14ac:dyDescent="0.2">
      <c r="A204" s="57">
        <v>2</v>
      </c>
      <c r="B204" s="58">
        <v>2</v>
      </c>
      <c r="C204" s="58">
        <v>8</v>
      </c>
      <c r="D204" s="58">
        <v>7</v>
      </c>
      <c r="E204" s="58" t="s">
        <v>309</v>
      </c>
      <c r="F204" s="71" t="s">
        <v>171</v>
      </c>
      <c r="G204" s="56"/>
      <c r="H204" s="56"/>
      <c r="I204" s="56"/>
      <c r="J204" s="56">
        <f t="shared" si="10"/>
        <v>0</v>
      </c>
      <c r="K204" s="111" t="str">
        <f t="shared" si="11"/>
        <v>0.00</v>
      </c>
    </row>
    <row r="205" spans="1:11" ht="12.75" x14ac:dyDescent="0.2">
      <c r="A205" s="57">
        <v>2</v>
      </c>
      <c r="B205" s="58">
        <v>2</v>
      </c>
      <c r="C205" s="58">
        <v>8</v>
      </c>
      <c r="D205" s="58">
        <v>7</v>
      </c>
      <c r="E205" s="58" t="s">
        <v>310</v>
      </c>
      <c r="F205" s="71" t="s">
        <v>172</v>
      </c>
      <c r="G205" s="56"/>
      <c r="H205" s="56"/>
      <c r="I205" s="56"/>
      <c r="J205" s="56">
        <f t="shared" si="10"/>
        <v>0</v>
      </c>
      <c r="K205" s="111" t="str">
        <f t="shared" si="11"/>
        <v>0.00</v>
      </c>
    </row>
    <row r="206" spans="1:11" ht="12.75" x14ac:dyDescent="0.2">
      <c r="A206" s="57">
        <v>2</v>
      </c>
      <c r="B206" s="58">
        <v>2</v>
      </c>
      <c r="C206" s="58">
        <v>8</v>
      </c>
      <c r="D206" s="58">
        <v>7</v>
      </c>
      <c r="E206" s="58" t="s">
        <v>311</v>
      </c>
      <c r="F206" s="71" t="s">
        <v>173</v>
      </c>
      <c r="G206" s="56"/>
      <c r="H206" s="56"/>
      <c r="I206" s="56"/>
      <c r="J206" s="56">
        <f t="shared" si="10"/>
        <v>0</v>
      </c>
      <c r="K206" s="111" t="str">
        <f t="shared" si="11"/>
        <v>0.00</v>
      </c>
    </row>
    <row r="207" spans="1:11" ht="12.75" x14ac:dyDescent="0.2">
      <c r="A207" s="57">
        <v>2</v>
      </c>
      <c r="B207" s="58">
        <v>2</v>
      </c>
      <c r="C207" s="58">
        <v>8</v>
      </c>
      <c r="D207" s="58">
        <v>7</v>
      </c>
      <c r="E207" s="58" t="s">
        <v>315</v>
      </c>
      <c r="F207" s="71" t="s">
        <v>174</v>
      </c>
      <c r="G207" s="56"/>
      <c r="H207" s="56"/>
      <c r="I207" s="56"/>
      <c r="J207" s="56">
        <f t="shared" si="10"/>
        <v>0</v>
      </c>
      <c r="K207" s="111" t="str">
        <f t="shared" si="11"/>
        <v>0.00</v>
      </c>
    </row>
    <row r="208" spans="1:11" ht="12.75" x14ac:dyDescent="0.2">
      <c r="A208" s="57">
        <v>2</v>
      </c>
      <c r="B208" s="58">
        <v>2</v>
      </c>
      <c r="C208" s="58">
        <v>8</v>
      </c>
      <c r="D208" s="58">
        <v>7</v>
      </c>
      <c r="E208" s="58" t="s">
        <v>354</v>
      </c>
      <c r="F208" s="71" t="s">
        <v>175</v>
      </c>
      <c r="G208" s="56"/>
      <c r="H208" s="56"/>
      <c r="I208" s="56"/>
      <c r="J208" s="56">
        <f t="shared" si="10"/>
        <v>0</v>
      </c>
      <c r="K208" s="111" t="str">
        <f t="shared" si="11"/>
        <v>0.00</v>
      </c>
    </row>
    <row r="209" spans="1:11" ht="12.75" x14ac:dyDescent="0.2">
      <c r="A209" s="65">
        <v>2</v>
      </c>
      <c r="B209" s="66">
        <v>2</v>
      </c>
      <c r="C209" s="66">
        <v>8</v>
      </c>
      <c r="D209" s="66">
        <v>8</v>
      </c>
      <c r="E209" s="66"/>
      <c r="F209" s="62" t="s">
        <v>176</v>
      </c>
      <c r="G209" s="80">
        <f>SUM(G210:G212)</f>
        <v>0</v>
      </c>
      <c r="H209" s="80">
        <f>SUM(H210:H212)</f>
        <v>0</v>
      </c>
      <c r="I209" s="80">
        <f>SUM(I210:I212)</f>
        <v>0</v>
      </c>
      <c r="J209" s="80">
        <f>SUM(J210:J212)</f>
        <v>0</v>
      </c>
      <c r="K209" s="121">
        <f>SUM(K210:K212)</f>
        <v>0</v>
      </c>
    </row>
    <row r="210" spans="1:11" ht="12.75" x14ac:dyDescent="0.2">
      <c r="A210" s="57">
        <v>2</v>
      </c>
      <c r="B210" s="58">
        <v>2</v>
      </c>
      <c r="C210" s="58">
        <v>8</v>
      </c>
      <c r="D210" s="58">
        <v>8</v>
      </c>
      <c r="E210" s="58" t="s">
        <v>308</v>
      </c>
      <c r="F210" s="71" t="s">
        <v>177</v>
      </c>
      <c r="G210" s="56"/>
      <c r="H210" s="56"/>
      <c r="I210" s="56"/>
      <c r="J210" s="56">
        <f>SUBTOTAL(9,G210:I210)</f>
        <v>0</v>
      </c>
      <c r="K210" s="111" t="str">
        <f>IFERROR(J210/$J$19*100,"0.00")</f>
        <v>0.00</v>
      </c>
    </row>
    <row r="211" spans="1:11" ht="12.75" x14ac:dyDescent="0.2">
      <c r="A211" s="57">
        <v>2</v>
      </c>
      <c r="B211" s="58">
        <v>2</v>
      </c>
      <c r="C211" s="58">
        <v>8</v>
      </c>
      <c r="D211" s="58">
        <v>8</v>
      </c>
      <c r="E211" s="58" t="s">
        <v>309</v>
      </c>
      <c r="F211" s="71" t="s">
        <v>178</v>
      </c>
      <c r="G211" s="56"/>
      <c r="H211" s="56"/>
      <c r="I211" s="56"/>
      <c r="J211" s="56">
        <f>SUBTOTAL(9,G211:I211)</f>
        <v>0</v>
      </c>
      <c r="K211" s="111" t="str">
        <f>IFERROR(J211/$J$19*100,"0.00")</f>
        <v>0.00</v>
      </c>
    </row>
    <row r="212" spans="1:11" ht="12.75" x14ac:dyDescent="0.2">
      <c r="A212" s="57">
        <v>2</v>
      </c>
      <c r="B212" s="58">
        <v>2</v>
      </c>
      <c r="C212" s="58">
        <v>8</v>
      </c>
      <c r="D212" s="58">
        <v>8</v>
      </c>
      <c r="E212" s="58" t="s">
        <v>310</v>
      </c>
      <c r="F212" s="71" t="s">
        <v>179</v>
      </c>
      <c r="G212" s="56"/>
      <c r="H212" s="56"/>
      <c r="I212" s="56"/>
      <c r="J212" s="56">
        <f>SUBTOTAL(9,G212:I212)</f>
        <v>0</v>
      </c>
      <c r="K212" s="111" t="str">
        <f>IFERROR(J212/$J$19*100,"0.00")</f>
        <v>0.00</v>
      </c>
    </row>
    <row r="213" spans="1:11" ht="12.75" x14ac:dyDescent="0.2">
      <c r="A213" s="65">
        <v>2</v>
      </c>
      <c r="B213" s="66">
        <v>2</v>
      </c>
      <c r="C213" s="66">
        <v>8</v>
      </c>
      <c r="D213" s="66">
        <v>9</v>
      </c>
      <c r="E213" s="66"/>
      <c r="F213" s="62" t="s">
        <v>180</v>
      </c>
      <c r="G213" s="80">
        <f>SUM(G214:G218)</f>
        <v>0</v>
      </c>
      <c r="H213" s="80">
        <f>SUM(H214:H218)</f>
        <v>0</v>
      </c>
      <c r="I213" s="80">
        <f>SUM(I214:I218)</f>
        <v>0</v>
      </c>
      <c r="J213" s="80">
        <f>SUM(J214:J218)</f>
        <v>0</v>
      </c>
      <c r="K213" s="121">
        <f>SUM(K214:K218)</f>
        <v>0</v>
      </c>
    </row>
    <row r="214" spans="1:11" ht="12.75" x14ac:dyDescent="0.2">
      <c r="A214" s="58">
        <v>2</v>
      </c>
      <c r="B214" s="58">
        <v>2</v>
      </c>
      <c r="C214" s="58">
        <v>8</v>
      </c>
      <c r="D214" s="58">
        <v>9</v>
      </c>
      <c r="E214" s="58" t="s">
        <v>308</v>
      </c>
      <c r="F214" s="71" t="s">
        <v>318</v>
      </c>
      <c r="G214" s="56"/>
      <c r="H214" s="56"/>
      <c r="I214" s="56"/>
      <c r="J214" s="56">
        <f>SUBTOTAL(9,G214:I214)</f>
        <v>0</v>
      </c>
      <c r="K214" s="111" t="str">
        <f>IFERROR(J214/$J$19*100,"0.00")</f>
        <v>0.00</v>
      </c>
    </row>
    <row r="215" spans="1:11" ht="12.75" x14ac:dyDescent="0.2">
      <c r="A215" s="58">
        <v>2</v>
      </c>
      <c r="B215" s="58">
        <v>2</v>
      </c>
      <c r="C215" s="58">
        <v>8</v>
      </c>
      <c r="D215" s="58">
        <v>9</v>
      </c>
      <c r="E215" s="58" t="s">
        <v>309</v>
      </c>
      <c r="F215" s="71" t="s">
        <v>319</v>
      </c>
      <c r="G215" s="56"/>
      <c r="H215" s="56"/>
      <c r="I215" s="56"/>
      <c r="J215" s="56">
        <f>SUBTOTAL(9,G215:I215)</f>
        <v>0</v>
      </c>
      <c r="K215" s="111" t="str">
        <f>IFERROR(J215/$J$19*100,"0.00")</f>
        <v>0.00</v>
      </c>
    </row>
    <row r="216" spans="1:11" ht="12.75" x14ac:dyDescent="0.2">
      <c r="A216" s="58">
        <v>2</v>
      </c>
      <c r="B216" s="58">
        <v>2</v>
      </c>
      <c r="C216" s="58">
        <v>8</v>
      </c>
      <c r="D216" s="58">
        <v>9</v>
      </c>
      <c r="E216" s="58" t="s">
        <v>310</v>
      </c>
      <c r="F216" s="71" t="s">
        <v>382</v>
      </c>
      <c r="G216" s="56"/>
      <c r="H216" s="56"/>
      <c r="I216" s="56"/>
      <c r="J216" s="56">
        <f>SUBTOTAL(9,G216:I216)</f>
        <v>0</v>
      </c>
      <c r="K216" s="111" t="str">
        <f>IFERROR(J216/$J$19*100,"0.00")</f>
        <v>0.00</v>
      </c>
    </row>
    <row r="217" spans="1:11" ht="12.75" x14ac:dyDescent="0.2">
      <c r="A217" s="58">
        <v>2</v>
      </c>
      <c r="B217" s="58">
        <v>2</v>
      </c>
      <c r="C217" s="58">
        <v>8</v>
      </c>
      <c r="D217" s="58">
        <v>9</v>
      </c>
      <c r="E217" s="58" t="s">
        <v>311</v>
      </c>
      <c r="F217" s="71" t="s">
        <v>320</v>
      </c>
      <c r="G217" s="56"/>
      <c r="H217" s="56"/>
      <c r="I217" s="56"/>
      <c r="J217" s="56">
        <f>SUBTOTAL(9,G217:I217)</f>
        <v>0</v>
      </c>
      <c r="K217" s="111" t="str">
        <f>IFERROR(J217/$J$19*100,"0.00")</f>
        <v>0.00</v>
      </c>
    </row>
    <row r="218" spans="1:11" ht="12.75" x14ac:dyDescent="0.2">
      <c r="A218" s="57">
        <v>2</v>
      </c>
      <c r="B218" s="58">
        <v>2</v>
      </c>
      <c r="C218" s="58">
        <v>8</v>
      </c>
      <c r="D218" s="58">
        <v>9</v>
      </c>
      <c r="E218" s="58" t="s">
        <v>315</v>
      </c>
      <c r="F218" s="71" t="s">
        <v>181</v>
      </c>
      <c r="G218" s="56"/>
      <c r="H218" s="56"/>
      <c r="I218" s="56"/>
      <c r="J218" s="56">
        <f>SUBTOTAL(9,G218:I218)</f>
        <v>0</v>
      </c>
      <c r="K218" s="111" t="str">
        <f>IFERROR(J218/$J$19*100,"0.00")</f>
        <v>0.00</v>
      </c>
    </row>
    <row r="219" spans="1:11" ht="12.75" x14ac:dyDescent="0.2">
      <c r="A219" s="89">
        <v>2</v>
      </c>
      <c r="B219" s="90">
        <v>3</v>
      </c>
      <c r="C219" s="91"/>
      <c r="D219" s="91"/>
      <c r="E219" s="91"/>
      <c r="F219" s="92" t="s">
        <v>35</v>
      </c>
      <c r="G219" s="93">
        <f>+G220+G232+G241+G254+G259+G270+G298+G314+G319</f>
        <v>0</v>
      </c>
      <c r="H219" s="93">
        <f>+H220+H232+H241+H254+H259+H270+H298+H314+H319</f>
        <v>0</v>
      </c>
      <c r="I219" s="93">
        <f>+I220+I232+I241+I254+I259+I270+I298+I314+I319</f>
        <v>0</v>
      </c>
      <c r="J219" s="93">
        <f>+J220+J232+J241+J254+J259+J270+J298+J314+J319</f>
        <v>0</v>
      </c>
      <c r="K219" s="119">
        <f>+K220+K232+K241+K254+K259+K270+K298+K314+K319</f>
        <v>0</v>
      </c>
    </row>
    <row r="220" spans="1:11" ht="12.75" x14ac:dyDescent="0.2">
      <c r="A220" s="87">
        <v>2</v>
      </c>
      <c r="B220" s="85">
        <v>3</v>
      </c>
      <c r="C220" s="85">
        <v>1</v>
      </c>
      <c r="D220" s="85"/>
      <c r="E220" s="85"/>
      <c r="F220" s="88" t="s">
        <v>36</v>
      </c>
      <c r="G220" s="86">
        <f>+G221+G224+G226+G230</f>
        <v>0</v>
      </c>
      <c r="H220" s="86">
        <f>+H221+H224+H226+H230</f>
        <v>0</v>
      </c>
      <c r="I220" s="86">
        <f>+I221+I224+I226+I230</f>
        <v>0</v>
      </c>
      <c r="J220" s="86">
        <f>+J221+J224+J226+J230</f>
        <v>0</v>
      </c>
      <c r="K220" s="120">
        <f>+K221+K224+K226+K230</f>
        <v>0</v>
      </c>
    </row>
    <row r="221" spans="1:11" ht="12.75" x14ac:dyDescent="0.2">
      <c r="A221" s="65">
        <v>2</v>
      </c>
      <c r="B221" s="66">
        <v>3</v>
      </c>
      <c r="C221" s="66">
        <v>1</v>
      </c>
      <c r="D221" s="66">
        <v>1</v>
      </c>
      <c r="E221" s="66"/>
      <c r="F221" s="62" t="s">
        <v>182</v>
      </c>
      <c r="G221" s="80">
        <f>SUM(G222:G222)</f>
        <v>0</v>
      </c>
      <c r="H221" s="80">
        <f>SUM(H222:H222)</f>
        <v>0</v>
      </c>
      <c r="I221" s="80">
        <f>SUM(I222:I222)</f>
        <v>0</v>
      </c>
      <c r="J221" s="80">
        <f>SUM(J222:J222)</f>
        <v>0</v>
      </c>
      <c r="K221" s="121">
        <f>SUM(K222:K222)</f>
        <v>0</v>
      </c>
    </row>
    <row r="222" spans="1:11" ht="12.75" x14ac:dyDescent="0.2">
      <c r="A222" s="63">
        <v>2</v>
      </c>
      <c r="B222" s="58">
        <v>3</v>
      </c>
      <c r="C222" s="58">
        <v>1</v>
      </c>
      <c r="D222" s="58">
        <v>1</v>
      </c>
      <c r="E222" s="58" t="s">
        <v>308</v>
      </c>
      <c r="F222" s="55" t="s">
        <v>182</v>
      </c>
      <c r="G222" s="56"/>
      <c r="H222" s="56"/>
      <c r="I222" s="56"/>
      <c r="J222" s="56">
        <f>SUBTOTAL(9,G222:I222)</f>
        <v>0</v>
      </c>
      <c r="K222" s="111" t="str">
        <f>IFERROR(J222/$J$19*100,"0.00")</f>
        <v>0.00</v>
      </c>
    </row>
    <row r="223" spans="1:11" ht="12.75" x14ac:dyDescent="0.2">
      <c r="A223" s="63">
        <v>2</v>
      </c>
      <c r="B223" s="58">
        <v>3</v>
      </c>
      <c r="C223" s="58">
        <v>1</v>
      </c>
      <c r="D223" s="58">
        <v>1</v>
      </c>
      <c r="E223" s="58" t="s">
        <v>309</v>
      </c>
      <c r="F223" s="55" t="s">
        <v>183</v>
      </c>
      <c r="G223" s="67"/>
      <c r="H223" s="67"/>
      <c r="I223" s="67"/>
      <c r="J223" s="56">
        <f>SUBTOTAL(9,G223:I223)</f>
        <v>0</v>
      </c>
      <c r="K223" s="111" t="str">
        <f>IFERROR(J223/$J$19*100,"0.00")</f>
        <v>0.00</v>
      </c>
    </row>
    <row r="224" spans="1:11" ht="12.75" x14ac:dyDescent="0.2">
      <c r="A224" s="65">
        <v>2</v>
      </c>
      <c r="B224" s="66">
        <v>3</v>
      </c>
      <c r="C224" s="66">
        <v>1</v>
      </c>
      <c r="D224" s="66">
        <v>2</v>
      </c>
      <c r="E224" s="66"/>
      <c r="F224" s="62" t="s">
        <v>185</v>
      </c>
      <c r="G224" s="72">
        <f>+G225</f>
        <v>0</v>
      </c>
      <c r="H224" s="72">
        <f>+H225</f>
        <v>0</v>
      </c>
      <c r="I224" s="72">
        <f>+I225</f>
        <v>0</v>
      </c>
      <c r="J224" s="72">
        <f>+J225</f>
        <v>0</v>
      </c>
      <c r="K224" s="122" t="str">
        <f>+K225</f>
        <v>0.00</v>
      </c>
    </row>
    <row r="225" spans="1:11" ht="12.75" x14ac:dyDescent="0.2">
      <c r="A225" s="63">
        <v>2</v>
      </c>
      <c r="B225" s="58">
        <v>3</v>
      </c>
      <c r="C225" s="58">
        <v>1</v>
      </c>
      <c r="D225" s="58">
        <v>2</v>
      </c>
      <c r="E225" s="58" t="s">
        <v>308</v>
      </c>
      <c r="F225" s="55" t="s">
        <v>185</v>
      </c>
      <c r="G225" s="67"/>
      <c r="H225" s="67"/>
      <c r="I225" s="67"/>
      <c r="J225" s="56">
        <f>SUBTOTAL(9,G225:I225)</f>
        <v>0</v>
      </c>
      <c r="K225" s="111" t="str">
        <f>IFERROR(J225/$J$19*100,"0.00")</f>
        <v>0.00</v>
      </c>
    </row>
    <row r="226" spans="1:11" ht="12.75" x14ac:dyDescent="0.2">
      <c r="A226" s="65">
        <v>2</v>
      </c>
      <c r="B226" s="66">
        <v>3</v>
      </c>
      <c r="C226" s="66">
        <v>1</v>
      </c>
      <c r="D226" s="66">
        <v>3</v>
      </c>
      <c r="E226" s="66"/>
      <c r="F226" s="62" t="s">
        <v>184</v>
      </c>
      <c r="G226" s="80">
        <f>SUM(G227:G229)</f>
        <v>0</v>
      </c>
      <c r="H226" s="80">
        <f>SUM(H227:H229)</f>
        <v>0</v>
      </c>
      <c r="I226" s="80">
        <f>SUM(I227:I229)</f>
        <v>0</v>
      </c>
      <c r="J226" s="80">
        <f>SUM(J227:J229)</f>
        <v>0</v>
      </c>
      <c r="K226" s="121">
        <f>SUM(K227:K229)</f>
        <v>0</v>
      </c>
    </row>
    <row r="227" spans="1:11" ht="12.75" x14ac:dyDescent="0.2">
      <c r="A227" s="63">
        <v>2</v>
      </c>
      <c r="B227" s="58">
        <v>3</v>
      </c>
      <c r="C227" s="58">
        <v>1</v>
      </c>
      <c r="D227" s="58">
        <v>3</v>
      </c>
      <c r="E227" s="58" t="s">
        <v>308</v>
      </c>
      <c r="F227" s="55" t="s">
        <v>186</v>
      </c>
      <c r="G227" s="56"/>
      <c r="H227" s="56"/>
      <c r="I227" s="56"/>
      <c r="J227" s="56">
        <f>SUBTOTAL(9,G227:I227)</f>
        <v>0</v>
      </c>
      <c r="K227" s="111" t="str">
        <f>IFERROR(J227/$J$19*100,"0.00")</f>
        <v>0.00</v>
      </c>
    </row>
    <row r="228" spans="1:11" ht="12.75" x14ac:dyDescent="0.2">
      <c r="A228" s="63">
        <v>2</v>
      </c>
      <c r="B228" s="58">
        <v>3</v>
      </c>
      <c r="C228" s="58">
        <v>1</v>
      </c>
      <c r="D228" s="58">
        <v>3</v>
      </c>
      <c r="E228" s="58" t="s">
        <v>309</v>
      </c>
      <c r="F228" s="55" t="s">
        <v>187</v>
      </c>
      <c r="G228" s="56"/>
      <c r="H228" s="56"/>
      <c r="I228" s="56"/>
      <c r="J228" s="56">
        <f>SUBTOTAL(9,G228:I228)</f>
        <v>0</v>
      </c>
      <c r="K228" s="111" t="str">
        <f>IFERROR(J228/$J$19*100,"0.00")</f>
        <v>0.00</v>
      </c>
    </row>
    <row r="229" spans="1:11" ht="12.75" x14ac:dyDescent="0.2">
      <c r="A229" s="63">
        <v>2</v>
      </c>
      <c r="B229" s="58">
        <v>3</v>
      </c>
      <c r="C229" s="58">
        <v>1</v>
      </c>
      <c r="D229" s="58">
        <v>3</v>
      </c>
      <c r="E229" s="58" t="s">
        <v>310</v>
      </c>
      <c r="F229" s="55" t="s">
        <v>188</v>
      </c>
      <c r="G229" s="67"/>
      <c r="H229" s="67"/>
      <c r="I229" s="67"/>
      <c r="J229" s="56">
        <f>SUBTOTAL(9,G229:I229)</f>
        <v>0</v>
      </c>
      <c r="K229" s="111" t="str">
        <f>IFERROR(J229/$J$19*100,"0.00")</f>
        <v>0.00</v>
      </c>
    </row>
    <row r="230" spans="1:11" ht="12.75" x14ac:dyDescent="0.2">
      <c r="A230" s="65">
        <v>2</v>
      </c>
      <c r="B230" s="66">
        <v>3</v>
      </c>
      <c r="C230" s="66">
        <v>1</v>
      </c>
      <c r="D230" s="66">
        <v>4</v>
      </c>
      <c r="E230" s="66"/>
      <c r="F230" s="62" t="s">
        <v>189</v>
      </c>
      <c r="G230" s="72">
        <f>+G231</f>
        <v>0</v>
      </c>
      <c r="H230" s="72">
        <f>+H231</f>
        <v>0</v>
      </c>
      <c r="I230" s="72">
        <f>+I231</f>
        <v>0</v>
      </c>
      <c r="J230" s="72">
        <f>+J231</f>
        <v>0</v>
      </c>
      <c r="K230" s="122" t="str">
        <f>+K231</f>
        <v>0.00</v>
      </c>
    </row>
    <row r="231" spans="1:11" ht="12.75" x14ac:dyDescent="0.2">
      <c r="A231" s="63">
        <v>2</v>
      </c>
      <c r="B231" s="58">
        <v>3</v>
      </c>
      <c r="C231" s="58">
        <v>1</v>
      </c>
      <c r="D231" s="58">
        <v>4</v>
      </c>
      <c r="E231" s="58" t="s">
        <v>308</v>
      </c>
      <c r="F231" s="55" t="s">
        <v>189</v>
      </c>
      <c r="G231" s="67"/>
      <c r="H231" s="67"/>
      <c r="I231" s="67"/>
      <c r="J231" s="56">
        <f>SUBTOTAL(9,G231:I231)</f>
        <v>0</v>
      </c>
      <c r="K231" s="111" t="str">
        <f>IFERROR(J231/$J$19*100,"0.00")</f>
        <v>0.00</v>
      </c>
    </row>
    <row r="232" spans="1:11" ht="12.75" x14ac:dyDescent="0.2">
      <c r="A232" s="87">
        <v>2</v>
      </c>
      <c r="B232" s="85">
        <v>3</v>
      </c>
      <c r="C232" s="85">
        <v>2</v>
      </c>
      <c r="D232" s="85"/>
      <c r="E232" s="85"/>
      <c r="F232" s="88" t="s">
        <v>37</v>
      </c>
      <c r="G232" s="86">
        <f>+G233+G235+G237+G239</f>
        <v>0</v>
      </c>
      <c r="H232" s="86">
        <f>+H233+H235+H237+H239</f>
        <v>0</v>
      </c>
      <c r="I232" s="86">
        <f>+I233+I235+I237+I239</f>
        <v>0</v>
      </c>
      <c r="J232" s="86">
        <f>+J233+J235+J237+J239</f>
        <v>0</v>
      </c>
      <c r="K232" s="120">
        <f>+K233+K235+K237+K239</f>
        <v>0</v>
      </c>
    </row>
    <row r="233" spans="1:11" ht="12.75" x14ac:dyDescent="0.2">
      <c r="A233" s="65">
        <v>2</v>
      </c>
      <c r="B233" s="66">
        <v>3</v>
      </c>
      <c r="C233" s="66">
        <v>2</v>
      </c>
      <c r="D233" s="66">
        <v>1</v>
      </c>
      <c r="E233" s="66"/>
      <c r="F233" s="62" t="s">
        <v>190</v>
      </c>
      <c r="G233" s="72">
        <f>+G234</f>
        <v>0</v>
      </c>
      <c r="H233" s="72">
        <f>+H234</f>
        <v>0</v>
      </c>
      <c r="I233" s="72">
        <f>+I234</f>
        <v>0</v>
      </c>
      <c r="J233" s="72">
        <f>+J234</f>
        <v>0</v>
      </c>
      <c r="K233" s="122" t="str">
        <f>+K234</f>
        <v>0.00</v>
      </c>
    </row>
    <row r="234" spans="1:11" ht="12.75" x14ac:dyDescent="0.2">
      <c r="A234" s="63">
        <v>2</v>
      </c>
      <c r="B234" s="58">
        <v>3</v>
      </c>
      <c r="C234" s="58">
        <v>2</v>
      </c>
      <c r="D234" s="58">
        <v>1</v>
      </c>
      <c r="E234" s="58" t="s">
        <v>308</v>
      </c>
      <c r="F234" s="55" t="s">
        <v>190</v>
      </c>
      <c r="G234" s="67"/>
      <c r="H234" s="67"/>
      <c r="I234" s="67"/>
      <c r="J234" s="56">
        <f>SUBTOTAL(9,G234:I234)</f>
        <v>0</v>
      </c>
      <c r="K234" s="111" t="str">
        <f>IFERROR(J234/$J$19*100,"0.00")</f>
        <v>0.00</v>
      </c>
    </row>
    <row r="235" spans="1:11" ht="12.75" x14ac:dyDescent="0.2">
      <c r="A235" s="65">
        <v>2</v>
      </c>
      <c r="B235" s="66">
        <v>3</v>
      </c>
      <c r="C235" s="66">
        <v>2</v>
      </c>
      <c r="D235" s="66">
        <v>2</v>
      </c>
      <c r="E235" s="66"/>
      <c r="F235" s="62" t="s">
        <v>191</v>
      </c>
      <c r="G235" s="72">
        <f>+G236</f>
        <v>0</v>
      </c>
      <c r="H235" s="72">
        <f>+H236</f>
        <v>0</v>
      </c>
      <c r="I235" s="72">
        <f>+I236</f>
        <v>0</v>
      </c>
      <c r="J235" s="72">
        <f>+J236</f>
        <v>0</v>
      </c>
      <c r="K235" s="122" t="str">
        <f>+K236</f>
        <v>0.00</v>
      </c>
    </row>
    <row r="236" spans="1:11" ht="12.75" x14ac:dyDescent="0.2">
      <c r="A236" s="63">
        <v>2</v>
      </c>
      <c r="B236" s="58">
        <v>3</v>
      </c>
      <c r="C236" s="58">
        <v>2</v>
      </c>
      <c r="D236" s="58">
        <v>2</v>
      </c>
      <c r="E236" s="58" t="s">
        <v>308</v>
      </c>
      <c r="F236" s="55" t="s">
        <v>191</v>
      </c>
      <c r="G236" s="67"/>
      <c r="H236" s="67"/>
      <c r="I236" s="67"/>
      <c r="J236" s="56">
        <f>SUBTOTAL(9,G236:I236)</f>
        <v>0</v>
      </c>
      <c r="K236" s="111" t="str">
        <f>IFERROR(J236/$J$19*100,"0.00")</f>
        <v>0.00</v>
      </c>
    </row>
    <row r="237" spans="1:11" ht="12.75" x14ac:dyDescent="0.2">
      <c r="A237" s="65">
        <v>2</v>
      </c>
      <c r="B237" s="66">
        <v>3</v>
      </c>
      <c r="C237" s="66">
        <v>2</v>
      </c>
      <c r="D237" s="66">
        <v>3</v>
      </c>
      <c r="E237" s="66"/>
      <c r="F237" s="62" t="s">
        <v>192</v>
      </c>
      <c r="G237" s="72">
        <f>+G238</f>
        <v>0</v>
      </c>
      <c r="H237" s="72">
        <f>+H238</f>
        <v>0</v>
      </c>
      <c r="I237" s="72">
        <f>+I238</f>
        <v>0</v>
      </c>
      <c r="J237" s="72">
        <f>+J238</f>
        <v>0</v>
      </c>
      <c r="K237" s="122" t="str">
        <f>+K238</f>
        <v>0.00</v>
      </c>
    </row>
    <row r="238" spans="1:11" ht="12.75" x14ac:dyDescent="0.2">
      <c r="A238" s="63">
        <v>2</v>
      </c>
      <c r="B238" s="58">
        <v>3</v>
      </c>
      <c r="C238" s="58">
        <v>2</v>
      </c>
      <c r="D238" s="58">
        <v>3</v>
      </c>
      <c r="E238" s="58" t="s">
        <v>308</v>
      </c>
      <c r="F238" s="55" t="s">
        <v>192</v>
      </c>
      <c r="G238" s="67"/>
      <c r="H238" s="67"/>
      <c r="I238" s="67"/>
      <c r="J238" s="56">
        <f>SUBTOTAL(9,G238:I238)</f>
        <v>0</v>
      </c>
      <c r="K238" s="111" t="str">
        <f>IFERROR(J238/$J$19*100,"0.00")</f>
        <v>0.00</v>
      </c>
    </row>
    <row r="239" spans="1:11" ht="12.75" x14ac:dyDescent="0.2">
      <c r="A239" s="65">
        <v>2</v>
      </c>
      <c r="B239" s="66">
        <v>3</v>
      </c>
      <c r="C239" s="66">
        <v>2</v>
      </c>
      <c r="D239" s="66">
        <v>4</v>
      </c>
      <c r="E239" s="66"/>
      <c r="F239" s="62" t="s">
        <v>38</v>
      </c>
      <c r="G239" s="72">
        <f>+G240</f>
        <v>0</v>
      </c>
      <c r="H239" s="72">
        <f>+H240</f>
        <v>0</v>
      </c>
      <c r="I239" s="72">
        <f>+I240</f>
        <v>0</v>
      </c>
      <c r="J239" s="72">
        <f>+J240</f>
        <v>0</v>
      </c>
      <c r="K239" s="122" t="str">
        <f>+K240</f>
        <v>0.00</v>
      </c>
    </row>
    <row r="240" spans="1:11" ht="12.75" x14ac:dyDescent="0.2">
      <c r="A240" s="63">
        <v>2</v>
      </c>
      <c r="B240" s="58">
        <v>3</v>
      </c>
      <c r="C240" s="58">
        <v>2</v>
      </c>
      <c r="D240" s="58">
        <v>4</v>
      </c>
      <c r="E240" s="58" t="s">
        <v>308</v>
      </c>
      <c r="F240" s="55" t="s">
        <v>38</v>
      </c>
      <c r="G240" s="67"/>
      <c r="H240" s="67"/>
      <c r="I240" s="67"/>
      <c r="J240" s="56">
        <f>SUBTOTAL(9,G240:I240)</f>
        <v>0</v>
      </c>
      <c r="K240" s="111" t="str">
        <f>IFERROR(J240/$J$19*100,"0.00")</f>
        <v>0.00</v>
      </c>
    </row>
    <row r="241" spans="1:11" ht="12.75" x14ac:dyDescent="0.2">
      <c r="A241" s="87">
        <v>2</v>
      </c>
      <c r="B241" s="85">
        <v>3</v>
      </c>
      <c r="C241" s="85">
        <v>3</v>
      </c>
      <c r="D241" s="85"/>
      <c r="E241" s="85"/>
      <c r="F241" s="88" t="s">
        <v>383</v>
      </c>
      <c r="G241" s="86">
        <f>+G242+G244+G246+G248+G250+G252</f>
        <v>0</v>
      </c>
      <c r="H241" s="86">
        <f>+H242+H244+H246+H248+H250+H252</f>
        <v>0</v>
      </c>
      <c r="I241" s="86">
        <f>+I242+I244+I246+I248+I250+I252</f>
        <v>0</v>
      </c>
      <c r="J241" s="86">
        <f>+J242+J244+J246+J248+J250+J252</f>
        <v>0</v>
      </c>
      <c r="K241" s="120">
        <f>+K242+K244+K246+K248+K250+K252</f>
        <v>0</v>
      </c>
    </row>
    <row r="242" spans="1:11" ht="12.75" x14ac:dyDescent="0.2">
      <c r="A242" s="65">
        <v>2</v>
      </c>
      <c r="B242" s="66">
        <v>3</v>
      </c>
      <c r="C242" s="66">
        <v>3</v>
      </c>
      <c r="D242" s="66">
        <v>1</v>
      </c>
      <c r="E242" s="66"/>
      <c r="F242" s="62" t="s">
        <v>193</v>
      </c>
      <c r="G242" s="80">
        <f>G243</f>
        <v>0</v>
      </c>
      <c r="H242" s="80">
        <f>H243</f>
        <v>0</v>
      </c>
      <c r="I242" s="80">
        <f>I243</f>
        <v>0</v>
      </c>
      <c r="J242" s="80">
        <f>J243</f>
        <v>0</v>
      </c>
      <c r="K242" s="121" t="str">
        <f>K243</f>
        <v>0.00</v>
      </c>
    </row>
    <row r="243" spans="1:11" ht="12.75" x14ac:dyDescent="0.2">
      <c r="A243" s="63">
        <v>2</v>
      </c>
      <c r="B243" s="58">
        <v>3</v>
      </c>
      <c r="C243" s="58">
        <v>3</v>
      </c>
      <c r="D243" s="58">
        <v>1</v>
      </c>
      <c r="E243" s="58" t="s">
        <v>308</v>
      </c>
      <c r="F243" s="55" t="s">
        <v>193</v>
      </c>
      <c r="G243" s="56"/>
      <c r="H243" s="56"/>
      <c r="I243" s="56"/>
      <c r="J243" s="56">
        <f>SUBTOTAL(9,G243:I243)</f>
        <v>0</v>
      </c>
      <c r="K243" s="111" t="str">
        <f>IFERROR(J243/$J$19*100,"0.00")</f>
        <v>0.00</v>
      </c>
    </row>
    <row r="244" spans="1:11" ht="12.75" x14ac:dyDescent="0.2">
      <c r="A244" s="65">
        <v>2</v>
      </c>
      <c r="B244" s="66">
        <v>3</v>
      </c>
      <c r="C244" s="66">
        <v>3</v>
      </c>
      <c r="D244" s="66">
        <v>2</v>
      </c>
      <c r="E244" s="66"/>
      <c r="F244" s="62" t="s">
        <v>194</v>
      </c>
      <c r="G244" s="72">
        <f>+G245</f>
        <v>0</v>
      </c>
      <c r="H244" s="72">
        <f>+H245</f>
        <v>0</v>
      </c>
      <c r="I244" s="72">
        <f>+I245</f>
        <v>0</v>
      </c>
      <c r="J244" s="72">
        <f>+J245</f>
        <v>0</v>
      </c>
      <c r="K244" s="122" t="str">
        <f>+K245</f>
        <v>0.00</v>
      </c>
    </row>
    <row r="245" spans="1:11" ht="12.75" x14ac:dyDescent="0.2">
      <c r="A245" s="63">
        <v>2</v>
      </c>
      <c r="B245" s="58">
        <v>3</v>
      </c>
      <c r="C245" s="58">
        <v>3</v>
      </c>
      <c r="D245" s="58">
        <v>2</v>
      </c>
      <c r="E245" s="58" t="s">
        <v>308</v>
      </c>
      <c r="F245" s="55" t="s">
        <v>194</v>
      </c>
      <c r="G245" s="56"/>
      <c r="H245" s="56"/>
      <c r="I245" s="56"/>
      <c r="J245" s="56">
        <f>SUBTOTAL(9,G245:I245)</f>
        <v>0</v>
      </c>
      <c r="K245" s="111" t="str">
        <f>IFERROR(J245/$J$19*100,"0.00")</f>
        <v>0.00</v>
      </c>
    </row>
    <row r="246" spans="1:11" ht="12.75" x14ac:dyDescent="0.2">
      <c r="A246" s="65">
        <v>2</v>
      </c>
      <c r="B246" s="66">
        <v>3</v>
      </c>
      <c r="C246" s="66">
        <v>3</v>
      </c>
      <c r="D246" s="66">
        <v>3</v>
      </c>
      <c r="E246" s="66"/>
      <c r="F246" s="62" t="s">
        <v>195</v>
      </c>
      <c r="G246" s="72">
        <f>+G247</f>
        <v>0</v>
      </c>
      <c r="H246" s="72">
        <f>+H247</f>
        <v>0</v>
      </c>
      <c r="I246" s="72">
        <f>+I247</f>
        <v>0</v>
      </c>
      <c r="J246" s="72">
        <f>+J247</f>
        <v>0</v>
      </c>
      <c r="K246" s="122" t="str">
        <f>+K247</f>
        <v>0.00</v>
      </c>
    </row>
    <row r="247" spans="1:11" ht="12.75" x14ac:dyDescent="0.2">
      <c r="A247" s="63">
        <v>2</v>
      </c>
      <c r="B247" s="58">
        <v>3</v>
      </c>
      <c r="C247" s="58">
        <v>3</v>
      </c>
      <c r="D247" s="58">
        <v>3</v>
      </c>
      <c r="E247" s="58" t="s">
        <v>308</v>
      </c>
      <c r="F247" s="55" t="s">
        <v>195</v>
      </c>
      <c r="G247" s="56"/>
      <c r="H247" s="56"/>
      <c r="I247" s="56"/>
      <c r="J247" s="56">
        <f>SUBTOTAL(9,G247:I247)</f>
        <v>0</v>
      </c>
      <c r="K247" s="111" t="str">
        <f>IFERROR(J247/$J$19*100,"0.00")</f>
        <v>0.00</v>
      </c>
    </row>
    <row r="248" spans="1:11" ht="12.75" x14ac:dyDescent="0.2">
      <c r="A248" s="65">
        <v>2</v>
      </c>
      <c r="B248" s="66">
        <v>3</v>
      </c>
      <c r="C248" s="66">
        <v>3</v>
      </c>
      <c r="D248" s="66">
        <v>4</v>
      </c>
      <c r="E248" s="66"/>
      <c r="F248" s="62" t="s">
        <v>196</v>
      </c>
      <c r="G248" s="72">
        <f>+G249</f>
        <v>0</v>
      </c>
      <c r="H248" s="72">
        <f>+H249</f>
        <v>0</v>
      </c>
      <c r="I248" s="72">
        <f>+I249</f>
        <v>0</v>
      </c>
      <c r="J248" s="72">
        <f>+J249</f>
        <v>0</v>
      </c>
      <c r="K248" s="122" t="str">
        <f>+K249</f>
        <v>0.00</v>
      </c>
    </row>
    <row r="249" spans="1:11" ht="12.75" x14ac:dyDescent="0.2">
      <c r="A249" s="63">
        <v>2</v>
      </c>
      <c r="B249" s="58">
        <v>3</v>
      </c>
      <c r="C249" s="58">
        <v>3</v>
      </c>
      <c r="D249" s="58">
        <v>4</v>
      </c>
      <c r="E249" s="58" t="s">
        <v>308</v>
      </c>
      <c r="F249" s="55" t="s">
        <v>196</v>
      </c>
      <c r="G249" s="67"/>
      <c r="H249" s="67"/>
      <c r="I249" s="67"/>
      <c r="J249" s="56">
        <f>SUBTOTAL(9,G249:I249)</f>
        <v>0</v>
      </c>
      <c r="K249" s="111" t="str">
        <f>IFERROR(J249/$J$19*100,"0.00")</f>
        <v>0.00</v>
      </c>
    </row>
    <row r="250" spans="1:11" ht="12.75" x14ac:dyDescent="0.2">
      <c r="A250" s="65">
        <v>2</v>
      </c>
      <c r="B250" s="66">
        <v>3</v>
      </c>
      <c r="C250" s="66">
        <v>3</v>
      </c>
      <c r="D250" s="66">
        <v>5</v>
      </c>
      <c r="E250" s="66"/>
      <c r="F250" s="62" t="s">
        <v>197</v>
      </c>
      <c r="G250" s="72">
        <f>+G251</f>
        <v>0</v>
      </c>
      <c r="H250" s="72">
        <f>+H251</f>
        <v>0</v>
      </c>
      <c r="I250" s="72">
        <f>+I251</f>
        <v>0</v>
      </c>
      <c r="J250" s="72">
        <f>+J251</f>
        <v>0</v>
      </c>
      <c r="K250" s="122" t="str">
        <f>+K251</f>
        <v>0.00</v>
      </c>
    </row>
    <row r="251" spans="1:11" ht="12.75" x14ac:dyDescent="0.2">
      <c r="A251" s="63">
        <v>2</v>
      </c>
      <c r="B251" s="58">
        <v>3</v>
      </c>
      <c r="C251" s="58">
        <v>3</v>
      </c>
      <c r="D251" s="58">
        <v>5</v>
      </c>
      <c r="E251" s="58" t="s">
        <v>308</v>
      </c>
      <c r="F251" s="55" t="s">
        <v>197</v>
      </c>
      <c r="G251" s="67"/>
      <c r="H251" s="67"/>
      <c r="I251" s="67"/>
      <c r="J251" s="56">
        <f>SUBTOTAL(9,G251:I251)</f>
        <v>0</v>
      </c>
      <c r="K251" s="111" t="str">
        <f>IFERROR(J251/$J$19*100,"0.00")</f>
        <v>0.00</v>
      </c>
    </row>
    <row r="252" spans="1:11" ht="12.75" x14ac:dyDescent="0.2">
      <c r="A252" s="65">
        <v>2</v>
      </c>
      <c r="B252" s="66">
        <v>3</v>
      </c>
      <c r="C252" s="66">
        <v>3</v>
      </c>
      <c r="D252" s="66">
        <v>6</v>
      </c>
      <c r="E252" s="66"/>
      <c r="F252" s="62" t="s">
        <v>198</v>
      </c>
      <c r="G252" s="72">
        <f>+G253</f>
        <v>0</v>
      </c>
      <c r="H252" s="72">
        <f>+H253</f>
        <v>0</v>
      </c>
      <c r="I252" s="72">
        <f>+I253</f>
        <v>0</v>
      </c>
      <c r="J252" s="72">
        <f>+J253</f>
        <v>0</v>
      </c>
      <c r="K252" s="122" t="str">
        <f>+K253</f>
        <v>0.00</v>
      </c>
    </row>
    <row r="253" spans="1:11" ht="12.75" x14ac:dyDescent="0.2">
      <c r="A253" s="63">
        <v>2</v>
      </c>
      <c r="B253" s="58">
        <v>3</v>
      </c>
      <c r="C253" s="58">
        <v>3</v>
      </c>
      <c r="D253" s="58">
        <v>6</v>
      </c>
      <c r="E253" s="58" t="s">
        <v>308</v>
      </c>
      <c r="F253" s="55" t="s">
        <v>198</v>
      </c>
      <c r="G253" s="56"/>
      <c r="H253" s="56"/>
      <c r="I253" s="56"/>
      <c r="J253" s="56">
        <f>SUBTOTAL(9,G253:I253)</f>
        <v>0</v>
      </c>
      <c r="K253" s="111" t="str">
        <f>IFERROR(J253/$J$19*100,"0.00")</f>
        <v>0.00</v>
      </c>
    </row>
    <row r="254" spans="1:11" ht="12.75" x14ac:dyDescent="0.2">
      <c r="A254" s="87">
        <v>2</v>
      </c>
      <c r="B254" s="85">
        <v>3</v>
      </c>
      <c r="C254" s="85">
        <v>4</v>
      </c>
      <c r="D254" s="85"/>
      <c r="E254" s="85"/>
      <c r="F254" s="88" t="s">
        <v>384</v>
      </c>
      <c r="G254" s="86">
        <f>+G255+G257</f>
        <v>0</v>
      </c>
      <c r="H254" s="86">
        <f>+H255+H257</f>
        <v>0</v>
      </c>
      <c r="I254" s="86">
        <f>+I255+I257</f>
        <v>0</v>
      </c>
      <c r="J254" s="86">
        <f>+J255+J257</f>
        <v>0</v>
      </c>
      <c r="K254" s="120">
        <f>+K255+K257</f>
        <v>0</v>
      </c>
    </row>
    <row r="255" spans="1:11" ht="12.75" x14ac:dyDescent="0.2">
      <c r="A255" s="65">
        <v>2</v>
      </c>
      <c r="B255" s="66">
        <v>3</v>
      </c>
      <c r="C255" s="66">
        <v>4</v>
      </c>
      <c r="D255" s="66">
        <v>1</v>
      </c>
      <c r="E255" s="66"/>
      <c r="F255" s="62" t="s">
        <v>199</v>
      </c>
      <c r="G255" s="72">
        <f>+G256</f>
        <v>0</v>
      </c>
      <c r="H255" s="72">
        <f>+H256</f>
        <v>0</v>
      </c>
      <c r="I255" s="72">
        <f>+I256</f>
        <v>0</v>
      </c>
      <c r="J255" s="72">
        <f>+J256</f>
        <v>0</v>
      </c>
      <c r="K255" s="122" t="str">
        <f>+K256</f>
        <v>0.00</v>
      </c>
    </row>
    <row r="256" spans="1:11" ht="12.75" x14ac:dyDescent="0.2">
      <c r="A256" s="63">
        <v>2</v>
      </c>
      <c r="B256" s="58">
        <v>3</v>
      </c>
      <c r="C256" s="58">
        <v>4</v>
      </c>
      <c r="D256" s="58">
        <v>1</v>
      </c>
      <c r="E256" s="58" t="s">
        <v>308</v>
      </c>
      <c r="F256" s="55" t="s">
        <v>199</v>
      </c>
      <c r="G256" s="56"/>
      <c r="H256" s="56"/>
      <c r="I256" s="56"/>
      <c r="J256" s="56">
        <f>SUBTOTAL(9,G256:I256)</f>
        <v>0</v>
      </c>
      <c r="K256" s="111" t="str">
        <f>IFERROR(J256/$J$19*100,"0.00")</f>
        <v>0.00</v>
      </c>
    </row>
    <row r="257" spans="1:11" ht="12.75" x14ac:dyDescent="0.2">
      <c r="A257" s="68">
        <v>2</v>
      </c>
      <c r="B257" s="66">
        <v>3</v>
      </c>
      <c r="C257" s="66">
        <v>4</v>
      </c>
      <c r="D257" s="66">
        <v>2</v>
      </c>
      <c r="E257" s="66"/>
      <c r="F257" s="62" t="s">
        <v>200</v>
      </c>
      <c r="G257" s="72">
        <f>+G258</f>
        <v>0</v>
      </c>
      <c r="H257" s="72">
        <f>+H258</f>
        <v>0</v>
      </c>
      <c r="I257" s="72">
        <f>+I258</f>
        <v>0</v>
      </c>
      <c r="J257" s="72">
        <f>+J258</f>
        <v>0</v>
      </c>
      <c r="K257" s="122" t="str">
        <f>+K258</f>
        <v>0.00</v>
      </c>
    </row>
    <row r="258" spans="1:11" ht="12.75" x14ac:dyDescent="0.2">
      <c r="A258" s="73">
        <v>2</v>
      </c>
      <c r="B258" s="74">
        <v>3</v>
      </c>
      <c r="C258" s="74">
        <v>4</v>
      </c>
      <c r="D258" s="74">
        <v>2</v>
      </c>
      <c r="E258" s="58" t="s">
        <v>308</v>
      </c>
      <c r="F258" s="55" t="s">
        <v>200</v>
      </c>
      <c r="G258" s="67"/>
      <c r="H258" s="67"/>
      <c r="I258" s="67"/>
      <c r="J258" s="56">
        <f>SUBTOTAL(9,G258:I258)</f>
        <v>0</v>
      </c>
      <c r="K258" s="111" t="str">
        <f>IFERROR(J258/$J$19*100,"0.00")</f>
        <v>0.00</v>
      </c>
    </row>
    <row r="259" spans="1:11" ht="12.75" x14ac:dyDescent="0.2">
      <c r="A259" s="87">
        <v>2</v>
      </c>
      <c r="B259" s="85">
        <v>3</v>
      </c>
      <c r="C259" s="85">
        <v>5</v>
      </c>
      <c r="D259" s="85"/>
      <c r="E259" s="85"/>
      <c r="F259" s="88" t="s">
        <v>205</v>
      </c>
      <c r="G259" s="86">
        <f>+G260+G262+G264+G266+G268</f>
        <v>0</v>
      </c>
      <c r="H259" s="86">
        <f>+H260+H262+H264+H266+H268</f>
        <v>0</v>
      </c>
      <c r="I259" s="86">
        <f>+I260+I262+I264+I266+I268</f>
        <v>0</v>
      </c>
      <c r="J259" s="86">
        <f>+J260+J262+J264+J266+J268</f>
        <v>0</v>
      </c>
      <c r="K259" s="120">
        <f>+K260+K262+K264+K266+K268</f>
        <v>0</v>
      </c>
    </row>
    <row r="260" spans="1:11" ht="12.75" x14ac:dyDescent="0.2">
      <c r="A260" s="65">
        <v>2</v>
      </c>
      <c r="B260" s="66">
        <v>3</v>
      </c>
      <c r="C260" s="66">
        <v>5</v>
      </c>
      <c r="D260" s="66">
        <v>1</v>
      </c>
      <c r="E260" s="66"/>
      <c r="F260" s="62" t="s">
        <v>201</v>
      </c>
      <c r="G260" s="72">
        <f>+G261</f>
        <v>0</v>
      </c>
      <c r="H260" s="72">
        <f>+H261</f>
        <v>0</v>
      </c>
      <c r="I260" s="72">
        <f>+I261</f>
        <v>0</v>
      </c>
      <c r="J260" s="72">
        <f>+J261</f>
        <v>0</v>
      </c>
      <c r="K260" s="122" t="str">
        <f>+K261</f>
        <v>0.00</v>
      </c>
    </row>
    <row r="261" spans="1:11" ht="12.75" x14ac:dyDescent="0.2">
      <c r="A261" s="63">
        <v>2</v>
      </c>
      <c r="B261" s="58">
        <v>3</v>
      </c>
      <c r="C261" s="58">
        <v>5</v>
      </c>
      <c r="D261" s="58">
        <v>1</v>
      </c>
      <c r="E261" s="58" t="s">
        <v>308</v>
      </c>
      <c r="F261" s="55" t="s">
        <v>201</v>
      </c>
      <c r="G261" s="67"/>
      <c r="H261" s="67"/>
      <c r="I261" s="67"/>
      <c r="J261" s="56">
        <f>SUBTOTAL(9,G261:I261)</f>
        <v>0</v>
      </c>
      <c r="K261" s="111" t="str">
        <f>IFERROR(J261/$J$19*100,"0.00")</f>
        <v>0.00</v>
      </c>
    </row>
    <row r="262" spans="1:11" ht="12.75" x14ac:dyDescent="0.2">
      <c r="A262" s="65">
        <v>2</v>
      </c>
      <c r="B262" s="66">
        <v>3</v>
      </c>
      <c r="C262" s="66">
        <v>5</v>
      </c>
      <c r="D262" s="66">
        <v>2</v>
      </c>
      <c r="E262" s="66"/>
      <c r="F262" s="62" t="s">
        <v>202</v>
      </c>
      <c r="G262" s="72">
        <f>+G263</f>
        <v>0</v>
      </c>
      <c r="H262" s="72">
        <f>+H263</f>
        <v>0</v>
      </c>
      <c r="I262" s="72">
        <f>+I263</f>
        <v>0</v>
      </c>
      <c r="J262" s="72">
        <f>+J263</f>
        <v>0</v>
      </c>
      <c r="K262" s="122" t="str">
        <f>+K263</f>
        <v>0.00</v>
      </c>
    </row>
    <row r="263" spans="1:11" ht="12.75" x14ac:dyDescent="0.2">
      <c r="A263" s="63">
        <v>2</v>
      </c>
      <c r="B263" s="58">
        <v>3</v>
      </c>
      <c r="C263" s="58">
        <v>5</v>
      </c>
      <c r="D263" s="58">
        <v>2</v>
      </c>
      <c r="E263" s="58" t="s">
        <v>308</v>
      </c>
      <c r="F263" s="55" t="s">
        <v>202</v>
      </c>
      <c r="G263" s="67"/>
      <c r="H263" s="67"/>
      <c r="I263" s="67"/>
      <c r="J263" s="56">
        <f>SUBTOTAL(9,G263:I263)</f>
        <v>0</v>
      </c>
      <c r="K263" s="111" t="str">
        <f>IFERROR(J263/$J$19*100,"0.00")</f>
        <v>0.00</v>
      </c>
    </row>
    <row r="264" spans="1:11" ht="12.75" x14ac:dyDescent="0.2">
      <c r="A264" s="65">
        <v>2</v>
      </c>
      <c r="B264" s="66">
        <v>3</v>
      </c>
      <c r="C264" s="66">
        <v>5</v>
      </c>
      <c r="D264" s="66">
        <v>3</v>
      </c>
      <c r="E264" s="66"/>
      <c r="F264" s="62" t="s">
        <v>203</v>
      </c>
      <c r="G264" s="72">
        <f>+G265</f>
        <v>0</v>
      </c>
      <c r="H264" s="72">
        <f>+H265</f>
        <v>0</v>
      </c>
      <c r="I264" s="72">
        <f>+I265</f>
        <v>0</v>
      </c>
      <c r="J264" s="72">
        <f>+J265</f>
        <v>0</v>
      </c>
      <c r="K264" s="122" t="str">
        <f>+K265</f>
        <v>0.00</v>
      </c>
    </row>
    <row r="265" spans="1:11" ht="12.75" x14ac:dyDescent="0.2">
      <c r="A265" s="63">
        <v>2</v>
      </c>
      <c r="B265" s="58">
        <v>3</v>
      </c>
      <c r="C265" s="58">
        <v>5</v>
      </c>
      <c r="D265" s="58">
        <v>3</v>
      </c>
      <c r="E265" s="58" t="s">
        <v>308</v>
      </c>
      <c r="F265" s="55" t="s">
        <v>203</v>
      </c>
      <c r="G265" s="56"/>
      <c r="H265" s="56"/>
      <c r="I265" s="56"/>
      <c r="J265" s="56">
        <f>SUBTOTAL(9,G265:I265)</f>
        <v>0</v>
      </c>
      <c r="K265" s="111" t="str">
        <f>IFERROR(J265/$J$19*100,"0.00")</f>
        <v>0.00</v>
      </c>
    </row>
    <row r="266" spans="1:11" ht="12.75" x14ac:dyDescent="0.2">
      <c r="A266" s="65">
        <v>2</v>
      </c>
      <c r="B266" s="66">
        <v>3</v>
      </c>
      <c r="C266" s="66">
        <v>5</v>
      </c>
      <c r="D266" s="66">
        <v>4</v>
      </c>
      <c r="E266" s="66"/>
      <c r="F266" s="62" t="s">
        <v>204</v>
      </c>
      <c r="G266" s="72">
        <f>+G267</f>
        <v>0</v>
      </c>
      <c r="H266" s="72">
        <f>+H267</f>
        <v>0</v>
      </c>
      <c r="I266" s="72">
        <f>+I267</f>
        <v>0</v>
      </c>
      <c r="J266" s="72">
        <f>+J267</f>
        <v>0</v>
      </c>
      <c r="K266" s="122" t="str">
        <f>+K267</f>
        <v>0.00</v>
      </c>
    </row>
    <row r="267" spans="1:11" ht="12.75" x14ac:dyDescent="0.2">
      <c r="A267" s="63">
        <v>2</v>
      </c>
      <c r="B267" s="58">
        <v>3</v>
      </c>
      <c r="C267" s="58">
        <v>5</v>
      </c>
      <c r="D267" s="58">
        <v>4</v>
      </c>
      <c r="E267" s="58" t="s">
        <v>308</v>
      </c>
      <c r="F267" s="55" t="s">
        <v>204</v>
      </c>
      <c r="G267" s="67"/>
      <c r="H267" s="67"/>
      <c r="I267" s="67"/>
      <c r="J267" s="56">
        <f>SUBTOTAL(9,G267:I267)</f>
        <v>0</v>
      </c>
      <c r="K267" s="111" t="str">
        <f>IFERROR(J267/$J$19*100,"0.00")</f>
        <v>0.00</v>
      </c>
    </row>
    <row r="268" spans="1:11" ht="12.75" x14ac:dyDescent="0.2">
      <c r="A268" s="65">
        <v>2</v>
      </c>
      <c r="B268" s="66">
        <v>3</v>
      </c>
      <c r="C268" s="66">
        <v>5</v>
      </c>
      <c r="D268" s="66">
        <v>5</v>
      </c>
      <c r="E268" s="66"/>
      <c r="F268" s="62" t="s">
        <v>385</v>
      </c>
      <c r="G268" s="72">
        <f>+G269</f>
        <v>0</v>
      </c>
      <c r="H268" s="72">
        <f>+H269</f>
        <v>0</v>
      </c>
      <c r="I268" s="72">
        <f>+I269</f>
        <v>0</v>
      </c>
      <c r="J268" s="72">
        <f>+J269</f>
        <v>0</v>
      </c>
      <c r="K268" s="122" t="str">
        <f>+K269</f>
        <v>0.00</v>
      </c>
    </row>
    <row r="269" spans="1:11" ht="12.75" x14ac:dyDescent="0.2">
      <c r="A269" s="63">
        <v>2</v>
      </c>
      <c r="B269" s="58">
        <v>3</v>
      </c>
      <c r="C269" s="58">
        <v>5</v>
      </c>
      <c r="D269" s="58">
        <v>5</v>
      </c>
      <c r="E269" s="58" t="s">
        <v>308</v>
      </c>
      <c r="F269" s="55" t="s">
        <v>206</v>
      </c>
      <c r="G269" s="56"/>
      <c r="H269" s="56"/>
      <c r="I269" s="56"/>
      <c r="J269" s="56">
        <f>SUBTOTAL(9,G269:I269)</f>
        <v>0</v>
      </c>
      <c r="K269" s="111" t="str">
        <f>IFERROR(J269/$J$19*100,"0.00")</f>
        <v>0.00</v>
      </c>
    </row>
    <row r="270" spans="1:11" ht="12.75" x14ac:dyDescent="0.2">
      <c r="A270" s="87">
        <v>2</v>
      </c>
      <c r="B270" s="85">
        <v>3</v>
      </c>
      <c r="C270" s="85">
        <v>6</v>
      </c>
      <c r="D270" s="85"/>
      <c r="E270" s="85"/>
      <c r="F270" s="88" t="s">
        <v>207</v>
      </c>
      <c r="G270" s="86">
        <f>+G271+G277+G281+G288+G296</f>
        <v>0</v>
      </c>
      <c r="H270" s="86">
        <f>+H271+H277+H281+H288+H296</f>
        <v>0</v>
      </c>
      <c r="I270" s="86">
        <f>+I271+I277+I281+I288+I296</f>
        <v>0</v>
      </c>
      <c r="J270" s="86">
        <f>+J271+J277+J281+J288+J296</f>
        <v>0</v>
      </c>
      <c r="K270" s="86">
        <f>+K271+K277+K281+K288+K296</f>
        <v>0</v>
      </c>
    </row>
    <row r="271" spans="1:11" ht="12.75" x14ac:dyDescent="0.2">
      <c r="A271" s="65">
        <v>2</v>
      </c>
      <c r="B271" s="66">
        <v>3</v>
      </c>
      <c r="C271" s="66">
        <v>6</v>
      </c>
      <c r="D271" s="66">
        <v>1</v>
      </c>
      <c r="E271" s="66"/>
      <c r="F271" s="62" t="s">
        <v>208</v>
      </c>
      <c r="G271" s="72">
        <f>+G272+G273+G274+G275</f>
        <v>0</v>
      </c>
      <c r="H271" s="72">
        <f>+H272+H273+H274+H275</f>
        <v>0</v>
      </c>
      <c r="I271" s="72">
        <f>+I272+I273+I274+I275</f>
        <v>0</v>
      </c>
      <c r="J271" s="72">
        <f>+J272+J273+J274+J275</f>
        <v>0</v>
      </c>
      <c r="K271" s="122">
        <f>+K272+K273+K274+K275</f>
        <v>0</v>
      </c>
    </row>
    <row r="272" spans="1:11" ht="12.75" x14ac:dyDescent="0.2">
      <c r="A272" s="63">
        <v>2</v>
      </c>
      <c r="B272" s="58">
        <v>3</v>
      </c>
      <c r="C272" s="58">
        <v>6</v>
      </c>
      <c r="D272" s="58">
        <v>1</v>
      </c>
      <c r="E272" s="58" t="s">
        <v>308</v>
      </c>
      <c r="F272" s="55" t="s">
        <v>209</v>
      </c>
      <c r="G272" s="56"/>
      <c r="H272" s="56"/>
      <c r="I272" s="56"/>
      <c r="J272" s="56">
        <f>SUBTOTAL(9,G272:I272)</f>
        <v>0</v>
      </c>
      <c r="K272" s="111" t="str">
        <f>IFERROR(J272/$J$19*100,"0.00")</f>
        <v>0.00</v>
      </c>
    </row>
    <row r="273" spans="1:11" ht="12.75" x14ac:dyDescent="0.2">
      <c r="A273" s="63">
        <v>2</v>
      </c>
      <c r="B273" s="58">
        <v>3</v>
      </c>
      <c r="C273" s="58">
        <v>6</v>
      </c>
      <c r="D273" s="58">
        <v>1</v>
      </c>
      <c r="E273" s="58" t="s">
        <v>309</v>
      </c>
      <c r="F273" s="55" t="s">
        <v>210</v>
      </c>
      <c r="G273" s="56"/>
      <c r="H273" s="56"/>
      <c r="I273" s="56"/>
      <c r="J273" s="56">
        <f>SUBTOTAL(9,G273:I273)</f>
        <v>0</v>
      </c>
      <c r="K273" s="111" t="str">
        <f>IFERROR(J273/$J$19*100,"0.00")</f>
        <v>0.00</v>
      </c>
    </row>
    <row r="274" spans="1:11" ht="12.75" x14ac:dyDescent="0.2">
      <c r="A274" s="63">
        <v>2</v>
      </c>
      <c r="B274" s="58">
        <v>3</v>
      </c>
      <c r="C274" s="58">
        <v>6</v>
      </c>
      <c r="D274" s="58">
        <v>1</v>
      </c>
      <c r="E274" s="58" t="s">
        <v>310</v>
      </c>
      <c r="F274" s="55" t="s">
        <v>211</v>
      </c>
      <c r="G274" s="56"/>
      <c r="H274" s="56"/>
      <c r="I274" s="56"/>
      <c r="J274" s="56">
        <f>SUBTOTAL(9,G274:I274)</f>
        <v>0</v>
      </c>
      <c r="K274" s="111" t="str">
        <f>IFERROR(J274/$J$19*100,"0.00")</f>
        <v>0.00</v>
      </c>
    </row>
    <row r="275" spans="1:11" ht="12.75" x14ac:dyDescent="0.2">
      <c r="A275" s="63">
        <v>2</v>
      </c>
      <c r="B275" s="58">
        <v>3</v>
      </c>
      <c r="C275" s="58">
        <v>6</v>
      </c>
      <c r="D275" s="58">
        <v>1</v>
      </c>
      <c r="E275" s="58" t="s">
        <v>311</v>
      </c>
      <c r="F275" s="55" t="s">
        <v>212</v>
      </c>
      <c r="G275" s="56"/>
      <c r="H275" s="56"/>
      <c r="I275" s="56"/>
      <c r="J275" s="56">
        <f>SUBTOTAL(9,G275:I275)</f>
        <v>0</v>
      </c>
      <c r="K275" s="111" t="str">
        <f>IFERROR(J275/$J$19*100,"0.00")</f>
        <v>0.00</v>
      </c>
    </row>
    <row r="276" spans="1:11" ht="12.75" x14ac:dyDescent="0.2">
      <c r="A276" s="63">
        <v>2</v>
      </c>
      <c r="B276" s="58">
        <v>3</v>
      </c>
      <c r="C276" s="58">
        <v>6</v>
      </c>
      <c r="D276" s="58">
        <v>1</v>
      </c>
      <c r="E276" s="58" t="s">
        <v>315</v>
      </c>
      <c r="F276" s="55" t="s">
        <v>213</v>
      </c>
      <c r="G276" s="67"/>
      <c r="H276" s="67"/>
      <c r="I276" s="67"/>
      <c r="J276" s="56">
        <f>SUBTOTAL(9,G276:I276)</f>
        <v>0</v>
      </c>
      <c r="K276" s="111" t="str">
        <f>IFERROR(J276/$J$19*100,"0.00")</f>
        <v>0.00</v>
      </c>
    </row>
    <row r="277" spans="1:11" ht="12.75" x14ac:dyDescent="0.2">
      <c r="A277" s="65">
        <v>2</v>
      </c>
      <c r="B277" s="66">
        <v>3</v>
      </c>
      <c r="C277" s="66">
        <v>6</v>
      </c>
      <c r="D277" s="66">
        <v>2</v>
      </c>
      <c r="E277" s="66"/>
      <c r="F277" s="62" t="s">
        <v>214</v>
      </c>
      <c r="G277" s="72">
        <f>+G278+G279+G280</f>
        <v>0</v>
      </c>
      <c r="H277" s="72">
        <f>+H278+H279+H280</f>
        <v>0</v>
      </c>
      <c r="I277" s="72">
        <f>+I278+I279+I280</f>
        <v>0</v>
      </c>
      <c r="J277" s="72">
        <f>+J278+J279+J280</f>
        <v>0</v>
      </c>
      <c r="K277" s="122">
        <f>+K278+K279+K280</f>
        <v>0</v>
      </c>
    </row>
    <row r="278" spans="1:11" ht="12.75" x14ac:dyDescent="0.2">
      <c r="A278" s="63">
        <v>2</v>
      </c>
      <c r="B278" s="58">
        <v>3</v>
      </c>
      <c r="C278" s="58">
        <v>6</v>
      </c>
      <c r="D278" s="58">
        <v>2</v>
      </c>
      <c r="E278" s="58" t="s">
        <v>308</v>
      </c>
      <c r="F278" s="55" t="s">
        <v>215</v>
      </c>
      <c r="G278" s="56"/>
      <c r="H278" s="56"/>
      <c r="I278" s="56"/>
      <c r="J278" s="56">
        <f>SUBTOTAL(9,G278:I278)</f>
        <v>0</v>
      </c>
      <c r="K278" s="111" t="str">
        <f>IFERROR(J278/$J$19*100,"0.00")</f>
        <v>0.00</v>
      </c>
    </row>
    <row r="279" spans="1:11" ht="12.75" x14ac:dyDescent="0.2">
      <c r="A279" s="63">
        <v>2</v>
      </c>
      <c r="B279" s="58">
        <v>3</v>
      </c>
      <c r="C279" s="58">
        <v>6</v>
      </c>
      <c r="D279" s="58">
        <v>2</v>
      </c>
      <c r="E279" s="58" t="s">
        <v>309</v>
      </c>
      <c r="F279" s="55" t="s">
        <v>216</v>
      </c>
      <c r="G279" s="56"/>
      <c r="H279" s="56"/>
      <c r="I279" s="56"/>
      <c r="J279" s="56">
        <f>SUBTOTAL(9,G279:I279)</f>
        <v>0</v>
      </c>
      <c r="K279" s="111" t="str">
        <f>IFERROR(J279/$J$19*100,"0.00")</f>
        <v>0.00</v>
      </c>
    </row>
    <row r="280" spans="1:11" ht="12.75" x14ac:dyDescent="0.2">
      <c r="A280" s="63">
        <v>2</v>
      </c>
      <c r="B280" s="58">
        <v>3</v>
      </c>
      <c r="C280" s="58">
        <v>6</v>
      </c>
      <c r="D280" s="58">
        <v>2</v>
      </c>
      <c r="E280" s="58" t="s">
        <v>310</v>
      </c>
      <c r="F280" s="55" t="s">
        <v>217</v>
      </c>
      <c r="G280" s="67"/>
      <c r="H280" s="67"/>
      <c r="I280" s="67"/>
      <c r="J280" s="56">
        <f>SUBTOTAL(9,G280:I280)</f>
        <v>0</v>
      </c>
      <c r="K280" s="111" t="str">
        <f>IFERROR(J280/$J$19*100,"0.00")</f>
        <v>0.00</v>
      </c>
    </row>
    <row r="281" spans="1:11" ht="12.75" x14ac:dyDescent="0.2">
      <c r="A281" s="65">
        <v>2</v>
      </c>
      <c r="B281" s="66">
        <v>3</v>
      </c>
      <c r="C281" s="66">
        <v>6</v>
      </c>
      <c r="D281" s="66">
        <v>3</v>
      </c>
      <c r="E281" s="66"/>
      <c r="F281" s="62" t="s">
        <v>218</v>
      </c>
      <c r="G281" s="72">
        <f>+G282+G283+G284+G285+G286+G287</f>
        <v>0</v>
      </c>
      <c r="H281" s="72">
        <f>+H282+H283+H284+H285+H286+H287</f>
        <v>0</v>
      </c>
      <c r="I281" s="72">
        <f>+I282+I283+I284+I285+I286+I287</f>
        <v>0</v>
      </c>
      <c r="J281" s="72">
        <f>+J282+J283+J284+J285+J286+J287</f>
        <v>0</v>
      </c>
      <c r="K281" s="122">
        <f>+K282+K283+K284+K285+K286+K287</f>
        <v>0</v>
      </c>
    </row>
    <row r="282" spans="1:11" ht="12.75" x14ac:dyDescent="0.2">
      <c r="A282" s="63">
        <v>2</v>
      </c>
      <c r="B282" s="58">
        <v>3</v>
      </c>
      <c r="C282" s="58">
        <v>6</v>
      </c>
      <c r="D282" s="58">
        <v>3</v>
      </c>
      <c r="E282" s="58" t="s">
        <v>308</v>
      </c>
      <c r="F282" s="55" t="s">
        <v>219</v>
      </c>
      <c r="G282" s="56"/>
      <c r="H282" s="56"/>
      <c r="I282" s="56"/>
      <c r="J282" s="56">
        <f t="shared" ref="J282:J287" si="12">SUBTOTAL(9,G282:I282)</f>
        <v>0</v>
      </c>
      <c r="K282" s="111" t="str">
        <f t="shared" ref="K282:K287" si="13">IFERROR(J282/$J$19*100,"0.00")</f>
        <v>0.00</v>
      </c>
    </row>
    <row r="283" spans="1:11" ht="12.75" x14ac:dyDescent="0.2">
      <c r="A283" s="63">
        <v>2</v>
      </c>
      <c r="B283" s="58">
        <v>3</v>
      </c>
      <c r="C283" s="58">
        <v>6</v>
      </c>
      <c r="D283" s="58">
        <v>3</v>
      </c>
      <c r="E283" s="58" t="s">
        <v>309</v>
      </c>
      <c r="F283" s="55" t="s">
        <v>220</v>
      </c>
      <c r="G283" s="56"/>
      <c r="H283" s="56"/>
      <c r="I283" s="56"/>
      <c r="J283" s="56">
        <f t="shared" si="12"/>
        <v>0</v>
      </c>
      <c r="K283" s="111" t="str">
        <f t="shared" si="13"/>
        <v>0.00</v>
      </c>
    </row>
    <row r="284" spans="1:11" ht="12.75" x14ac:dyDescent="0.2">
      <c r="A284" s="63">
        <v>2</v>
      </c>
      <c r="B284" s="58">
        <v>3</v>
      </c>
      <c r="C284" s="58">
        <v>6</v>
      </c>
      <c r="D284" s="58">
        <v>3</v>
      </c>
      <c r="E284" s="58" t="s">
        <v>310</v>
      </c>
      <c r="F284" s="55" t="s">
        <v>221</v>
      </c>
      <c r="G284" s="56"/>
      <c r="H284" s="56"/>
      <c r="I284" s="56"/>
      <c r="J284" s="56">
        <f t="shared" si="12"/>
        <v>0</v>
      </c>
      <c r="K284" s="111" t="str">
        <f t="shared" si="13"/>
        <v>0.00</v>
      </c>
    </row>
    <row r="285" spans="1:11" ht="12.75" x14ac:dyDescent="0.2">
      <c r="A285" s="63">
        <v>2</v>
      </c>
      <c r="B285" s="58">
        <v>3</v>
      </c>
      <c r="C285" s="58">
        <v>6</v>
      </c>
      <c r="D285" s="58">
        <v>3</v>
      </c>
      <c r="E285" s="58" t="s">
        <v>311</v>
      </c>
      <c r="F285" s="71" t="s">
        <v>222</v>
      </c>
      <c r="G285" s="56"/>
      <c r="H285" s="56"/>
      <c r="I285" s="56"/>
      <c r="J285" s="56">
        <f t="shared" si="12"/>
        <v>0</v>
      </c>
      <c r="K285" s="111" t="str">
        <f t="shared" si="13"/>
        <v>0.00</v>
      </c>
    </row>
    <row r="286" spans="1:11" ht="12.75" x14ac:dyDescent="0.2">
      <c r="A286" s="63">
        <v>2</v>
      </c>
      <c r="B286" s="58">
        <v>3</v>
      </c>
      <c r="C286" s="58">
        <v>6</v>
      </c>
      <c r="D286" s="58">
        <v>3</v>
      </c>
      <c r="E286" s="58" t="s">
        <v>315</v>
      </c>
      <c r="F286" s="55" t="s">
        <v>223</v>
      </c>
      <c r="G286" s="56"/>
      <c r="H286" s="56"/>
      <c r="I286" s="56"/>
      <c r="J286" s="56">
        <f t="shared" si="12"/>
        <v>0</v>
      </c>
      <c r="K286" s="111" t="str">
        <f t="shared" si="13"/>
        <v>0.00</v>
      </c>
    </row>
    <row r="287" spans="1:11" ht="12.75" x14ac:dyDescent="0.2">
      <c r="A287" s="63">
        <v>2</v>
      </c>
      <c r="B287" s="58">
        <v>3</v>
      </c>
      <c r="C287" s="58">
        <v>6</v>
      </c>
      <c r="D287" s="58">
        <v>3</v>
      </c>
      <c r="E287" s="58" t="s">
        <v>354</v>
      </c>
      <c r="F287" s="55" t="s">
        <v>224</v>
      </c>
      <c r="G287" s="67"/>
      <c r="H287" s="67"/>
      <c r="I287" s="67"/>
      <c r="J287" s="56">
        <f t="shared" si="12"/>
        <v>0</v>
      </c>
      <c r="K287" s="111" t="str">
        <f t="shared" si="13"/>
        <v>0.00</v>
      </c>
    </row>
    <row r="288" spans="1:11" ht="12.75" x14ac:dyDescent="0.2">
      <c r="A288" s="65">
        <v>2</v>
      </c>
      <c r="B288" s="66">
        <v>3</v>
      </c>
      <c r="C288" s="66">
        <v>6</v>
      </c>
      <c r="D288" s="66">
        <v>4</v>
      </c>
      <c r="E288" s="66"/>
      <c r="F288" s="62" t="s">
        <v>39</v>
      </c>
      <c r="G288" s="72">
        <f>+G289+G290+G291+G292+G293+G294+G295</f>
        <v>0</v>
      </c>
      <c r="H288" s="72">
        <f>+H289+H290+H291+H292+H293+H294+H295</f>
        <v>0</v>
      </c>
      <c r="I288" s="72">
        <f>+I289+I290+I291+I292+I293+I294+I295</f>
        <v>0</v>
      </c>
      <c r="J288" s="72">
        <f>+J289+J290+J291+J292+J293+J294+J295</f>
        <v>0</v>
      </c>
      <c r="K288" s="122">
        <f>+K289+K290+K291+K292+K293+K294+K295</f>
        <v>0</v>
      </c>
    </row>
    <row r="289" spans="1:11" ht="12.75" x14ac:dyDescent="0.2">
      <c r="A289" s="63">
        <v>2</v>
      </c>
      <c r="B289" s="58">
        <v>3</v>
      </c>
      <c r="C289" s="58">
        <v>6</v>
      </c>
      <c r="D289" s="58">
        <v>4</v>
      </c>
      <c r="E289" s="58" t="s">
        <v>308</v>
      </c>
      <c r="F289" s="55" t="s">
        <v>225</v>
      </c>
      <c r="G289" s="56"/>
      <c r="H289" s="56"/>
      <c r="I289" s="56"/>
      <c r="J289" s="56">
        <f t="shared" ref="J289:J295" si="14">SUBTOTAL(9,G289:I289)</f>
        <v>0</v>
      </c>
      <c r="K289" s="111" t="str">
        <f t="shared" ref="K289:K295" si="15">IFERROR(J289/$J$19*100,"0.00")</f>
        <v>0.00</v>
      </c>
    </row>
    <row r="290" spans="1:11" ht="12.75" x14ac:dyDescent="0.2">
      <c r="A290" s="63">
        <v>2</v>
      </c>
      <c r="B290" s="58">
        <v>3</v>
      </c>
      <c r="C290" s="58">
        <v>6</v>
      </c>
      <c r="D290" s="58">
        <v>4</v>
      </c>
      <c r="E290" s="58" t="s">
        <v>309</v>
      </c>
      <c r="F290" s="55" t="s">
        <v>226</v>
      </c>
      <c r="G290" s="56"/>
      <c r="H290" s="56"/>
      <c r="I290" s="56"/>
      <c r="J290" s="56">
        <f t="shared" si="14"/>
        <v>0</v>
      </c>
      <c r="K290" s="111" t="str">
        <f t="shared" si="15"/>
        <v>0.00</v>
      </c>
    </row>
    <row r="291" spans="1:11" ht="12.75" x14ac:dyDescent="0.2">
      <c r="A291" s="63">
        <v>2</v>
      </c>
      <c r="B291" s="58">
        <v>3</v>
      </c>
      <c r="C291" s="58">
        <v>6</v>
      </c>
      <c r="D291" s="58">
        <v>4</v>
      </c>
      <c r="E291" s="58" t="s">
        <v>310</v>
      </c>
      <c r="F291" s="55" t="s">
        <v>227</v>
      </c>
      <c r="G291" s="56"/>
      <c r="H291" s="56"/>
      <c r="I291" s="56"/>
      <c r="J291" s="56">
        <f t="shared" si="14"/>
        <v>0</v>
      </c>
      <c r="K291" s="111" t="str">
        <f t="shared" si="15"/>
        <v>0.00</v>
      </c>
    </row>
    <row r="292" spans="1:11" ht="12.75" x14ac:dyDescent="0.2">
      <c r="A292" s="63">
        <v>2</v>
      </c>
      <c r="B292" s="58">
        <v>3</v>
      </c>
      <c r="C292" s="58">
        <v>6</v>
      </c>
      <c r="D292" s="58">
        <v>4</v>
      </c>
      <c r="E292" s="58" t="s">
        <v>311</v>
      </c>
      <c r="F292" s="55" t="s">
        <v>228</v>
      </c>
      <c r="G292" s="56"/>
      <c r="H292" s="56"/>
      <c r="I292" s="56"/>
      <c r="J292" s="56">
        <f t="shared" si="14"/>
        <v>0</v>
      </c>
      <c r="K292" s="111" t="str">
        <f t="shared" si="15"/>
        <v>0.00</v>
      </c>
    </row>
    <row r="293" spans="1:11" ht="12.75" x14ac:dyDescent="0.2">
      <c r="A293" s="63">
        <v>2</v>
      </c>
      <c r="B293" s="58">
        <v>3</v>
      </c>
      <c r="C293" s="58">
        <v>6</v>
      </c>
      <c r="D293" s="58">
        <v>4</v>
      </c>
      <c r="E293" s="58" t="s">
        <v>315</v>
      </c>
      <c r="F293" s="55" t="s">
        <v>229</v>
      </c>
      <c r="G293" s="56"/>
      <c r="H293" s="56"/>
      <c r="I293" s="56"/>
      <c r="J293" s="56">
        <f t="shared" si="14"/>
        <v>0</v>
      </c>
      <c r="K293" s="111" t="str">
        <f t="shared" si="15"/>
        <v>0.00</v>
      </c>
    </row>
    <row r="294" spans="1:11" ht="12.75" x14ac:dyDescent="0.2">
      <c r="A294" s="63">
        <v>2</v>
      </c>
      <c r="B294" s="58">
        <v>3</v>
      </c>
      <c r="C294" s="58">
        <v>6</v>
      </c>
      <c r="D294" s="58">
        <v>4</v>
      </c>
      <c r="E294" s="58" t="s">
        <v>354</v>
      </c>
      <c r="F294" s="55" t="s">
        <v>230</v>
      </c>
      <c r="G294" s="56"/>
      <c r="H294" s="56"/>
      <c r="I294" s="56"/>
      <c r="J294" s="56">
        <f t="shared" si="14"/>
        <v>0</v>
      </c>
      <c r="K294" s="111" t="str">
        <f t="shared" si="15"/>
        <v>0.00</v>
      </c>
    </row>
    <row r="295" spans="1:11" ht="12.75" x14ac:dyDescent="0.2">
      <c r="A295" s="63">
        <v>2</v>
      </c>
      <c r="B295" s="58">
        <v>3</v>
      </c>
      <c r="C295" s="58">
        <v>6</v>
      </c>
      <c r="D295" s="58">
        <v>4</v>
      </c>
      <c r="E295" s="58" t="s">
        <v>356</v>
      </c>
      <c r="F295" s="55" t="s">
        <v>231</v>
      </c>
      <c r="G295" s="67"/>
      <c r="H295" s="67"/>
      <c r="I295" s="67"/>
      <c r="J295" s="56">
        <f t="shared" si="14"/>
        <v>0</v>
      </c>
      <c r="K295" s="111" t="str">
        <f t="shared" si="15"/>
        <v>0.00</v>
      </c>
    </row>
    <row r="296" spans="1:11" ht="12.75" x14ac:dyDescent="0.2">
      <c r="A296" s="65">
        <v>2</v>
      </c>
      <c r="B296" s="66">
        <v>3</v>
      </c>
      <c r="C296" s="66">
        <v>6</v>
      </c>
      <c r="D296" s="66">
        <v>9</v>
      </c>
      <c r="E296" s="66"/>
      <c r="F296" s="62" t="s">
        <v>232</v>
      </c>
      <c r="G296" s="72">
        <f>+G297</f>
        <v>0</v>
      </c>
      <c r="H296" s="72">
        <f>+H297</f>
        <v>0</v>
      </c>
      <c r="I296" s="72">
        <f>+I297</f>
        <v>0</v>
      </c>
      <c r="J296" s="72">
        <f>+J297</f>
        <v>0</v>
      </c>
      <c r="K296" s="122" t="str">
        <f>+K297</f>
        <v>0.00</v>
      </c>
    </row>
    <row r="297" spans="1:11" ht="12.75" x14ac:dyDescent="0.2">
      <c r="A297" s="63">
        <v>2</v>
      </c>
      <c r="B297" s="58">
        <v>3</v>
      </c>
      <c r="C297" s="58">
        <v>6</v>
      </c>
      <c r="D297" s="58">
        <v>9</v>
      </c>
      <c r="E297" s="58" t="s">
        <v>308</v>
      </c>
      <c r="F297" s="55" t="s">
        <v>232</v>
      </c>
      <c r="G297" s="67"/>
      <c r="H297" s="67"/>
      <c r="I297" s="67"/>
      <c r="J297" s="56">
        <f>SUBTOTAL(9,G297:I297)</f>
        <v>0</v>
      </c>
      <c r="K297" s="111" t="str">
        <f>IFERROR(J297/$J$19*100,"0.00")</f>
        <v>0.00</v>
      </c>
    </row>
    <row r="298" spans="1:11" ht="12.75" x14ac:dyDescent="0.2">
      <c r="A298" s="87">
        <v>2</v>
      </c>
      <c r="B298" s="85">
        <v>3</v>
      </c>
      <c r="C298" s="85">
        <v>7</v>
      </c>
      <c r="D298" s="85"/>
      <c r="E298" s="85"/>
      <c r="F298" s="88" t="s">
        <v>386</v>
      </c>
      <c r="G298" s="86">
        <f>+G299+G307</f>
        <v>0</v>
      </c>
      <c r="H298" s="86">
        <f>+H299+H307</f>
        <v>0</v>
      </c>
      <c r="I298" s="86">
        <f>+I299+I307</f>
        <v>0</v>
      </c>
      <c r="J298" s="86">
        <f>+J299+J307</f>
        <v>0</v>
      </c>
      <c r="K298" s="120">
        <f>+K299+K307</f>
        <v>0</v>
      </c>
    </row>
    <row r="299" spans="1:11" ht="12.75" x14ac:dyDescent="0.2">
      <c r="A299" s="65">
        <v>2</v>
      </c>
      <c r="B299" s="66">
        <v>3</v>
      </c>
      <c r="C299" s="66">
        <v>7</v>
      </c>
      <c r="D299" s="66">
        <v>1</v>
      </c>
      <c r="E299" s="66"/>
      <c r="F299" s="62" t="s">
        <v>233</v>
      </c>
      <c r="G299" s="72">
        <f>+G300+G301+G302+G303+G304+G305+G306</f>
        <v>0</v>
      </c>
      <c r="H299" s="72">
        <f>+H300+H301+H302+H303+H304+H305+H306</f>
        <v>0</v>
      </c>
      <c r="I299" s="72">
        <f>+I300+I301+I302+I303+I304+I305+I306</f>
        <v>0</v>
      </c>
      <c r="J299" s="72">
        <f>+J300+J301+J302+J303+J304+J305+J306</f>
        <v>0</v>
      </c>
      <c r="K299" s="122">
        <f>+K300+K301+K302+K303+K304+K305+K306</f>
        <v>0</v>
      </c>
    </row>
    <row r="300" spans="1:11" ht="12.75" x14ac:dyDescent="0.2">
      <c r="A300" s="63">
        <v>2</v>
      </c>
      <c r="B300" s="58">
        <v>3</v>
      </c>
      <c r="C300" s="58">
        <v>7</v>
      </c>
      <c r="D300" s="58">
        <v>1</v>
      </c>
      <c r="E300" s="58" t="s">
        <v>308</v>
      </c>
      <c r="F300" s="55" t="s">
        <v>234</v>
      </c>
      <c r="G300" s="56"/>
      <c r="H300" s="56"/>
      <c r="I300" s="56"/>
      <c r="J300" s="56">
        <f t="shared" ref="J300:J306" si="16">SUBTOTAL(9,G300:I300)</f>
        <v>0</v>
      </c>
      <c r="K300" s="111" t="str">
        <f t="shared" ref="K300:K306" si="17">IFERROR(J300/$J$19*100,"0.00")</f>
        <v>0.00</v>
      </c>
    </row>
    <row r="301" spans="1:11" ht="12.75" x14ac:dyDescent="0.2">
      <c r="A301" s="63">
        <v>2</v>
      </c>
      <c r="B301" s="58">
        <v>3</v>
      </c>
      <c r="C301" s="58">
        <v>7</v>
      </c>
      <c r="D301" s="58">
        <v>1</v>
      </c>
      <c r="E301" s="58" t="s">
        <v>309</v>
      </c>
      <c r="F301" s="55" t="s">
        <v>235</v>
      </c>
      <c r="G301" s="56"/>
      <c r="H301" s="56"/>
      <c r="I301" s="56"/>
      <c r="J301" s="56">
        <f t="shared" si="16"/>
        <v>0</v>
      </c>
      <c r="K301" s="111" t="str">
        <f t="shared" si="17"/>
        <v>0.00</v>
      </c>
    </row>
    <row r="302" spans="1:11" ht="12.75" x14ac:dyDescent="0.2">
      <c r="A302" s="63">
        <v>2</v>
      </c>
      <c r="B302" s="58">
        <v>3</v>
      </c>
      <c r="C302" s="58">
        <v>7</v>
      </c>
      <c r="D302" s="58">
        <v>1</v>
      </c>
      <c r="E302" s="58" t="s">
        <v>310</v>
      </c>
      <c r="F302" s="55" t="s">
        <v>236</v>
      </c>
      <c r="G302" s="56"/>
      <c r="H302" s="56"/>
      <c r="I302" s="56"/>
      <c r="J302" s="56">
        <f t="shared" si="16"/>
        <v>0</v>
      </c>
      <c r="K302" s="111" t="str">
        <f t="shared" si="17"/>
        <v>0.00</v>
      </c>
    </row>
    <row r="303" spans="1:11" ht="12.75" x14ac:dyDescent="0.2">
      <c r="A303" s="63">
        <v>2</v>
      </c>
      <c r="B303" s="58">
        <v>3</v>
      </c>
      <c r="C303" s="58">
        <v>7</v>
      </c>
      <c r="D303" s="58">
        <v>1</v>
      </c>
      <c r="E303" s="58" t="s">
        <v>311</v>
      </c>
      <c r="F303" s="55" t="s">
        <v>237</v>
      </c>
      <c r="G303" s="56"/>
      <c r="H303" s="56"/>
      <c r="I303" s="56"/>
      <c r="J303" s="56">
        <f t="shared" si="16"/>
        <v>0</v>
      </c>
      <c r="K303" s="111" t="str">
        <f t="shared" si="17"/>
        <v>0.00</v>
      </c>
    </row>
    <row r="304" spans="1:11" ht="12.75" x14ac:dyDescent="0.2">
      <c r="A304" s="63">
        <v>2</v>
      </c>
      <c r="B304" s="58">
        <v>3</v>
      </c>
      <c r="C304" s="58">
        <v>7</v>
      </c>
      <c r="D304" s="58">
        <v>1</v>
      </c>
      <c r="E304" s="58" t="s">
        <v>315</v>
      </c>
      <c r="F304" s="55" t="s">
        <v>238</v>
      </c>
      <c r="G304" s="56"/>
      <c r="H304" s="56"/>
      <c r="I304" s="56"/>
      <c r="J304" s="56">
        <f t="shared" si="16"/>
        <v>0</v>
      </c>
      <c r="K304" s="111" t="str">
        <f t="shared" si="17"/>
        <v>0.00</v>
      </c>
    </row>
    <row r="305" spans="1:11" ht="12.75" x14ac:dyDescent="0.2">
      <c r="A305" s="63">
        <v>2</v>
      </c>
      <c r="B305" s="58">
        <v>3</v>
      </c>
      <c r="C305" s="58">
        <v>7</v>
      </c>
      <c r="D305" s="58">
        <v>1</v>
      </c>
      <c r="E305" s="58" t="s">
        <v>354</v>
      </c>
      <c r="F305" s="55" t="s">
        <v>239</v>
      </c>
      <c r="G305" s="56"/>
      <c r="H305" s="56"/>
      <c r="I305" s="56"/>
      <c r="J305" s="56">
        <f t="shared" si="16"/>
        <v>0</v>
      </c>
      <c r="K305" s="111" t="str">
        <f t="shared" si="17"/>
        <v>0.00</v>
      </c>
    </row>
    <row r="306" spans="1:11" ht="12.75" x14ac:dyDescent="0.2">
      <c r="A306" s="63">
        <v>2</v>
      </c>
      <c r="B306" s="58">
        <v>3</v>
      </c>
      <c r="C306" s="58">
        <v>7</v>
      </c>
      <c r="D306" s="58">
        <v>1</v>
      </c>
      <c r="E306" s="58" t="s">
        <v>356</v>
      </c>
      <c r="F306" s="55" t="s">
        <v>387</v>
      </c>
      <c r="G306" s="67"/>
      <c r="H306" s="67"/>
      <c r="I306" s="67"/>
      <c r="J306" s="56">
        <f t="shared" si="16"/>
        <v>0</v>
      </c>
      <c r="K306" s="111" t="str">
        <f t="shared" si="17"/>
        <v>0.00</v>
      </c>
    </row>
    <row r="307" spans="1:11" ht="12.75" x14ac:dyDescent="0.2">
      <c r="A307" s="65">
        <v>2</v>
      </c>
      <c r="B307" s="66">
        <v>3</v>
      </c>
      <c r="C307" s="66">
        <v>7</v>
      </c>
      <c r="D307" s="66">
        <v>2</v>
      </c>
      <c r="E307" s="66"/>
      <c r="F307" s="62" t="s">
        <v>240</v>
      </c>
      <c r="G307" s="72">
        <f>+G308+G309+G310+G311+G312+G313</f>
        <v>0</v>
      </c>
      <c r="H307" s="72">
        <f>+H308+H309+H310+H311+H312+H313</f>
        <v>0</v>
      </c>
      <c r="I307" s="72">
        <f>+I308+I309+I310+I311+I312+I313</f>
        <v>0</v>
      </c>
      <c r="J307" s="72">
        <f>+J308+J309+J310+J311+J312+J313</f>
        <v>0</v>
      </c>
      <c r="K307" s="122">
        <f>+K308+K309+K310+K311+K312+K313</f>
        <v>0</v>
      </c>
    </row>
    <row r="308" spans="1:11" ht="12.75" x14ac:dyDescent="0.2">
      <c r="A308" s="57">
        <v>2</v>
      </c>
      <c r="B308" s="58">
        <v>3</v>
      </c>
      <c r="C308" s="58">
        <v>7</v>
      </c>
      <c r="D308" s="58">
        <v>2</v>
      </c>
      <c r="E308" s="58" t="s">
        <v>308</v>
      </c>
      <c r="F308" s="55" t="s">
        <v>241</v>
      </c>
      <c r="G308" s="56"/>
      <c r="H308" s="56"/>
      <c r="I308" s="56"/>
      <c r="J308" s="56">
        <f t="shared" ref="J308:J313" si="18">SUBTOTAL(9,G308:I308)</f>
        <v>0</v>
      </c>
      <c r="K308" s="111" t="str">
        <f t="shared" ref="K308:K313" si="19">IFERROR(J308/$J$19*100,"0.00")</f>
        <v>0.00</v>
      </c>
    </row>
    <row r="309" spans="1:11" ht="12.75" x14ac:dyDescent="0.2">
      <c r="A309" s="57">
        <v>2</v>
      </c>
      <c r="B309" s="58">
        <v>3</v>
      </c>
      <c r="C309" s="58">
        <v>7</v>
      </c>
      <c r="D309" s="58">
        <v>2</v>
      </c>
      <c r="E309" s="58" t="s">
        <v>309</v>
      </c>
      <c r="F309" s="55" t="s">
        <v>242</v>
      </c>
      <c r="G309" s="56"/>
      <c r="H309" s="56"/>
      <c r="I309" s="56"/>
      <c r="J309" s="56">
        <f t="shared" si="18"/>
        <v>0</v>
      </c>
      <c r="K309" s="111" t="str">
        <f t="shared" si="19"/>
        <v>0.00</v>
      </c>
    </row>
    <row r="310" spans="1:11" ht="12.75" x14ac:dyDescent="0.2">
      <c r="A310" s="57">
        <v>2</v>
      </c>
      <c r="B310" s="58">
        <v>3</v>
      </c>
      <c r="C310" s="58">
        <v>7</v>
      </c>
      <c r="D310" s="58">
        <v>2</v>
      </c>
      <c r="E310" s="58" t="s">
        <v>310</v>
      </c>
      <c r="F310" s="55" t="s">
        <v>243</v>
      </c>
      <c r="G310" s="56"/>
      <c r="H310" s="56"/>
      <c r="I310" s="56"/>
      <c r="J310" s="56">
        <f t="shared" si="18"/>
        <v>0</v>
      </c>
      <c r="K310" s="111" t="str">
        <f t="shared" si="19"/>
        <v>0.00</v>
      </c>
    </row>
    <row r="311" spans="1:11" ht="12.75" x14ac:dyDescent="0.2">
      <c r="A311" s="57">
        <v>2</v>
      </c>
      <c r="B311" s="58">
        <v>3</v>
      </c>
      <c r="C311" s="58">
        <v>7</v>
      </c>
      <c r="D311" s="58">
        <v>2</v>
      </c>
      <c r="E311" s="58" t="s">
        <v>311</v>
      </c>
      <c r="F311" s="55" t="s">
        <v>244</v>
      </c>
      <c r="G311" s="56"/>
      <c r="H311" s="56"/>
      <c r="I311" s="56"/>
      <c r="J311" s="56">
        <f t="shared" si="18"/>
        <v>0</v>
      </c>
      <c r="K311" s="111" t="str">
        <f t="shared" si="19"/>
        <v>0.00</v>
      </c>
    </row>
    <row r="312" spans="1:11" ht="12.75" x14ac:dyDescent="0.2">
      <c r="A312" s="57">
        <v>2</v>
      </c>
      <c r="B312" s="58">
        <v>3</v>
      </c>
      <c r="C312" s="58">
        <v>7</v>
      </c>
      <c r="D312" s="58">
        <v>2</v>
      </c>
      <c r="E312" s="58" t="s">
        <v>315</v>
      </c>
      <c r="F312" s="55" t="s">
        <v>245</v>
      </c>
      <c r="G312" s="67"/>
      <c r="H312" s="67"/>
      <c r="I312" s="67"/>
      <c r="J312" s="56">
        <f t="shared" si="18"/>
        <v>0</v>
      </c>
      <c r="K312" s="111" t="str">
        <f t="shared" si="19"/>
        <v>0.00</v>
      </c>
    </row>
    <row r="313" spans="1:11" ht="12.75" x14ac:dyDescent="0.2">
      <c r="A313" s="71">
        <v>2</v>
      </c>
      <c r="B313" s="71">
        <v>3</v>
      </c>
      <c r="C313" s="71">
        <v>7</v>
      </c>
      <c r="D313" s="71">
        <v>2</v>
      </c>
      <c r="E313" s="71" t="s">
        <v>354</v>
      </c>
      <c r="F313" s="59" t="s">
        <v>388</v>
      </c>
      <c r="G313" s="67"/>
      <c r="H313" s="67"/>
      <c r="I313" s="67"/>
      <c r="J313" s="56">
        <f t="shared" si="18"/>
        <v>0</v>
      </c>
      <c r="K313" s="111" t="str">
        <f t="shared" si="19"/>
        <v>0.00</v>
      </c>
    </row>
    <row r="314" spans="1:11" ht="12.75" x14ac:dyDescent="0.2">
      <c r="A314" s="87">
        <v>2</v>
      </c>
      <c r="B314" s="85">
        <v>3</v>
      </c>
      <c r="C314" s="85">
        <v>8</v>
      </c>
      <c r="D314" s="85"/>
      <c r="E314" s="85"/>
      <c r="F314" s="88" t="s">
        <v>389</v>
      </c>
      <c r="G314" s="86">
        <f>+G315+G317</f>
        <v>0</v>
      </c>
      <c r="H314" s="86">
        <f>+H315+H317</f>
        <v>0</v>
      </c>
      <c r="I314" s="86">
        <f>+I315+I317</f>
        <v>0</v>
      </c>
      <c r="J314" s="86">
        <f>+J315+J317</f>
        <v>0</v>
      </c>
      <c r="K314" s="120">
        <f>+K315+K317</f>
        <v>0</v>
      </c>
    </row>
    <row r="315" spans="1:11" ht="12.75" x14ac:dyDescent="0.2">
      <c r="A315" s="75">
        <v>2</v>
      </c>
      <c r="B315" s="75">
        <v>3</v>
      </c>
      <c r="C315" s="75">
        <v>8</v>
      </c>
      <c r="D315" s="75">
        <v>1</v>
      </c>
      <c r="E315" s="75"/>
      <c r="F315" s="54" t="s">
        <v>390</v>
      </c>
      <c r="G315" s="80">
        <f>+G316</f>
        <v>0</v>
      </c>
      <c r="H315" s="80">
        <f>+H316</f>
        <v>0</v>
      </c>
      <c r="I315" s="80">
        <f>+I316</f>
        <v>0</v>
      </c>
      <c r="J315" s="80">
        <f>+J316</f>
        <v>0</v>
      </c>
      <c r="K315" s="121" t="str">
        <f>+K316</f>
        <v>0.00</v>
      </c>
    </row>
    <row r="316" spans="1:11" ht="12.75" x14ac:dyDescent="0.2">
      <c r="A316" s="71">
        <v>2</v>
      </c>
      <c r="B316" s="71">
        <v>3</v>
      </c>
      <c r="C316" s="71">
        <v>8</v>
      </c>
      <c r="D316" s="71">
        <v>1</v>
      </c>
      <c r="E316" s="71" t="s">
        <v>308</v>
      </c>
      <c r="F316" s="59" t="s">
        <v>390</v>
      </c>
      <c r="G316" s="67"/>
      <c r="H316" s="67"/>
      <c r="I316" s="67"/>
      <c r="J316" s="56">
        <f>SUBTOTAL(9,G316:I316)</f>
        <v>0</v>
      </c>
      <c r="K316" s="111" t="str">
        <f>IFERROR(J316/$J$19*100,"0.00")</f>
        <v>0.00</v>
      </c>
    </row>
    <row r="317" spans="1:11" ht="12.75" x14ac:dyDescent="0.2">
      <c r="A317" s="75">
        <v>2</v>
      </c>
      <c r="B317" s="75">
        <v>3</v>
      </c>
      <c r="C317" s="75">
        <v>8</v>
      </c>
      <c r="D317" s="75">
        <v>2</v>
      </c>
      <c r="E317" s="75"/>
      <c r="F317" s="54" t="s">
        <v>391</v>
      </c>
      <c r="G317" s="80">
        <f>+G318</f>
        <v>0</v>
      </c>
      <c r="H317" s="80">
        <f>+H318</f>
        <v>0</v>
      </c>
      <c r="I317" s="80">
        <f>+I318</f>
        <v>0</v>
      </c>
      <c r="J317" s="80">
        <f>+J318</f>
        <v>0</v>
      </c>
      <c r="K317" s="121" t="str">
        <f>+K318</f>
        <v>0.00</v>
      </c>
    </row>
    <row r="318" spans="1:11" ht="12.75" x14ac:dyDescent="0.2">
      <c r="A318" s="71">
        <v>2</v>
      </c>
      <c r="B318" s="71">
        <v>3</v>
      </c>
      <c r="C318" s="71">
        <v>8</v>
      </c>
      <c r="D318" s="71">
        <v>2</v>
      </c>
      <c r="E318" s="71" t="s">
        <v>308</v>
      </c>
      <c r="F318" s="59" t="s">
        <v>391</v>
      </c>
      <c r="G318" s="67"/>
      <c r="H318" s="67"/>
      <c r="I318" s="67"/>
      <c r="J318" s="56">
        <f>SUBTOTAL(9,G318:I318)</f>
        <v>0</v>
      </c>
      <c r="K318" s="111" t="str">
        <f>IFERROR(J318/$J$19*100,"0.00")</f>
        <v>0.00</v>
      </c>
    </row>
    <row r="319" spans="1:11" ht="12.75" x14ac:dyDescent="0.2">
      <c r="A319" s="87">
        <v>2</v>
      </c>
      <c r="B319" s="85">
        <v>3</v>
      </c>
      <c r="C319" s="85">
        <v>9</v>
      </c>
      <c r="D319" s="85"/>
      <c r="E319" s="85"/>
      <c r="F319" s="88" t="s">
        <v>40</v>
      </c>
      <c r="G319" s="86">
        <f>+G320+G322+G324+G326+G328+G330+G332+G334+G336</f>
        <v>0</v>
      </c>
      <c r="H319" s="86">
        <f>+H320+H322+H324+H326+H328+H330+H332+H334+H336</f>
        <v>0</v>
      </c>
      <c r="I319" s="86">
        <f>+I320+I322+I324+I326+I328+I330+I332+I334+I336</f>
        <v>0</v>
      </c>
      <c r="J319" s="86">
        <f>+J320+J322+J324+J326+J328+J330+J332+J334+J336</f>
        <v>0</v>
      </c>
      <c r="K319" s="120">
        <f>+K320+K322+K324+K326+K328+K330+K332+K334+K336</f>
        <v>0</v>
      </c>
    </row>
    <row r="320" spans="1:11" ht="12.75" x14ac:dyDescent="0.2">
      <c r="A320" s="65">
        <v>2</v>
      </c>
      <c r="B320" s="66">
        <v>3</v>
      </c>
      <c r="C320" s="66">
        <v>9</v>
      </c>
      <c r="D320" s="66">
        <v>1</v>
      </c>
      <c r="E320" s="66"/>
      <c r="F320" s="62" t="s">
        <v>246</v>
      </c>
      <c r="G320" s="72">
        <f>+G321</f>
        <v>0</v>
      </c>
      <c r="H320" s="72">
        <f>+H321</f>
        <v>0</v>
      </c>
      <c r="I320" s="72">
        <f>+I321</f>
        <v>0</v>
      </c>
      <c r="J320" s="72">
        <f>+J321</f>
        <v>0</v>
      </c>
      <c r="K320" s="122" t="str">
        <f>+K321</f>
        <v>0.00</v>
      </c>
    </row>
    <row r="321" spans="1:11" ht="12.75" x14ac:dyDescent="0.2">
      <c r="A321" s="63">
        <v>2</v>
      </c>
      <c r="B321" s="58">
        <v>3</v>
      </c>
      <c r="C321" s="58">
        <v>9</v>
      </c>
      <c r="D321" s="58">
        <v>1</v>
      </c>
      <c r="E321" s="58" t="s">
        <v>308</v>
      </c>
      <c r="F321" s="55" t="s">
        <v>246</v>
      </c>
      <c r="G321" s="56"/>
      <c r="H321" s="56"/>
      <c r="I321" s="56"/>
      <c r="J321" s="56">
        <f>SUBTOTAL(9,G321:I321)</f>
        <v>0</v>
      </c>
      <c r="K321" s="111" t="str">
        <f>IFERROR(J321/$J$19*100,"0.00")</f>
        <v>0.00</v>
      </c>
    </row>
    <row r="322" spans="1:11" ht="12.75" x14ac:dyDescent="0.2">
      <c r="A322" s="65">
        <v>2</v>
      </c>
      <c r="B322" s="66">
        <v>3</v>
      </c>
      <c r="C322" s="66">
        <v>9</v>
      </c>
      <c r="D322" s="66">
        <v>2</v>
      </c>
      <c r="E322" s="66"/>
      <c r="F322" s="62" t="s">
        <v>247</v>
      </c>
      <c r="G322" s="72">
        <f>+G323</f>
        <v>0</v>
      </c>
      <c r="H322" s="72">
        <f>+H323</f>
        <v>0</v>
      </c>
      <c r="I322" s="72">
        <f>+I323</f>
        <v>0</v>
      </c>
      <c r="J322" s="72">
        <f>+J323</f>
        <v>0</v>
      </c>
      <c r="K322" s="122" t="str">
        <f>+K323</f>
        <v>0.00</v>
      </c>
    </row>
    <row r="323" spans="1:11" ht="12.75" x14ac:dyDescent="0.2">
      <c r="A323" s="63">
        <v>2</v>
      </c>
      <c r="B323" s="58">
        <v>3</v>
      </c>
      <c r="C323" s="58">
        <v>9</v>
      </c>
      <c r="D323" s="58">
        <v>2</v>
      </c>
      <c r="E323" s="58" t="s">
        <v>308</v>
      </c>
      <c r="F323" s="55" t="s">
        <v>247</v>
      </c>
      <c r="G323" s="56"/>
      <c r="H323" s="56"/>
      <c r="I323" s="56"/>
      <c r="J323" s="56">
        <f>SUBTOTAL(9,G323:I323)</f>
        <v>0</v>
      </c>
      <c r="K323" s="111" t="str">
        <f>IFERROR(J323/$J$19*100,"0.00")</f>
        <v>0.00</v>
      </c>
    </row>
    <row r="324" spans="1:11" ht="12.75" x14ac:dyDescent="0.2">
      <c r="A324" s="65">
        <v>2</v>
      </c>
      <c r="B324" s="66">
        <v>3</v>
      </c>
      <c r="C324" s="66">
        <v>9</v>
      </c>
      <c r="D324" s="66">
        <v>3</v>
      </c>
      <c r="E324" s="66"/>
      <c r="F324" s="62" t="s">
        <v>392</v>
      </c>
      <c r="G324" s="72">
        <f>+G325</f>
        <v>0</v>
      </c>
      <c r="H324" s="72">
        <f>+H325</f>
        <v>0</v>
      </c>
      <c r="I324" s="72">
        <f>+I325</f>
        <v>0</v>
      </c>
      <c r="J324" s="72">
        <f>+J325</f>
        <v>0</v>
      </c>
      <c r="K324" s="122" t="str">
        <f>+K325</f>
        <v>0.00</v>
      </c>
    </row>
    <row r="325" spans="1:11" ht="12.75" x14ac:dyDescent="0.2">
      <c r="A325" s="63">
        <v>2</v>
      </c>
      <c r="B325" s="58">
        <v>3</v>
      </c>
      <c r="C325" s="58">
        <v>9</v>
      </c>
      <c r="D325" s="58">
        <v>3</v>
      </c>
      <c r="E325" s="58" t="s">
        <v>308</v>
      </c>
      <c r="F325" s="55" t="s">
        <v>392</v>
      </c>
      <c r="G325" s="56"/>
      <c r="H325" s="56"/>
      <c r="I325" s="56"/>
      <c r="J325" s="56">
        <f>SUBTOTAL(9,G325:I325)</f>
        <v>0</v>
      </c>
      <c r="K325" s="111" t="str">
        <f>IFERROR(J325/$J$19*100,"0.00")</f>
        <v>0.00</v>
      </c>
    </row>
    <row r="326" spans="1:11" ht="12.75" x14ac:dyDescent="0.2">
      <c r="A326" s="65">
        <v>2</v>
      </c>
      <c r="B326" s="66">
        <v>3</v>
      </c>
      <c r="C326" s="66">
        <v>9</v>
      </c>
      <c r="D326" s="66">
        <v>4</v>
      </c>
      <c r="E326" s="66"/>
      <c r="F326" s="62" t="s">
        <v>248</v>
      </c>
      <c r="G326" s="72">
        <f>+G327</f>
        <v>0</v>
      </c>
      <c r="H326" s="72">
        <f>+H327</f>
        <v>0</v>
      </c>
      <c r="I326" s="72">
        <f>+I327</f>
        <v>0</v>
      </c>
      <c r="J326" s="72">
        <f>+J327</f>
        <v>0</v>
      </c>
      <c r="K326" s="122" t="str">
        <f>+K327</f>
        <v>0.00</v>
      </c>
    </row>
    <row r="327" spans="1:11" ht="12.75" x14ac:dyDescent="0.2">
      <c r="A327" s="63">
        <v>2</v>
      </c>
      <c r="B327" s="58">
        <v>3</v>
      </c>
      <c r="C327" s="58">
        <v>9</v>
      </c>
      <c r="D327" s="58">
        <v>4</v>
      </c>
      <c r="E327" s="58" t="s">
        <v>308</v>
      </c>
      <c r="F327" s="55" t="s">
        <v>248</v>
      </c>
      <c r="G327" s="67"/>
      <c r="H327" s="67"/>
      <c r="I327" s="67"/>
      <c r="J327" s="56">
        <f>SUBTOTAL(9,G327:I327)</f>
        <v>0</v>
      </c>
      <c r="K327" s="111" t="str">
        <f>IFERROR(J327/$J$19*100,"0.00")</f>
        <v>0.00</v>
      </c>
    </row>
    <row r="328" spans="1:11" ht="12.75" x14ac:dyDescent="0.2">
      <c r="A328" s="65">
        <v>2</v>
      </c>
      <c r="B328" s="66">
        <v>3</v>
      </c>
      <c r="C328" s="66">
        <v>9</v>
      </c>
      <c r="D328" s="66">
        <v>5</v>
      </c>
      <c r="E328" s="66"/>
      <c r="F328" s="62" t="s">
        <v>249</v>
      </c>
      <c r="G328" s="72">
        <f>+G329</f>
        <v>0</v>
      </c>
      <c r="H328" s="72">
        <f>+H329</f>
        <v>0</v>
      </c>
      <c r="I328" s="72">
        <f>+I329</f>
        <v>0</v>
      </c>
      <c r="J328" s="72">
        <f>+J329</f>
        <v>0</v>
      </c>
      <c r="K328" s="122" t="str">
        <f>+K329</f>
        <v>0.00</v>
      </c>
    </row>
    <row r="329" spans="1:11" ht="12.75" x14ac:dyDescent="0.2">
      <c r="A329" s="63">
        <v>2</v>
      </c>
      <c r="B329" s="58">
        <v>3</v>
      </c>
      <c r="C329" s="58">
        <v>9</v>
      </c>
      <c r="D329" s="58">
        <v>5</v>
      </c>
      <c r="E329" s="58" t="s">
        <v>308</v>
      </c>
      <c r="F329" s="55" t="s">
        <v>249</v>
      </c>
      <c r="G329" s="67"/>
      <c r="H329" s="67"/>
      <c r="I329" s="67"/>
      <c r="J329" s="56">
        <f>SUBTOTAL(9,G329:I329)</f>
        <v>0</v>
      </c>
      <c r="K329" s="111" t="str">
        <f>IFERROR(J329/$J$19*100,"0.00")</f>
        <v>0.00</v>
      </c>
    </row>
    <row r="330" spans="1:11" ht="12.75" x14ac:dyDescent="0.2">
      <c r="A330" s="65">
        <v>2</v>
      </c>
      <c r="B330" s="66">
        <v>3</v>
      </c>
      <c r="C330" s="66">
        <v>9</v>
      </c>
      <c r="D330" s="66">
        <v>6</v>
      </c>
      <c r="E330" s="66"/>
      <c r="F330" s="62" t="s">
        <v>250</v>
      </c>
      <c r="G330" s="72">
        <f>+G331</f>
        <v>0</v>
      </c>
      <c r="H330" s="72">
        <f>+H331</f>
        <v>0</v>
      </c>
      <c r="I330" s="72">
        <f>+I331</f>
        <v>0</v>
      </c>
      <c r="J330" s="72">
        <f>+J331</f>
        <v>0</v>
      </c>
      <c r="K330" s="122" t="str">
        <f>+K331</f>
        <v>0.00</v>
      </c>
    </row>
    <row r="331" spans="1:11" ht="12.75" x14ac:dyDescent="0.2">
      <c r="A331" s="63">
        <v>2</v>
      </c>
      <c r="B331" s="58">
        <v>3</v>
      </c>
      <c r="C331" s="58">
        <v>9</v>
      </c>
      <c r="D331" s="58">
        <v>6</v>
      </c>
      <c r="E331" s="58" t="s">
        <v>308</v>
      </c>
      <c r="F331" s="55" t="s">
        <v>250</v>
      </c>
      <c r="G331" s="56"/>
      <c r="H331" s="56"/>
      <c r="I331" s="56"/>
      <c r="J331" s="56">
        <f>SUBTOTAL(9,G331:I331)</f>
        <v>0</v>
      </c>
      <c r="K331" s="111" t="str">
        <f>IFERROR(J331/$J$19*100,"0.00")</f>
        <v>0.00</v>
      </c>
    </row>
    <row r="332" spans="1:11" ht="12.75" x14ac:dyDescent="0.2">
      <c r="A332" s="65">
        <v>2</v>
      </c>
      <c r="B332" s="66">
        <v>3</v>
      </c>
      <c r="C332" s="66">
        <v>9</v>
      </c>
      <c r="D332" s="66">
        <v>7</v>
      </c>
      <c r="E332" s="66"/>
      <c r="F332" s="62" t="s">
        <v>393</v>
      </c>
      <c r="G332" s="72">
        <f>+G333</f>
        <v>0</v>
      </c>
      <c r="H332" s="72">
        <f>+H333</f>
        <v>0</v>
      </c>
      <c r="I332" s="72">
        <f>+I333</f>
        <v>0</v>
      </c>
      <c r="J332" s="72">
        <f>+J333</f>
        <v>0</v>
      </c>
      <c r="K332" s="122" t="str">
        <f>+K333</f>
        <v>0.00</v>
      </c>
    </row>
    <row r="333" spans="1:11" ht="12.75" x14ac:dyDescent="0.2">
      <c r="A333" s="63">
        <v>2</v>
      </c>
      <c r="B333" s="58">
        <v>3</v>
      </c>
      <c r="C333" s="58">
        <v>9</v>
      </c>
      <c r="D333" s="58">
        <v>7</v>
      </c>
      <c r="E333" s="58" t="s">
        <v>308</v>
      </c>
      <c r="F333" s="55" t="s">
        <v>393</v>
      </c>
      <c r="G333" s="67"/>
      <c r="H333" s="67"/>
      <c r="I333" s="67"/>
      <c r="J333" s="56">
        <f>SUBTOTAL(9,G333:I333)</f>
        <v>0</v>
      </c>
      <c r="K333" s="111" t="str">
        <f>IFERROR(J333/$J$19*100,"0.00")</f>
        <v>0.00</v>
      </c>
    </row>
    <row r="334" spans="1:11" ht="12.75" x14ac:dyDescent="0.2">
      <c r="A334" s="65">
        <v>2</v>
      </c>
      <c r="B334" s="66">
        <v>3</v>
      </c>
      <c r="C334" s="66">
        <v>9</v>
      </c>
      <c r="D334" s="66">
        <v>8</v>
      </c>
      <c r="E334" s="66"/>
      <c r="F334" s="62" t="s">
        <v>251</v>
      </c>
      <c r="G334" s="72">
        <f>+G335</f>
        <v>0</v>
      </c>
      <c r="H334" s="72">
        <f>+H335</f>
        <v>0</v>
      </c>
      <c r="I334" s="72">
        <f>+I335</f>
        <v>0</v>
      </c>
      <c r="J334" s="72">
        <f>+J335</f>
        <v>0</v>
      </c>
      <c r="K334" s="122" t="str">
        <f>+K335</f>
        <v>0.00</v>
      </c>
    </row>
    <row r="335" spans="1:11" ht="12.75" x14ac:dyDescent="0.2">
      <c r="A335" s="63">
        <v>2</v>
      </c>
      <c r="B335" s="58">
        <v>3</v>
      </c>
      <c r="C335" s="58">
        <v>9</v>
      </c>
      <c r="D335" s="58">
        <v>8</v>
      </c>
      <c r="E335" s="58" t="s">
        <v>308</v>
      </c>
      <c r="F335" s="55" t="s">
        <v>251</v>
      </c>
      <c r="G335" s="67"/>
      <c r="H335" s="67"/>
      <c r="I335" s="67"/>
      <c r="J335" s="56">
        <f>SUBTOTAL(9,G335:I335)</f>
        <v>0</v>
      </c>
      <c r="K335" s="111" t="str">
        <f>IFERROR(J335/$J$19*100,"0.00")</f>
        <v>0.00</v>
      </c>
    </row>
    <row r="336" spans="1:11" ht="12.75" x14ac:dyDescent="0.2">
      <c r="A336" s="65">
        <v>2</v>
      </c>
      <c r="B336" s="66">
        <v>3</v>
      </c>
      <c r="C336" s="66">
        <v>9</v>
      </c>
      <c r="D336" s="66">
        <v>9</v>
      </c>
      <c r="E336" s="66"/>
      <c r="F336" s="62" t="s">
        <v>252</v>
      </c>
      <c r="G336" s="72">
        <f>+G337</f>
        <v>0</v>
      </c>
      <c r="H336" s="72">
        <f>+H337</f>
        <v>0</v>
      </c>
      <c r="I336" s="72">
        <f>+I337</f>
        <v>0</v>
      </c>
      <c r="J336" s="72">
        <f>+J337</f>
        <v>0</v>
      </c>
      <c r="K336" s="122" t="str">
        <f>+K337</f>
        <v>0.00</v>
      </c>
    </row>
    <row r="337" spans="1:11" ht="12.75" x14ac:dyDescent="0.2">
      <c r="A337" s="63">
        <v>2</v>
      </c>
      <c r="B337" s="58">
        <v>3</v>
      </c>
      <c r="C337" s="58">
        <v>9</v>
      </c>
      <c r="D337" s="58">
        <v>9</v>
      </c>
      <c r="E337" s="58" t="s">
        <v>308</v>
      </c>
      <c r="F337" s="55" t="s">
        <v>252</v>
      </c>
      <c r="G337" s="56"/>
      <c r="H337" s="56"/>
      <c r="I337" s="56"/>
      <c r="J337" s="56">
        <f>SUBTOTAL(9,G337:I337)</f>
        <v>0</v>
      </c>
      <c r="K337" s="111" t="str">
        <f>IFERROR(J337/$J$19*100,"0.00")</f>
        <v>0.00</v>
      </c>
    </row>
    <row r="338" spans="1:11" ht="12.75" x14ac:dyDescent="0.2">
      <c r="A338" s="89">
        <v>2</v>
      </c>
      <c r="B338" s="90">
        <v>4</v>
      </c>
      <c r="C338" s="91"/>
      <c r="D338" s="91"/>
      <c r="E338" s="91"/>
      <c r="F338" s="92" t="s">
        <v>394</v>
      </c>
      <c r="G338" s="93">
        <f>+G339+G355+G366+G371+G380+G387</f>
        <v>0</v>
      </c>
      <c r="H338" s="93">
        <f>+H339+H355+H366+H371+H380+H387</f>
        <v>0</v>
      </c>
      <c r="I338" s="93">
        <f>+I339+I355+I366+I371+I380+I387</f>
        <v>0</v>
      </c>
      <c r="J338" s="93">
        <f>+J339+J355+J366+J371+J380+J387</f>
        <v>0</v>
      </c>
      <c r="K338" s="119">
        <f>+K339+K355+K366+K371+K380+K387</f>
        <v>0</v>
      </c>
    </row>
    <row r="339" spans="1:11" ht="12.75" x14ac:dyDescent="0.2">
      <c r="A339" s="87">
        <v>2</v>
      </c>
      <c r="B339" s="85">
        <v>4</v>
      </c>
      <c r="C339" s="85">
        <v>1</v>
      </c>
      <c r="D339" s="85"/>
      <c r="E339" s="85"/>
      <c r="F339" s="88" t="s">
        <v>395</v>
      </c>
      <c r="G339" s="86">
        <f>+G340+G344+G348+G351+G353</f>
        <v>0</v>
      </c>
      <c r="H339" s="86">
        <f>+H340+H344+H348+H351+H353</f>
        <v>0</v>
      </c>
      <c r="I339" s="86">
        <f>+I340+I344+I348+I351+I353</f>
        <v>0</v>
      </c>
      <c r="J339" s="86">
        <f>+J340+J344+J348+J351+J353</f>
        <v>0</v>
      </c>
      <c r="K339" s="120">
        <f>+K340+K344+K348+K351+K353</f>
        <v>0</v>
      </c>
    </row>
    <row r="340" spans="1:11" ht="12.75" x14ac:dyDescent="0.2">
      <c r="A340" s="65">
        <v>2</v>
      </c>
      <c r="B340" s="66">
        <v>4</v>
      </c>
      <c r="C340" s="66">
        <v>1</v>
      </c>
      <c r="D340" s="66">
        <v>1</v>
      </c>
      <c r="E340" s="66"/>
      <c r="F340" s="62" t="s">
        <v>396</v>
      </c>
      <c r="G340" s="72">
        <f>+G341+G342+G343</f>
        <v>0</v>
      </c>
      <c r="H340" s="72">
        <f>+H341+H342+H343</f>
        <v>0</v>
      </c>
      <c r="I340" s="72">
        <f>+I341+I342+I343</f>
        <v>0</v>
      </c>
      <c r="J340" s="72">
        <f>+J341+J342+J343</f>
        <v>0</v>
      </c>
      <c r="K340" s="122">
        <f>+K341+K342+K343</f>
        <v>0</v>
      </c>
    </row>
    <row r="341" spans="1:11" ht="12.75" x14ac:dyDescent="0.2">
      <c r="A341" s="63">
        <v>2</v>
      </c>
      <c r="B341" s="58">
        <v>4</v>
      </c>
      <c r="C341" s="58">
        <v>1</v>
      </c>
      <c r="D341" s="58">
        <v>1</v>
      </c>
      <c r="E341" s="58" t="s">
        <v>308</v>
      </c>
      <c r="F341" s="61" t="s">
        <v>397</v>
      </c>
      <c r="G341" s="56"/>
      <c r="H341" s="56"/>
      <c r="I341" s="56"/>
      <c r="J341" s="56">
        <f>SUBTOTAL(9,G341:I341)</f>
        <v>0</v>
      </c>
      <c r="K341" s="111" t="str">
        <f>IFERROR(J341/$J$19*100,"0.00")</f>
        <v>0.00</v>
      </c>
    </row>
    <row r="342" spans="1:11" ht="12.75" x14ac:dyDescent="0.2">
      <c r="A342" s="63">
        <v>2</v>
      </c>
      <c r="B342" s="58">
        <v>4</v>
      </c>
      <c r="C342" s="58">
        <v>1</v>
      </c>
      <c r="D342" s="58">
        <v>1</v>
      </c>
      <c r="E342" s="58" t="s">
        <v>309</v>
      </c>
      <c r="F342" s="61" t="s">
        <v>398</v>
      </c>
      <c r="G342" s="56"/>
      <c r="H342" s="56"/>
      <c r="I342" s="56"/>
      <c r="J342" s="56">
        <f>SUBTOTAL(9,G342:I342)</f>
        <v>0</v>
      </c>
      <c r="K342" s="111" t="str">
        <f>IFERROR(J342/$J$19*100,"0.00")</f>
        <v>0.00</v>
      </c>
    </row>
    <row r="343" spans="1:11" ht="12.75" x14ac:dyDescent="0.2">
      <c r="A343" s="63">
        <v>2</v>
      </c>
      <c r="B343" s="58">
        <v>4</v>
      </c>
      <c r="C343" s="58">
        <v>1</v>
      </c>
      <c r="D343" s="58">
        <v>1</v>
      </c>
      <c r="E343" s="58" t="s">
        <v>310</v>
      </c>
      <c r="F343" s="61" t="s">
        <v>399</v>
      </c>
      <c r="G343" s="67"/>
      <c r="H343" s="67"/>
      <c r="I343" s="67"/>
      <c r="J343" s="56">
        <f>SUBTOTAL(9,G343:I343)</f>
        <v>0</v>
      </c>
      <c r="K343" s="111" t="str">
        <f>IFERROR(J343/$J$19*100,"0.00")</f>
        <v>0.00</v>
      </c>
    </row>
    <row r="344" spans="1:11" ht="12.75" x14ac:dyDescent="0.2">
      <c r="A344" s="65">
        <v>2</v>
      </c>
      <c r="B344" s="66">
        <v>4</v>
      </c>
      <c r="C344" s="66">
        <v>1</v>
      </c>
      <c r="D344" s="66">
        <v>2</v>
      </c>
      <c r="E344" s="66"/>
      <c r="F344" s="62" t="s">
        <v>400</v>
      </c>
      <c r="G344" s="72">
        <f>+G345+G346+G347</f>
        <v>0</v>
      </c>
      <c r="H344" s="72">
        <f>+H345+H346+H347</f>
        <v>0</v>
      </c>
      <c r="I344" s="72">
        <f>+I345+I346+I347</f>
        <v>0</v>
      </c>
      <c r="J344" s="72">
        <f>+J345+J346+J347</f>
        <v>0</v>
      </c>
      <c r="K344" s="122">
        <f>+K345+K346+K347</f>
        <v>0</v>
      </c>
    </row>
    <row r="345" spans="1:11" ht="12.75" x14ac:dyDescent="0.2">
      <c r="A345" s="63">
        <v>2</v>
      </c>
      <c r="B345" s="58">
        <v>4</v>
      </c>
      <c r="C345" s="58">
        <v>1</v>
      </c>
      <c r="D345" s="58">
        <v>2</v>
      </c>
      <c r="E345" s="58" t="s">
        <v>308</v>
      </c>
      <c r="F345" s="61" t="s">
        <v>401</v>
      </c>
      <c r="G345" s="56"/>
      <c r="H345" s="56"/>
      <c r="I345" s="56"/>
      <c r="J345" s="56">
        <f>SUBTOTAL(9,G345:I345)</f>
        <v>0</v>
      </c>
      <c r="K345" s="111" t="str">
        <f>IFERROR(J345/$J$19*100,"0.00")</f>
        <v>0.00</v>
      </c>
    </row>
    <row r="346" spans="1:11" ht="12.75" x14ac:dyDescent="0.2">
      <c r="A346" s="63">
        <v>2</v>
      </c>
      <c r="B346" s="58">
        <v>4</v>
      </c>
      <c r="C346" s="58">
        <v>1</v>
      </c>
      <c r="D346" s="58">
        <v>2</v>
      </c>
      <c r="E346" s="58" t="s">
        <v>309</v>
      </c>
      <c r="F346" s="61" t="s">
        <v>402</v>
      </c>
      <c r="G346" s="56"/>
      <c r="H346" s="56"/>
      <c r="I346" s="56"/>
      <c r="J346" s="56">
        <f>SUBTOTAL(9,G346:I346)</f>
        <v>0</v>
      </c>
      <c r="K346" s="111" t="str">
        <f>IFERROR(J346/$J$19*100,"0.00")</f>
        <v>0.00</v>
      </c>
    </row>
    <row r="347" spans="1:11" ht="12.75" x14ac:dyDescent="0.2">
      <c r="A347" s="63">
        <v>2</v>
      </c>
      <c r="B347" s="58">
        <v>4</v>
      </c>
      <c r="C347" s="58">
        <v>1</v>
      </c>
      <c r="D347" s="58">
        <v>2</v>
      </c>
      <c r="E347" s="58" t="s">
        <v>310</v>
      </c>
      <c r="F347" s="61" t="s">
        <v>403</v>
      </c>
      <c r="G347" s="67"/>
      <c r="H347" s="67"/>
      <c r="I347" s="67"/>
      <c r="J347" s="56">
        <f>SUBTOTAL(9,G347:I347)</f>
        <v>0</v>
      </c>
      <c r="K347" s="111" t="str">
        <f>IFERROR(J347/$J$19*100,"0.00")</f>
        <v>0.00</v>
      </c>
    </row>
    <row r="348" spans="1:11" ht="12.75" x14ac:dyDescent="0.2">
      <c r="A348" s="65">
        <v>2</v>
      </c>
      <c r="B348" s="66">
        <v>4</v>
      </c>
      <c r="C348" s="66">
        <v>1</v>
      </c>
      <c r="D348" s="66">
        <v>4</v>
      </c>
      <c r="E348" s="58"/>
      <c r="F348" s="76" t="s">
        <v>404</v>
      </c>
      <c r="G348" s="72">
        <f>+G349+G350</f>
        <v>0</v>
      </c>
      <c r="H348" s="72">
        <f>+H349+H350</f>
        <v>0</v>
      </c>
      <c r="I348" s="72">
        <f>+I349+I350</f>
        <v>0</v>
      </c>
      <c r="J348" s="72">
        <f>+J349+J350</f>
        <v>0</v>
      </c>
      <c r="K348" s="122">
        <f>+K349+K350</f>
        <v>0</v>
      </c>
    </row>
    <row r="349" spans="1:11" ht="12.75" x14ac:dyDescent="0.2">
      <c r="A349" s="77">
        <v>2</v>
      </c>
      <c r="B349" s="78">
        <v>4</v>
      </c>
      <c r="C349" s="78">
        <v>1</v>
      </c>
      <c r="D349" s="78">
        <v>4</v>
      </c>
      <c r="E349" s="58" t="s">
        <v>308</v>
      </c>
      <c r="F349" s="79" t="s">
        <v>405</v>
      </c>
      <c r="G349" s="56"/>
      <c r="H349" s="56"/>
      <c r="I349" s="56"/>
      <c r="J349" s="56">
        <f>SUBTOTAL(9,G349:I349)</f>
        <v>0</v>
      </c>
      <c r="K349" s="111" t="str">
        <f>IFERROR(J349/$J$19*100,"0.00")</f>
        <v>0.00</v>
      </c>
    </row>
    <row r="350" spans="1:11" ht="12.75" x14ac:dyDescent="0.2">
      <c r="A350" s="63">
        <v>2</v>
      </c>
      <c r="B350" s="58">
        <v>4</v>
      </c>
      <c r="C350" s="58">
        <v>1</v>
      </c>
      <c r="D350" s="58">
        <v>4</v>
      </c>
      <c r="E350" s="58" t="s">
        <v>309</v>
      </c>
      <c r="F350" s="61" t="s">
        <v>406</v>
      </c>
      <c r="G350" s="67"/>
      <c r="H350" s="67"/>
      <c r="I350" s="67"/>
      <c r="J350" s="56">
        <f>SUBTOTAL(9,G350:I350)</f>
        <v>0</v>
      </c>
      <c r="K350" s="111" t="str">
        <f>IFERROR(J350/$J$19*100,"0.00")</f>
        <v>0.00</v>
      </c>
    </row>
    <row r="351" spans="1:11" ht="12.75" x14ac:dyDescent="0.2">
      <c r="A351" s="68">
        <v>2</v>
      </c>
      <c r="B351" s="66">
        <v>4</v>
      </c>
      <c r="C351" s="66">
        <v>1</v>
      </c>
      <c r="D351" s="66">
        <v>5</v>
      </c>
      <c r="E351" s="66"/>
      <c r="F351" s="76" t="s">
        <v>407</v>
      </c>
      <c r="G351" s="80">
        <f>+G352</f>
        <v>0</v>
      </c>
      <c r="H351" s="80">
        <f>+H352</f>
        <v>0</v>
      </c>
      <c r="I351" s="80">
        <f>+I352</f>
        <v>0</v>
      </c>
      <c r="J351" s="80">
        <f>+J352</f>
        <v>0</v>
      </c>
      <c r="K351" s="121" t="str">
        <f>+K352</f>
        <v>0.00</v>
      </c>
    </row>
    <row r="352" spans="1:11" ht="12.75" x14ac:dyDescent="0.2">
      <c r="A352" s="63">
        <v>2</v>
      </c>
      <c r="B352" s="58">
        <v>4</v>
      </c>
      <c r="C352" s="58">
        <v>1</v>
      </c>
      <c r="D352" s="58">
        <v>5</v>
      </c>
      <c r="E352" s="58" t="s">
        <v>308</v>
      </c>
      <c r="F352" s="61" t="s">
        <v>407</v>
      </c>
      <c r="G352" s="67"/>
      <c r="H352" s="67"/>
      <c r="I352" s="67"/>
      <c r="J352" s="56">
        <f>SUBTOTAL(9,G352:I352)</f>
        <v>0</v>
      </c>
      <c r="K352" s="111" t="str">
        <f>IFERROR(J352/$J$19*100,"0.00")</f>
        <v>0.00</v>
      </c>
    </row>
    <row r="353" spans="1:11" ht="12.75" x14ac:dyDescent="0.2">
      <c r="A353" s="65">
        <v>2</v>
      </c>
      <c r="B353" s="66">
        <v>4</v>
      </c>
      <c r="C353" s="66">
        <v>1</v>
      </c>
      <c r="D353" s="66">
        <v>6</v>
      </c>
      <c r="E353" s="58"/>
      <c r="F353" s="76" t="s">
        <v>408</v>
      </c>
      <c r="G353" s="72">
        <f>+G354</f>
        <v>0</v>
      </c>
      <c r="H353" s="72">
        <f>+H354</f>
        <v>0</v>
      </c>
      <c r="I353" s="72">
        <f>+I354</f>
        <v>0</v>
      </c>
      <c r="J353" s="72">
        <f>+J354</f>
        <v>0</v>
      </c>
      <c r="K353" s="122" t="str">
        <f>+K354</f>
        <v>0.00</v>
      </c>
    </row>
    <row r="354" spans="1:11" ht="12.75" x14ac:dyDescent="0.2">
      <c r="A354" s="63">
        <v>2</v>
      </c>
      <c r="B354" s="58">
        <v>4</v>
      </c>
      <c r="C354" s="58">
        <v>1</v>
      </c>
      <c r="D354" s="58">
        <v>6</v>
      </c>
      <c r="E354" s="58" t="s">
        <v>308</v>
      </c>
      <c r="F354" s="61" t="s">
        <v>409</v>
      </c>
      <c r="G354" s="67"/>
      <c r="H354" s="67"/>
      <c r="I354" s="67"/>
      <c r="J354" s="56">
        <f>SUBTOTAL(9,G354:I354)</f>
        <v>0</v>
      </c>
      <c r="K354" s="111" t="str">
        <f>IFERROR(J354/$J$19*100,"0.00")</f>
        <v>0.00</v>
      </c>
    </row>
    <row r="355" spans="1:11" ht="12.75" x14ac:dyDescent="0.2">
      <c r="A355" s="87">
        <v>2</v>
      </c>
      <c r="B355" s="85">
        <v>4</v>
      </c>
      <c r="C355" s="85">
        <v>2</v>
      </c>
      <c r="D355" s="85"/>
      <c r="E355" s="85"/>
      <c r="F355" s="88" t="s">
        <v>410</v>
      </c>
      <c r="G355" s="86">
        <f>+G356+G358+G362</f>
        <v>0</v>
      </c>
      <c r="H355" s="86">
        <f>+H356+H358+H362</f>
        <v>0</v>
      </c>
      <c r="I355" s="86">
        <f>+I356+I358+I362</f>
        <v>0</v>
      </c>
      <c r="J355" s="86">
        <f>+J356+J358+J362</f>
        <v>0</v>
      </c>
      <c r="K355" s="120">
        <f>+K356+K358+K362</f>
        <v>0</v>
      </c>
    </row>
    <row r="356" spans="1:11" ht="12.75" x14ac:dyDescent="0.2">
      <c r="A356" s="65">
        <v>2</v>
      </c>
      <c r="B356" s="66">
        <v>4</v>
      </c>
      <c r="C356" s="66">
        <v>2</v>
      </c>
      <c r="D356" s="66">
        <v>1</v>
      </c>
      <c r="E356" s="58"/>
      <c r="F356" s="62" t="s">
        <v>411</v>
      </c>
      <c r="G356" s="72">
        <f>+G357</f>
        <v>0</v>
      </c>
      <c r="H356" s="72">
        <f>+H357</f>
        <v>0</v>
      </c>
      <c r="I356" s="72">
        <f>+I357</f>
        <v>0</v>
      </c>
      <c r="J356" s="72">
        <f>+J357</f>
        <v>0</v>
      </c>
      <c r="K356" s="122" t="str">
        <f>+K357</f>
        <v>0.00</v>
      </c>
    </row>
    <row r="357" spans="1:11" ht="12.75" x14ac:dyDescent="0.2">
      <c r="A357" s="57">
        <v>2</v>
      </c>
      <c r="B357" s="58">
        <v>4</v>
      </c>
      <c r="C357" s="58">
        <v>2</v>
      </c>
      <c r="D357" s="58">
        <v>1</v>
      </c>
      <c r="E357" s="58" t="s">
        <v>308</v>
      </c>
      <c r="F357" s="61" t="s">
        <v>412</v>
      </c>
      <c r="G357" s="67"/>
      <c r="H357" s="67"/>
      <c r="I357" s="67"/>
      <c r="J357" s="56">
        <f>SUBTOTAL(9,G357:I357)</f>
        <v>0</v>
      </c>
      <c r="K357" s="111" t="str">
        <f>IFERROR(J357/$J$19*100,"0.00")</f>
        <v>0.00</v>
      </c>
    </row>
    <row r="358" spans="1:11" ht="22.5" x14ac:dyDescent="0.2">
      <c r="A358" s="65">
        <v>2</v>
      </c>
      <c r="B358" s="66">
        <v>4</v>
      </c>
      <c r="C358" s="66">
        <v>2</v>
      </c>
      <c r="D358" s="66">
        <v>2</v>
      </c>
      <c r="E358" s="58"/>
      <c r="F358" s="76" t="s">
        <v>413</v>
      </c>
      <c r="G358" s="80">
        <f>+G359+G360+G361</f>
        <v>0</v>
      </c>
      <c r="H358" s="80">
        <f>+H359+H360+H361</f>
        <v>0</v>
      </c>
      <c r="I358" s="80">
        <f>+I359+I360+I361</f>
        <v>0</v>
      </c>
      <c r="J358" s="80">
        <f>+J359+J360+J361</f>
        <v>0</v>
      </c>
      <c r="K358" s="121">
        <f>+K359+K360+K361</f>
        <v>0</v>
      </c>
    </row>
    <row r="359" spans="1:11" ht="22.5" x14ac:dyDescent="0.2">
      <c r="A359" s="57">
        <v>2</v>
      </c>
      <c r="B359" s="58">
        <v>4</v>
      </c>
      <c r="C359" s="58">
        <v>2</v>
      </c>
      <c r="D359" s="58">
        <v>2</v>
      </c>
      <c r="E359" s="58" t="s">
        <v>308</v>
      </c>
      <c r="F359" s="61" t="s">
        <v>414</v>
      </c>
      <c r="G359" s="67"/>
      <c r="H359" s="67"/>
      <c r="I359" s="67"/>
      <c r="J359" s="56">
        <f>SUBTOTAL(9,G359:I359)</f>
        <v>0</v>
      </c>
      <c r="K359" s="111" t="str">
        <f>IFERROR(J359/$J$19*100,"0.00")</f>
        <v>0.00</v>
      </c>
    </row>
    <row r="360" spans="1:11" ht="22.5" x14ac:dyDescent="0.2">
      <c r="A360" s="57">
        <v>2</v>
      </c>
      <c r="B360" s="58">
        <v>4</v>
      </c>
      <c r="C360" s="58">
        <v>2</v>
      </c>
      <c r="D360" s="58">
        <v>2</v>
      </c>
      <c r="E360" s="58" t="s">
        <v>309</v>
      </c>
      <c r="F360" s="61" t="s">
        <v>415</v>
      </c>
      <c r="G360" s="67"/>
      <c r="H360" s="67"/>
      <c r="I360" s="67"/>
      <c r="J360" s="56">
        <f>SUBTOTAL(9,G360:I360)</f>
        <v>0</v>
      </c>
      <c r="K360" s="111" t="str">
        <f>IFERROR(J360/$J$19*100,"0.00")</f>
        <v>0.00</v>
      </c>
    </row>
    <row r="361" spans="1:11" ht="22.5" x14ac:dyDescent="0.2">
      <c r="A361" s="57">
        <v>2</v>
      </c>
      <c r="B361" s="58">
        <v>4</v>
      </c>
      <c r="C361" s="58">
        <v>2</v>
      </c>
      <c r="D361" s="58">
        <v>2</v>
      </c>
      <c r="E361" s="58" t="s">
        <v>310</v>
      </c>
      <c r="F361" s="61" t="s">
        <v>416</v>
      </c>
      <c r="G361" s="67"/>
      <c r="H361" s="67"/>
      <c r="I361" s="67"/>
      <c r="J361" s="56">
        <f>SUBTOTAL(9,G361:I361)</f>
        <v>0</v>
      </c>
      <c r="K361" s="111" t="str">
        <f>IFERROR(J361/$J$19*100,"0.00")</f>
        <v>0.00</v>
      </c>
    </row>
    <row r="362" spans="1:11" ht="12.75" x14ac:dyDescent="0.2">
      <c r="A362" s="62">
        <v>2</v>
      </c>
      <c r="B362" s="66">
        <v>4</v>
      </c>
      <c r="C362" s="66">
        <v>2</v>
      </c>
      <c r="D362" s="66">
        <v>3</v>
      </c>
      <c r="E362" s="66"/>
      <c r="F362" s="76" t="s">
        <v>417</v>
      </c>
      <c r="G362" s="67">
        <f>G363+G364+G365</f>
        <v>0</v>
      </c>
      <c r="H362" s="67">
        <f>H363+H364+H365</f>
        <v>0</v>
      </c>
      <c r="I362" s="67">
        <f>I363+I364+I365</f>
        <v>0</v>
      </c>
      <c r="J362" s="67">
        <f>J363+J364+J365</f>
        <v>0</v>
      </c>
      <c r="K362" s="123">
        <f>K363+K364+K365</f>
        <v>0</v>
      </c>
    </row>
    <row r="363" spans="1:11" ht="22.5" x14ac:dyDescent="0.2">
      <c r="A363" s="55">
        <v>2</v>
      </c>
      <c r="B363" s="58">
        <v>4</v>
      </c>
      <c r="C363" s="58">
        <v>2</v>
      </c>
      <c r="D363" s="58">
        <v>3</v>
      </c>
      <c r="E363" s="58" t="s">
        <v>308</v>
      </c>
      <c r="F363" s="61" t="s">
        <v>418</v>
      </c>
      <c r="G363" s="56"/>
      <c r="H363" s="56"/>
      <c r="I363" s="56"/>
      <c r="J363" s="56">
        <f>SUBTOTAL(9,G363:I363)</f>
        <v>0</v>
      </c>
      <c r="K363" s="111" t="str">
        <f>IFERROR(J363/$J$19*100,"0.00")</f>
        <v>0.00</v>
      </c>
    </row>
    <row r="364" spans="1:11" ht="12.75" x14ac:dyDescent="0.2">
      <c r="A364" s="55">
        <v>2</v>
      </c>
      <c r="B364" s="58">
        <v>4</v>
      </c>
      <c r="C364" s="58">
        <v>2</v>
      </c>
      <c r="D364" s="58">
        <v>3</v>
      </c>
      <c r="E364" s="58" t="s">
        <v>309</v>
      </c>
      <c r="F364" s="61" t="s">
        <v>419</v>
      </c>
      <c r="G364" s="56"/>
      <c r="H364" s="56"/>
      <c r="I364" s="56"/>
      <c r="J364" s="56">
        <f>SUBTOTAL(9,G364:I364)</f>
        <v>0</v>
      </c>
      <c r="K364" s="111" t="str">
        <f>IFERROR(J364/$J$19*100,"0.00")</f>
        <v>0.00</v>
      </c>
    </row>
    <row r="365" spans="1:11" ht="22.5" x14ac:dyDescent="0.2">
      <c r="A365" s="55">
        <v>2</v>
      </c>
      <c r="B365" s="58">
        <v>4</v>
      </c>
      <c r="C365" s="58">
        <v>2</v>
      </c>
      <c r="D365" s="58">
        <v>3</v>
      </c>
      <c r="E365" s="58" t="s">
        <v>310</v>
      </c>
      <c r="F365" s="61" t="s">
        <v>420</v>
      </c>
      <c r="G365" s="56"/>
      <c r="H365" s="56"/>
      <c r="I365" s="56"/>
      <c r="J365" s="56">
        <f>SUBTOTAL(9,G365:I365)</f>
        <v>0</v>
      </c>
      <c r="K365" s="111" t="str">
        <f>IFERROR(J365/$J$19*100,"0.00")</f>
        <v>0.00</v>
      </c>
    </row>
    <row r="366" spans="1:11" ht="12.75" x14ac:dyDescent="0.2">
      <c r="A366" s="87">
        <v>2</v>
      </c>
      <c r="B366" s="85">
        <v>4</v>
      </c>
      <c r="C366" s="85">
        <v>4</v>
      </c>
      <c r="D366" s="85"/>
      <c r="E366" s="85"/>
      <c r="F366" s="88" t="s">
        <v>421</v>
      </c>
      <c r="G366" s="86">
        <f>+G367</f>
        <v>0</v>
      </c>
      <c r="H366" s="86">
        <f>+H367</f>
        <v>0</v>
      </c>
      <c r="I366" s="86">
        <f>+I367</f>
        <v>0</v>
      </c>
      <c r="J366" s="86">
        <f>+J367</f>
        <v>0</v>
      </c>
      <c r="K366" s="120">
        <f>+K367</f>
        <v>0</v>
      </c>
    </row>
    <row r="367" spans="1:11" ht="12.75" x14ac:dyDescent="0.2">
      <c r="A367" s="62">
        <v>2</v>
      </c>
      <c r="B367" s="66">
        <v>4</v>
      </c>
      <c r="C367" s="66">
        <v>4</v>
      </c>
      <c r="D367" s="66">
        <v>1</v>
      </c>
      <c r="E367" s="66"/>
      <c r="F367" s="76" t="s">
        <v>422</v>
      </c>
      <c r="G367" s="67">
        <f>+G368+G369+G370</f>
        <v>0</v>
      </c>
      <c r="H367" s="67">
        <f>+H368+H369+H370</f>
        <v>0</v>
      </c>
      <c r="I367" s="67">
        <f>+I368+I369+I370</f>
        <v>0</v>
      </c>
      <c r="J367" s="67">
        <f>+J368+J369+J370</f>
        <v>0</v>
      </c>
      <c r="K367" s="123">
        <f>+K368+K369+K370</f>
        <v>0</v>
      </c>
    </row>
    <row r="368" spans="1:11" ht="22.5" x14ac:dyDescent="0.2">
      <c r="A368" s="55">
        <v>2</v>
      </c>
      <c r="B368" s="58">
        <v>4</v>
      </c>
      <c r="C368" s="58">
        <v>4</v>
      </c>
      <c r="D368" s="58">
        <v>1</v>
      </c>
      <c r="E368" s="58" t="s">
        <v>308</v>
      </c>
      <c r="F368" s="61" t="s">
        <v>423</v>
      </c>
      <c r="G368" s="56"/>
      <c r="H368" s="56"/>
      <c r="I368" s="56"/>
      <c r="J368" s="56">
        <f>SUBTOTAL(9,G368:I368)</f>
        <v>0</v>
      </c>
      <c r="K368" s="111" t="str">
        <f>IFERROR(J368/$J$19*100,"0.00")</f>
        <v>0.00</v>
      </c>
    </row>
    <row r="369" spans="1:11" ht="22.5" x14ac:dyDescent="0.2">
      <c r="A369" s="55">
        <v>2</v>
      </c>
      <c r="B369" s="58">
        <v>4</v>
      </c>
      <c r="C369" s="58">
        <v>4</v>
      </c>
      <c r="D369" s="58">
        <v>1</v>
      </c>
      <c r="E369" s="58" t="s">
        <v>309</v>
      </c>
      <c r="F369" s="61" t="s">
        <v>424</v>
      </c>
      <c r="G369" s="56"/>
      <c r="H369" s="56"/>
      <c r="I369" s="56"/>
      <c r="J369" s="56">
        <f>SUBTOTAL(9,G369:I369)</f>
        <v>0</v>
      </c>
      <c r="K369" s="111" t="str">
        <f>IFERROR(J369/$J$19*100,"0.00")</f>
        <v>0.00</v>
      </c>
    </row>
    <row r="370" spans="1:11" ht="22.5" x14ac:dyDescent="0.2">
      <c r="A370" s="55">
        <v>2</v>
      </c>
      <c r="B370" s="58">
        <v>4</v>
      </c>
      <c r="C370" s="58">
        <v>4</v>
      </c>
      <c r="D370" s="58">
        <v>1</v>
      </c>
      <c r="E370" s="58" t="s">
        <v>310</v>
      </c>
      <c r="F370" s="61" t="s">
        <v>425</v>
      </c>
      <c r="G370" s="56"/>
      <c r="H370" s="56"/>
      <c r="I370" s="56"/>
      <c r="J370" s="56">
        <f>SUBTOTAL(9,G370:I370)</f>
        <v>0</v>
      </c>
      <c r="K370" s="111" t="str">
        <f>IFERROR(J370/$J$19*100,"0.00")</f>
        <v>0.00</v>
      </c>
    </row>
    <row r="371" spans="1:11" ht="12.75" x14ac:dyDescent="0.2">
      <c r="A371" s="87">
        <v>2</v>
      </c>
      <c r="B371" s="85">
        <v>4</v>
      </c>
      <c r="C371" s="85">
        <v>6</v>
      </c>
      <c r="D371" s="85"/>
      <c r="E371" s="85"/>
      <c r="F371" s="88" t="s">
        <v>426</v>
      </c>
      <c r="G371" s="86">
        <f>+G372+G374+G376+G378</f>
        <v>0</v>
      </c>
      <c r="H371" s="86">
        <f>+H372+H374+H376+H378</f>
        <v>0</v>
      </c>
      <c r="I371" s="86">
        <f>+I372+I374+I376+I378</f>
        <v>0</v>
      </c>
      <c r="J371" s="86">
        <f>+J372+J374+J376+J378</f>
        <v>0</v>
      </c>
      <c r="K371" s="120">
        <f>+K372+K374+K376+K378</f>
        <v>0</v>
      </c>
    </row>
    <row r="372" spans="1:11" ht="12.75" x14ac:dyDescent="0.2">
      <c r="A372" s="68">
        <v>2</v>
      </c>
      <c r="B372" s="66">
        <v>4</v>
      </c>
      <c r="C372" s="66">
        <v>6</v>
      </c>
      <c r="D372" s="66">
        <v>1</v>
      </c>
      <c r="E372" s="66"/>
      <c r="F372" s="76" t="s">
        <v>427</v>
      </c>
      <c r="G372" s="72">
        <f>+G373</f>
        <v>0</v>
      </c>
      <c r="H372" s="72">
        <f>+H373</f>
        <v>0</v>
      </c>
      <c r="I372" s="72">
        <f>+I373</f>
        <v>0</v>
      </c>
      <c r="J372" s="72">
        <f>+J373</f>
        <v>0</v>
      </c>
      <c r="K372" s="122" t="str">
        <f>+K373</f>
        <v>0.00</v>
      </c>
    </row>
    <row r="373" spans="1:11" ht="12.75" x14ac:dyDescent="0.2">
      <c r="A373" s="63">
        <v>2</v>
      </c>
      <c r="B373" s="58">
        <v>4</v>
      </c>
      <c r="C373" s="58">
        <v>6</v>
      </c>
      <c r="D373" s="58">
        <v>1</v>
      </c>
      <c r="E373" s="58" t="s">
        <v>308</v>
      </c>
      <c r="F373" s="61" t="s">
        <v>427</v>
      </c>
      <c r="G373" s="67"/>
      <c r="H373" s="67"/>
      <c r="I373" s="67"/>
      <c r="J373" s="56">
        <f>SUBTOTAL(9,G373:I373)</f>
        <v>0</v>
      </c>
      <c r="K373" s="111" t="str">
        <f>IFERROR(J373/$J$19*100,"0.00")</f>
        <v>0.00</v>
      </c>
    </row>
    <row r="374" spans="1:11" ht="12.75" x14ac:dyDescent="0.2">
      <c r="A374" s="68">
        <v>2</v>
      </c>
      <c r="B374" s="66">
        <v>4</v>
      </c>
      <c r="C374" s="66">
        <v>6</v>
      </c>
      <c r="D374" s="66">
        <v>2</v>
      </c>
      <c r="E374" s="66"/>
      <c r="F374" s="76" t="s">
        <v>428</v>
      </c>
      <c r="G374" s="80">
        <f>+G375</f>
        <v>0</v>
      </c>
      <c r="H374" s="80">
        <f>+H375</f>
        <v>0</v>
      </c>
      <c r="I374" s="80">
        <f>+I375</f>
        <v>0</v>
      </c>
      <c r="J374" s="80">
        <f>+J375</f>
        <v>0</v>
      </c>
      <c r="K374" s="121" t="str">
        <f>+K375</f>
        <v>0.00</v>
      </c>
    </row>
    <row r="375" spans="1:11" ht="12.75" x14ac:dyDescent="0.2">
      <c r="A375" s="63">
        <v>2</v>
      </c>
      <c r="B375" s="58">
        <v>4</v>
      </c>
      <c r="C375" s="58">
        <v>6</v>
      </c>
      <c r="D375" s="58">
        <v>2</v>
      </c>
      <c r="E375" s="58" t="s">
        <v>308</v>
      </c>
      <c r="F375" s="61" t="s">
        <v>428</v>
      </c>
      <c r="G375" s="67"/>
      <c r="H375" s="67"/>
      <c r="I375" s="67"/>
      <c r="J375" s="56">
        <f>SUBTOTAL(9,G375:I375)</f>
        <v>0</v>
      </c>
      <c r="K375" s="111" t="str">
        <f>IFERROR(J375/$J$19*100,"0.00")</f>
        <v>0.00</v>
      </c>
    </row>
    <row r="376" spans="1:11" ht="12.75" x14ac:dyDescent="0.2">
      <c r="A376" s="68">
        <v>2</v>
      </c>
      <c r="B376" s="66">
        <v>4</v>
      </c>
      <c r="C376" s="66">
        <v>6</v>
      </c>
      <c r="D376" s="66">
        <v>3</v>
      </c>
      <c r="E376" s="58"/>
      <c r="F376" s="76" t="s">
        <v>429</v>
      </c>
      <c r="G376" s="80">
        <f>+G377</f>
        <v>0</v>
      </c>
      <c r="H376" s="80">
        <f>+H377</f>
        <v>0</v>
      </c>
      <c r="I376" s="80">
        <f>+I377</f>
        <v>0</v>
      </c>
      <c r="J376" s="80">
        <f>+J377</f>
        <v>0</v>
      </c>
      <c r="K376" s="121" t="str">
        <f>+K377</f>
        <v>0.00</v>
      </c>
    </row>
    <row r="377" spans="1:11" ht="12.75" x14ac:dyDescent="0.2">
      <c r="A377" s="63">
        <v>2</v>
      </c>
      <c r="B377" s="58">
        <v>4</v>
      </c>
      <c r="C377" s="58">
        <v>6</v>
      </c>
      <c r="D377" s="58">
        <v>3</v>
      </c>
      <c r="E377" s="58" t="s">
        <v>308</v>
      </c>
      <c r="F377" s="61" t="s">
        <v>429</v>
      </c>
      <c r="G377" s="67"/>
      <c r="H377" s="67"/>
      <c r="I377" s="67"/>
      <c r="J377" s="56">
        <f>SUBTOTAL(9,G377:I377)</f>
        <v>0</v>
      </c>
      <c r="K377" s="111" t="str">
        <f>IFERROR(J377/$J$19*100,"0.00")</f>
        <v>0.00</v>
      </c>
    </row>
    <row r="378" spans="1:11" ht="12.75" x14ac:dyDescent="0.2">
      <c r="A378" s="68">
        <v>2</v>
      </c>
      <c r="B378" s="66">
        <v>4</v>
      </c>
      <c r="C378" s="66">
        <v>6</v>
      </c>
      <c r="D378" s="66">
        <v>4</v>
      </c>
      <c r="E378" s="66"/>
      <c r="F378" s="76" t="s">
        <v>430</v>
      </c>
      <c r="G378" s="80">
        <f>+G379</f>
        <v>0</v>
      </c>
      <c r="H378" s="80">
        <f>+H379</f>
        <v>0</v>
      </c>
      <c r="I378" s="80">
        <f>+I379</f>
        <v>0</v>
      </c>
      <c r="J378" s="80">
        <f>+J379</f>
        <v>0</v>
      </c>
      <c r="K378" s="121" t="str">
        <f>+K379</f>
        <v>0.00</v>
      </c>
    </row>
    <row r="379" spans="1:11" ht="12.75" x14ac:dyDescent="0.2">
      <c r="A379" s="63">
        <v>2</v>
      </c>
      <c r="B379" s="58">
        <v>4</v>
      </c>
      <c r="C379" s="58">
        <v>6</v>
      </c>
      <c r="D379" s="58">
        <v>4</v>
      </c>
      <c r="E379" s="58" t="s">
        <v>308</v>
      </c>
      <c r="F379" s="61" t="s">
        <v>430</v>
      </c>
      <c r="G379" s="67"/>
      <c r="H379" s="67"/>
      <c r="I379" s="67"/>
      <c r="J379" s="56">
        <f>SUBTOTAL(9,G379:I379)</f>
        <v>0</v>
      </c>
      <c r="K379" s="111" t="str">
        <f>IFERROR(J379/$J$19*100,"0.00")</f>
        <v>0.00</v>
      </c>
    </row>
    <row r="380" spans="1:11" ht="12.75" x14ac:dyDescent="0.2">
      <c r="A380" s="87">
        <v>2</v>
      </c>
      <c r="B380" s="85">
        <v>4</v>
      </c>
      <c r="C380" s="85">
        <v>7</v>
      </c>
      <c r="D380" s="85"/>
      <c r="E380" s="85"/>
      <c r="F380" s="88" t="s">
        <v>431</v>
      </c>
      <c r="G380" s="86">
        <f>+G381+G383+G385</f>
        <v>0</v>
      </c>
      <c r="H380" s="86">
        <f>+H381+H383+H385</f>
        <v>0</v>
      </c>
      <c r="I380" s="86">
        <f>+I381+I383+I385</f>
        <v>0</v>
      </c>
      <c r="J380" s="86">
        <f>+J381+J383+J385</f>
        <v>0</v>
      </c>
      <c r="K380" s="120">
        <f>+K381+K383+K385</f>
        <v>0</v>
      </c>
    </row>
    <row r="381" spans="1:11" ht="22.5" x14ac:dyDescent="0.2">
      <c r="A381" s="65">
        <v>2</v>
      </c>
      <c r="B381" s="66">
        <v>4</v>
      </c>
      <c r="C381" s="66">
        <v>7</v>
      </c>
      <c r="D381" s="66">
        <v>1</v>
      </c>
      <c r="E381" s="66"/>
      <c r="F381" s="76" t="s">
        <v>432</v>
      </c>
      <c r="G381" s="72">
        <f>+G382</f>
        <v>0</v>
      </c>
      <c r="H381" s="72">
        <f>+H382</f>
        <v>0</v>
      </c>
      <c r="I381" s="72">
        <f>+I382</f>
        <v>0</v>
      </c>
      <c r="J381" s="72">
        <f>+J382</f>
        <v>0</v>
      </c>
      <c r="K381" s="122" t="str">
        <f>+K382</f>
        <v>0.00</v>
      </c>
    </row>
    <row r="382" spans="1:11" ht="12.75" x14ac:dyDescent="0.2">
      <c r="A382" s="63">
        <v>2</v>
      </c>
      <c r="B382" s="58">
        <v>4</v>
      </c>
      <c r="C382" s="58">
        <v>7</v>
      </c>
      <c r="D382" s="58">
        <v>1</v>
      </c>
      <c r="E382" s="58" t="s">
        <v>308</v>
      </c>
      <c r="F382" s="61" t="s">
        <v>433</v>
      </c>
      <c r="G382" s="67"/>
      <c r="H382" s="67"/>
      <c r="I382" s="67"/>
      <c r="J382" s="56">
        <f>SUBTOTAL(9,G382:I382)</f>
        <v>0</v>
      </c>
      <c r="K382" s="111" t="str">
        <f>IFERROR(J382/$J$19*100,"0.00")</f>
        <v>0.00</v>
      </c>
    </row>
    <row r="383" spans="1:11" ht="12.75" x14ac:dyDescent="0.2">
      <c r="A383" s="68">
        <v>2</v>
      </c>
      <c r="B383" s="66">
        <v>4</v>
      </c>
      <c r="C383" s="66">
        <v>7</v>
      </c>
      <c r="D383" s="66">
        <v>2</v>
      </c>
      <c r="E383" s="66"/>
      <c r="F383" s="76" t="s">
        <v>434</v>
      </c>
      <c r="G383" s="80">
        <f>+G384</f>
        <v>0</v>
      </c>
      <c r="H383" s="80">
        <f>+H384</f>
        <v>0</v>
      </c>
      <c r="I383" s="80">
        <f>+I384</f>
        <v>0</v>
      </c>
      <c r="J383" s="80">
        <f>+J384</f>
        <v>0</v>
      </c>
      <c r="K383" s="121" t="str">
        <f>+K384</f>
        <v>0.00</v>
      </c>
    </row>
    <row r="384" spans="1:11" ht="12.75" x14ac:dyDescent="0.2">
      <c r="A384" s="63">
        <v>2</v>
      </c>
      <c r="B384" s="58">
        <v>4</v>
      </c>
      <c r="C384" s="58">
        <v>7</v>
      </c>
      <c r="D384" s="58">
        <v>2</v>
      </c>
      <c r="E384" s="58" t="s">
        <v>308</v>
      </c>
      <c r="F384" s="61" t="s">
        <v>435</v>
      </c>
      <c r="G384" s="67"/>
      <c r="H384" s="67"/>
      <c r="I384" s="67"/>
      <c r="J384" s="56">
        <f>SUBTOTAL(9,G384:I384)</f>
        <v>0</v>
      </c>
      <c r="K384" s="111" t="str">
        <f>IFERROR(J384/$J$19*100,"0.00")</f>
        <v>0.00</v>
      </c>
    </row>
    <row r="385" spans="1:11" ht="12.75" x14ac:dyDescent="0.2">
      <c r="A385" s="68">
        <v>2</v>
      </c>
      <c r="B385" s="66">
        <v>4</v>
      </c>
      <c r="C385" s="66">
        <v>7</v>
      </c>
      <c r="D385" s="66">
        <v>3</v>
      </c>
      <c r="E385" s="66"/>
      <c r="F385" s="76" t="s">
        <v>436</v>
      </c>
      <c r="G385" s="80">
        <f>+G386</f>
        <v>0</v>
      </c>
      <c r="H385" s="80">
        <f>+H386</f>
        <v>0</v>
      </c>
      <c r="I385" s="80">
        <f>+I386</f>
        <v>0</v>
      </c>
      <c r="J385" s="80">
        <f>+J386</f>
        <v>0</v>
      </c>
      <c r="K385" s="121" t="str">
        <f>+K386</f>
        <v>0.00</v>
      </c>
    </row>
    <row r="386" spans="1:11" ht="12.75" x14ac:dyDescent="0.2">
      <c r="A386" s="63">
        <v>2</v>
      </c>
      <c r="B386" s="58">
        <v>4</v>
      </c>
      <c r="C386" s="58">
        <v>7</v>
      </c>
      <c r="D386" s="58">
        <v>3</v>
      </c>
      <c r="E386" s="58" t="s">
        <v>308</v>
      </c>
      <c r="F386" s="61" t="s">
        <v>436</v>
      </c>
      <c r="G386" s="67"/>
      <c r="H386" s="67"/>
      <c r="I386" s="67"/>
      <c r="J386" s="56">
        <f>SUBTOTAL(9,G386:I386)</f>
        <v>0</v>
      </c>
      <c r="K386" s="111" t="str">
        <f>IFERROR(J386/$J$19*100,"0.00")</f>
        <v>0.00</v>
      </c>
    </row>
    <row r="387" spans="1:11" ht="12.75" x14ac:dyDescent="0.2">
      <c r="A387" s="87">
        <v>2</v>
      </c>
      <c r="B387" s="85">
        <v>4</v>
      </c>
      <c r="C387" s="85">
        <v>9</v>
      </c>
      <c r="D387" s="85"/>
      <c r="E387" s="85"/>
      <c r="F387" s="88" t="s">
        <v>437</v>
      </c>
      <c r="G387" s="86">
        <f>+G388+G390+G392+G394</f>
        <v>0</v>
      </c>
      <c r="H387" s="86">
        <f>+H388+H390+H392+H394</f>
        <v>0</v>
      </c>
      <c r="I387" s="86">
        <f>+I388+I390+I392+I394</f>
        <v>0</v>
      </c>
      <c r="J387" s="86">
        <f>+J388+J390+J392+J394</f>
        <v>0</v>
      </c>
      <c r="K387" s="120">
        <f>+K388+K390+K392+K394</f>
        <v>0</v>
      </c>
    </row>
    <row r="388" spans="1:11" ht="12.75" x14ac:dyDescent="0.2">
      <c r="A388" s="68">
        <v>2</v>
      </c>
      <c r="B388" s="66">
        <v>4</v>
      </c>
      <c r="C388" s="66">
        <v>9</v>
      </c>
      <c r="D388" s="66">
        <v>1</v>
      </c>
      <c r="E388" s="66"/>
      <c r="F388" s="76" t="s">
        <v>437</v>
      </c>
      <c r="G388" s="72">
        <f>+G389</f>
        <v>0</v>
      </c>
      <c r="H388" s="72">
        <f>+H389</f>
        <v>0</v>
      </c>
      <c r="I388" s="72">
        <f>+I389</f>
        <v>0</v>
      </c>
      <c r="J388" s="72">
        <f>+J389</f>
        <v>0</v>
      </c>
      <c r="K388" s="122" t="str">
        <f>+K389</f>
        <v>0.00</v>
      </c>
    </row>
    <row r="389" spans="1:11" ht="12.75" x14ac:dyDescent="0.2">
      <c r="A389" s="63">
        <v>2</v>
      </c>
      <c r="B389" s="58">
        <v>4</v>
      </c>
      <c r="C389" s="58">
        <v>9</v>
      </c>
      <c r="D389" s="58">
        <v>1</v>
      </c>
      <c r="E389" s="58" t="s">
        <v>308</v>
      </c>
      <c r="F389" s="61" t="s">
        <v>437</v>
      </c>
      <c r="G389" s="67"/>
      <c r="H389" s="67"/>
      <c r="I389" s="67"/>
      <c r="J389" s="56">
        <f>SUBTOTAL(9,G389:I389)</f>
        <v>0</v>
      </c>
      <c r="K389" s="111" t="str">
        <f>IFERROR(J389/$J$19*100,"0.00")</f>
        <v>0.00</v>
      </c>
    </row>
    <row r="390" spans="1:11" ht="12.75" x14ac:dyDescent="0.2">
      <c r="A390" s="68">
        <v>2</v>
      </c>
      <c r="B390" s="66">
        <v>4</v>
      </c>
      <c r="C390" s="66">
        <v>9</v>
      </c>
      <c r="D390" s="66">
        <v>2</v>
      </c>
      <c r="E390" s="66"/>
      <c r="F390" s="76" t="s">
        <v>438</v>
      </c>
      <c r="G390" s="72">
        <f>+G391</f>
        <v>0</v>
      </c>
      <c r="H390" s="72">
        <f>+H391</f>
        <v>0</v>
      </c>
      <c r="I390" s="72">
        <f>+I391</f>
        <v>0</v>
      </c>
      <c r="J390" s="72">
        <f>+J391</f>
        <v>0</v>
      </c>
      <c r="K390" s="122" t="str">
        <f>+K391</f>
        <v>0.00</v>
      </c>
    </row>
    <row r="391" spans="1:11" ht="12.75" x14ac:dyDescent="0.2">
      <c r="A391" s="63">
        <v>2</v>
      </c>
      <c r="B391" s="58">
        <v>4</v>
      </c>
      <c r="C391" s="58">
        <v>9</v>
      </c>
      <c r="D391" s="58">
        <v>2</v>
      </c>
      <c r="E391" s="58" t="s">
        <v>308</v>
      </c>
      <c r="F391" s="61" t="s">
        <v>438</v>
      </c>
      <c r="G391" s="67"/>
      <c r="H391" s="67"/>
      <c r="I391" s="67"/>
      <c r="J391" s="56">
        <f>SUBTOTAL(9,G391:I391)</f>
        <v>0</v>
      </c>
      <c r="K391" s="111" t="str">
        <f>IFERROR(J391/$J$19*100,"0.00")</f>
        <v>0.00</v>
      </c>
    </row>
    <row r="392" spans="1:11" ht="12.75" x14ac:dyDescent="0.2">
      <c r="A392" s="68">
        <v>2</v>
      </c>
      <c r="B392" s="66">
        <v>4</v>
      </c>
      <c r="C392" s="66">
        <v>9</v>
      </c>
      <c r="D392" s="66">
        <v>3</v>
      </c>
      <c r="E392" s="66"/>
      <c r="F392" s="76" t="s">
        <v>439</v>
      </c>
      <c r="G392" s="72">
        <f>+G393</f>
        <v>0</v>
      </c>
      <c r="H392" s="72">
        <f>+H393</f>
        <v>0</v>
      </c>
      <c r="I392" s="72">
        <f>+I393</f>
        <v>0</v>
      </c>
      <c r="J392" s="72">
        <f>+J393</f>
        <v>0</v>
      </c>
      <c r="K392" s="122" t="str">
        <f>+K393</f>
        <v>0.00</v>
      </c>
    </row>
    <row r="393" spans="1:11" ht="12.75" x14ac:dyDescent="0.2">
      <c r="A393" s="63">
        <v>2</v>
      </c>
      <c r="B393" s="58">
        <v>4</v>
      </c>
      <c r="C393" s="58">
        <v>9</v>
      </c>
      <c r="D393" s="58">
        <v>3</v>
      </c>
      <c r="E393" s="58" t="s">
        <v>308</v>
      </c>
      <c r="F393" s="61" t="s">
        <v>439</v>
      </c>
      <c r="G393" s="67"/>
      <c r="H393" s="67"/>
      <c r="I393" s="67"/>
      <c r="J393" s="56">
        <f>SUBTOTAL(9,G393:I393)</f>
        <v>0</v>
      </c>
      <c r="K393" s="111" t="str">
        <f>IFERROR(J393/$J$19*100,"0.00")</f>
        <v>0.00</v>
      </c>
    </row>
    <row r="394" spans="1:11" ht="12.75" x14ac:dyDescent="0.2">
      <c r="A394" s="68">
        <v>2</v>
      </c>
      <c r="B394" s="66">
        <v>4</v>
      </c>
      <c r="C394" s="66">
        <v>9</v>
      </c>
      <c r="D394" s="66">
        <v>4</v>
      </c>
      <c r="E394" s="66"/>
      <c r="F394" s="76" t="s">
        <v>440</v>
      </c>
      <c r="G394" s="72">
        <f>+G395</f>
        <v>0</v>
      </c>
      <c r="H394" s="72">
        <f>+H395</f>
        <v>0</v>
      </c>
      <c r="I394" s="72">
        <f>+I395</f>
        <v>0</v>
      </c>
      <c r="J394" s="72">
        <f>+J395</f>
        <v>0</v>
      </c>
      <c r="K394" s="122" t="str">
        <f>+K395</f>
        <v>0.00</v>
      </c>
    </row>
    <row r="395" spans="1:11" ht="12.75" x14ac:dyDescent="0.2">
      <c r="A395" s="57">
        <v>2</v>
      </c>
      <c r="B395" s="58">
        <v>4</v>
      </c>
      <c r="C395" s="58">
        <v>9</v>
      </c>
      <c r="D395" s="58">
        <v>4</v>
      </c>
      <c r="E395" s="58" t="s">
        <v>308</v>
      </c>
      <c r="F395" s="61" t="s">
        <v>440</v>
      </c>
      <c r="G395" s="67"/>
      <c r="H395" s="67"/>
      <c r="I395" s="67"/>
      <c r="J395" s="56">
        <f>SUBTOTAL(9,G395:I395)</f>
        <v>0</v>
      </c>
      <c r="K395" s="111" t="str">
        <f>IFERROR(J395/$J$19*100,"0.00")</f>
        <v>0.00</v>
      </c>
    </row>
    <row r="396" spans="1:11" ht="12.75" x14ac:dyDescent="0.2">
      <c r="A396" s="89">
        <v>2</v>
      </c>
      <c r="B396" s="90">
        <v>5</v>
      </c>
      <c r="C396" s="91"/>
      <c r="D396" s="91"/>
      <c r="E396" s="91"/>
      <c r="F396" s="92" t="s">
        <v>441</v>
      </c>
      <c r="G396" s="93">
        <f>+G397+G399+G401</f>
        <v>0</v>
      </c>
      <c r="H396" s="93">
        <f>+H397+H399+H401</f>
        <v>0</v>
      </c>
      <c r="I396" s="93">
        <f>+I397+I399+I401</f>
        <v>0</v>
      </c>
      <c r="J396" s="93">
        <f>+J397+J399+J401</f>
        <v>0</v>
      </c>
      <c r="K396" s="119">
        <f>+K397+K399+K401</f>
        <v>0</v>
      </c>
    </row>
    <row r="397" spans="1:11" ht="12.75" x14ac:dyDescent="0.2">
      <c r="A397" s="87">
        <v>2</v>
      </c>
      <c r="B397" s="85">
        <v>5</v>
      </c>
      <c r="C397" s="85">
        <v>1</v>
      </c>
      <c r="D397" s="85"/>
      <c r="E397" s="85"/>
      <c r="F397" s="88" t="s">
        <v>442</v>
      </c>
      <c r="G397" s="86">
        <f>+G398</f>
        <v>0</v>
      </c>
      <c r="H397" s="86">
        <f>+H398</f>
        <v>0</v>
      </c>
      <c r="I397" s="86">
        <f>+I398</f>
        <v>0</v>
      </c>
      <c r="J397" s="86">
        <f>+J398</f>
        <v>0</v>
      </c>
      <c r="K397" s="120" t="str">
        <f>+K398</f>
        <v>0.00</v>
      </c>
    </row>
    <row r="398" spans="1:11" ht="12.75" x14ac:dyDescent="0.2">
      <c r="A398" s="77">
        <v>2</v>
      </c>
      <c r="B398" s="78">
        <v>5</v>
      </c>
      <c r="C398" s="78">
        <v>1</v>
      </c>
      <c r="D398" s="78">
        <v>1</v>
      </c>
      <c r="E398" s="78" t="s">
        <v>308</v>
      </c>
      <c r="F398" s="79" t="s">
        <v>443</v>
      </c>
      <c r="G398" s="67"/>
      <c r="H398" s="67"/>
      <c r="I398" s="67"/>
      <c r="J398" s="56">
        <f>SUBTOTAL(9,G398:I398)</f>
        <v>0</v>
      </c>
      <c r="K398" s="111" t="str">
        <f>IFERROR(J398/$J$19*100,"0.00")</f>
        <v>0.00</v>
      </c>
    </row>
    <row r="399" spans="1:11" ht="12.75" x14ac:dyDescent="0.2">
      <c r="A399" s="65">
        <v>2</v>
      </c>
      <c r="B399" s="66">
        <v>5</v>
      </c>
      <c r="C399" s="66">
        <v>1</v>
      </c>
      <c r="D399" s="66">
        <v>2</v>
      </c>
      <c r="E399" s="66"/>
      <c r="F399" s="76" t="s">
        <v>444</v>
      </c>
      <c r="G399" s="72">
        <f>+G400</f>
        <v>0</v>
      </c>
      <c r="H399" s="72">
        <f>+H400</f>
        <v>0</v>
      </c>
      <c r="I399" s="72">
        <f>+I400</f>
        <v>0</v>
      </c>
      <c r="J399" s="72">
        <f>+J400</f>
        <v>0</v>
      </c>
      <c r="K399" s="122" t="str">
        <f>+K400</f>
        <v>0.00</v>
      </c>
    </row>
    <row r="400" spans="1:11" ht="12.75" x14ac:dyDescent="0.2">
      <c r="A400" s="57">
        <v>2</v>
      </c>
      <c r="B400" s="58">
        <v>5</v>
      </c>
      <c r="C400" s="58">
        <v>1</v>
      </c>
      <c r="D400" s="58">
        <v>2</v>
      </c>
      <c r="E400" s="58" t="s">
        <v>308</v>
      </c>
      <c r="F400" s="61" t="s">
        <v>444</v>
      </c>
      <c r="G400" s="67"/>
      <c r="H400" s="67"/>
      <c r="I400" s="67"/>
      <c r="J400" s="56">
        <f>SUBTOTAL(9,G400:I400)</f>
        <v>0</v>
      </c>
      <c r="K400" s="111" t="str">
        <f>IFERROR(J400/$J$19*100,"0.00")</f>
        <v>0.00</v>
      </c>
    </row>
    <row r="401" spans="1:11" ht="12.75" x14ac:dyDescent="0.2">
      <c r="A401" s="65">
        <v>2</v>
      </c>
      <c r="B401" s="66">
        <v>5</v>
      </c>
      <c r="C401" s="66">
        <v>1</v>
      </c>
      <c r="D401" s="66">
        <v>3</v>
      </c>
      <c r="E401" s="66"/>
      <c r="F401" s="76" t="s">
        <v>445</v>
      </c>
      <c r="G401" s="80">
        <f>+G402</f>
        <v>0</v>
      </c>
      <c r="H401" s="80">
        <f>+H402</f>
        <v>0</v>
      </c>
      <c r="I401" s="80">
        <f>+I402</f>
        <v>0</v>
      </c>
      <c r="J401" s="80">
        <f>+J402</f>
        <v>0</v>
      </c>
      <c r="K401" s="121" t="str">
        <f>+K402</f>
        <v>0.00</v>
      </c>
    </row>
    <row r="402" spans="1:11" ht="12.75" x14ac:dyDescent="0.2">
      <c r="A402" s="57">
        <v>2</v>
      </c>
      <c r="B402" s="58">
        <v>5</v>
      </c>
      <c r="C402" s="58">
        <v>1</v>
      </c>
      <c r="D402" s="58">
        <v>3</v>
      </c>
      <c r="E402" s="58" t="s">
        <v>308</v>
      </c>
      <c r="F402" s="61" t="s">
        <v>445</v>
      </c>
      <c r="G402" s="67"/>
      <c r="H402" s="67"/>
      <c r="I402" s="67"/>
      <c r="J402" s="56">
        <f>SUBTOTAL(9,G402:I402)</f>
        <v>0</v>
      </c>
      <c r="K402" s="111" t="str">
        <f>IFERROR(J402/$J$19*100,"0.00")</f>
        <v>0.00</v>
      </c>
    </row>
    <row r="403" spans="1:11" ht="12.75" x14ac:dyDescent="0.2">
      <c r="A403" s="89">
        <v>2</v>
      </c>
      <c r="B403" s="90">
        <v>6</v>
      </c>
      <c r="C403" s="91"/>
      <c r="D403" s="91"/>
      <c r="E403" s="91"/>
      <c r="F403" s="92" t="s">
        <v>254</v>
      </c>
      <c r="G403" s="93">
        <f>+G404+G415+G424+G433+G440+G455+G460+G479</f>
        <v>0</v>
      </c>
      <c r="H403" s="93">
        <f>+H404+H415+H424+H433+H440+H455+H460+H479</f>
        <v>0</v>
      </c>
      <c r="I403" s="93">
        <f>+I404+I415+I424+I433+I440+I455+I460+I479</f>
        <v>0</v>
      </c>
      <c r="J403" s="93">
        <f>+J404+J415+J424+J433+J440+J455+J460+J479</f>
        <v>0</v>
      </c>
      <c r="K403" s="119">
        <f>+K404+K415+K424+K433+K440+K455+K460+K479</f>
        <v>0</v>
      </c>
    </row>
    <row r="404" spans="1:11" ht="12.75" x14ac:dyDescent="0.2">
      <c r="A404" s="87">
        <v>2</v>
      </c>
      <c r="B404" s="85">
        <v>6</v>
      </c>
      <c r="C404" s="85">
        <v>1</v>
      </c>
      <c r="D404" s="85"/>
      <c r="E404" s="85"/>
      <c r="F404" s="88" t="s">
        <v>255</v>
      </c>
      <c r="G404" s="86">
        <f>+G405+G407+G409+G411+G413</f>
        <v>0</v>
      </c>
      <c r="H404" s="86">
        <f>+H405+H407+H409+H411+H413</f>
        <v>0</v>
      </c>
      <c r="I404" s="86">
        <f>+I405+I407+I409+I411+I413</f>
        <v>0</v>
      </c>
      <c r="J404" s="86">
        <f>+J405+J407+J409+J411+J413</f>
        <v>0</v>
      </c>
      <c r="K404" s="120">
        <f>+K405+K407+K409+K411+K413</f>
        <v>0</v>
      </c>
    </row>
    <row r="405" spans="1:11" ht="12.75" x14ac:dyDescent="0.2">
      <c r="A405" s="65">
        <v>2</v>
      </c>
      <c r="B405" s="66">
        <v>6</v>
      </c>
      <c r="C405" s="66">
        <v>1</v>
      </c>
      <c r="D405" s="66">
        <v>1</v>
      </c>
      <c r="E405" s="66"/>
      <c r="F405" s="62" t="s">
        <v>256</v>
      </c>
      <c r="G405" s="72">
        <f>+G406</f>
        <v>0</v>
      </c>
      <c r="H405" s="72">
        <f>+H406</f>
        <v>0</v>
      </c>
      <c r="I405" s="72">
        <f>+I406</f>
        <v>0</v>
      </c>
      <c r="J405" s="72">
        <f>+J406</f>
        <v>0</v>
      </c>
      <c r="K405" s="122" t="str">
        <f>+K406</f>
        <v>0.00</v>
      </c>
    </row>
    <row r="406" spans="1:11" ht="12.75" x14ac:dyDescent="0.2">
      <c r="A406" s="57">
        <v>2</v>
      </c>
      <c r="B406" s="58">
        <v>6</v>
      </c>
      <c r="C406" s="58">
        <v>1</v>
      </c>
      <c r="D406" s="58">
        <v>1</v>
      </c>
      <c r="E406" s="58" t="s">
        <v>308</v>
      </c>
      <c r="F406" s="61" t="s">
        <v>256</v>
      </c>
      <c r="G406" s="67"/>
      <c r="H406" s="67"/>
      <c r="I406" s="67"/>
      <c r="J406" s="56">
        <f>SUBTOTAL(9,G406:I406)</f>
        <v>0</v>
      </c>
      <c r="K406" s="111" t="str">
        <f>IFERROR(J406/$J$19*100,"0.00")</f>
        <v>0.00</v>
      </c>
    </row>
    <row r="407" spans="1:11" ht="12.75" x14ac:dyDescent="0.2">
      <c r="A407" s="65">
        <v>2</v>
      </c>
      <c r="B407" s="66">
        <v>6</v>
      </c>
      <c r="C407" s="66">
        <v>1</v>
      </c>
      <c r="D407" s="66">
        <v>2</v>
      </c>
      <c r="E407" s="66"/>
      <c r="F407" s="62" t="s">
        <v>446</v>
      </c>
      <c r="G407" s="72">
        <f>+G408</f>
        <v>0</v>
      </c>
      <c r="H407" s="72">
        <f>+H408</f>
        <v>0</v>
      </c>
      <c r="I407" s="72">
        <f>+I408</f>
        <v>0</v>
      </c>
      <c r="J407" s="72">
        <f>+J408</f>
        <v>0</v>
      </c>
      <c r="K407" s="122" t="str">
        <f>+K408</f>
        <v>0.00</v>
      </c>
    </row>
    <row r="408" spans="1:11" ht="12.75" x14ac:dyDescent="0.2">
      <c r="A408" s="57">
        <v>2</v>
      </c>
      <c r="B408" s="58">
        <v>6</v>
      </c>
      <c r="C408" s="58">
        <v>1</v>
      </c>
      <c r="D408" s="58">
        <v>2</v>
      </c>
      <c r="E408" s="58" t="s">
        <v>308</v>
      </c>
      <c r="F408" s="61" t="s">
        <v>446</v>
      </c>
      <c r="G408" s="67"/>
      <c r="H408" s="67"/>
      <c r="I408" s="67"/>
      <c r="J408" s="56">
        <f>SUBTOTAL(9,G408:I408)</f>
        <v>0</v>
      </c>
      <c r="K408" s="111" t="str">
        <f>IFERROR(J408/$J$19*100,"0.00")</f>
        <v>0.00</v>
      </c>
    </row>
    <row r="409" spans="1:11" ht="12.75" x14ac:dyDescent="0.2">
      <c r="A409" s="65">
        <v>2</v>
      </c>
      <c r="B409" s="66">
        <v>6</v>
      </c>
      <c r="C409" s="66">
        <v>1</v>
      </c>
      <c r="D409" s="66">
        <v>3</v>
      </c>
      <c r="E409" s="66"/>
      <c r="F409" s="76" t="s">
        <v>447</v>
      </c>
      <c r="G409" s="72">
        <f>+G410</f>
        <v>0</v>
      </c>
      <c r="H409" s="72">
        <f>+H410</f>
        <v>0</v>
      </c>
      <c r="I409" s="72">
        <f>+I410</f>
        <v>0</v>
      </c>
      <c r="J409" s="72">
        <f>+J410</f>
        <v>0</v>
      </c>
      <c r="K409" s="122" t="str">
        <f>+K410</f>
        <v>0.00</v>
      </c>
    </row>
    <row r="410" spans="1:11" ht="12.75" x14ac:dyDescent="0.2">
      <c r="A410" s="57">
        <v>2</v>
      </c>
      <c r="B410" s="58">
        <v>6</v>
      </c>
      <c r="C410" s="58">
        <v>1</v>
      </c>
      <c r="D410" s="58">
        <v>3</v>
      </c>
      <c r="E410" s="58" t="s">
        <v>308</v>
      </c>
      <c r="F410" s="61" t="s">
        <v>447</v>
      </c>
      <c r="G410" s="67"/>
      <c r="H410" s="67"/>
      <c r="I410" s="67"/>
      <c r="J410" s="56">
        <f>SUBTOTAL(9,G410:I410)</f>
        <v>0</v>
      </c>
      <c r="K410" s="111" t="str">
        <f>IFERROR(J410/$J$19*100,"0.00")</f>
        <v>0.00</v>
      </c>
    </row>
    <row r="411" spans="1:11" ht="12.75" x14ac:dyDescent="0.2">
      <c r="A411" s="65">
        <v>2</v>
      </c>
      <c r="B411" s="66">
        <v>6</v>
      </c>
      <c r="C411" s="66">
        <v>1</v>
      </c>
      <c r="D411" s="66">
        <v>4</v>
      </c>
      <c r="E411" s="66"/>
      <c r="F411" s="62" t="s">
        <v>448</v>
      </c>
      <c r="G411" s="72">
        <f>+G412</f>
        <v>0</v>
      </c>
      <c r="H411" s="72">
        <f>+H412</f>
        <v>0</v>
      </c>
      <c r="I411" s="72">
        <f>+I412</f>
        <v>0</v>
      </c>
      <c r="J411" s="72">
        <f>+J412</f>
        <v>0</v>
      </c>
      <c r="K411" s="122" t="str">
        <f>+K412</f>
        <v>0.00</v>
      </c>
    </row>
    <row r="412" spans="1:11" ht="12.75" x14ac:dyDescent="0.2">
      <c r="A412" s="57">
        <v>2</v>
      </c>
      <c r="B412" s="58">
        <v>6</v>
      </c>
      <c r="C412" s="58">
        <v>1</v>
      </c>
      <c r="D412" s="58">
        <v>4</v>
      </c>
      <c r="E412" s="58" t="s">
        <v>308</v>
      </c>
      <c r="F412" s="61" t="s">
        <v>448</v>
      </c>
      <c r="G412" s="67"/>
      <c r="H412" s="67"/>
      <c r="I412" s="67"/>
      <c r="J412" s="56">
        <f>SUBTOTAL(9,G412:I412)</f>
        <v>0</v>
      </c>
      <c r="K412" s="111" t="str">
        <f>IFERROR(J412/$J$19*100,"0.00")</f>
        <v>0.00</v>
      </c>
    </row>
    <row r="413" spans="1:11" ht="12.75" x14ac:dyDescent="0.2">
      <c r="A413" s="65">
        <v>2</v>
      </c>
      <c r="B413" s="66">
        <v>6</v>
      </c>
      <c r="C413" s="66">
        <v>1</v>
      </c>
      <c r="D413" s="66">
        <v>9</v>
      </c>
      <c r="E413" s="66"/>
      <c r="F413" s="62" t="s">
        <v>257</v>
      </c>
      <c r="G413" s="72">
        <f>+G414</f>
        <v>0</v>
      </c>
      <c r="H413" s="72">
        <f>+H414</f>
        <v>0</v>
      </c>
      <c r="I413" s="72">
        <f>+I414</f>
        <v>0</v>
      </c>
      <c r="J413" s="72">
        <f>+J414</f>
        <v>0</v>
      </c>
      <c r="K413" s="122" t="str">
        <f>+K414</f>
        <v>0.00</v>
      </c>
    </row>
    <row r="414" spans="1:11" ht="12.75" x14ac:dyDescent="0.2">
      <c r="A414" s="57">
        <v>2</v>
      </c>
      <c r="B414" s="58">
        <v>6</v>
      </c>
      <c r="C414" s="58">
        <v>1</v>
      </c>
      <c r="D414" s="58">
        <v>9</v>
      </c>
      <c r="E414" s="58" t="s">
        <v>308</v>
      </c>
      <c r="F414" s="61" t="s">
        <v>257</v>
      </c>
      <c r="G414" s="67"/>
      <c r="H414" s="67"/>
      <c r="I414" s="67"/>
      <c r="J414" s="56">
        <f>SUBTOTAL(9,G414:I414)</f>
        <v>0</v>
      </c>
      <c r="K414" s="111" t="str">
        <f>IFERROR(J414/$J$19*100,"0.00")</f>
        <v>0.00</v>
      </c>
    </row>
    <row r="415" spans="1:11" ht="12.75" x14ac:dyDescent="0.2">
      <c r="A415" s="87">
        <v>2</v>
      </c>
      <c r="B415" s="85">
        <v>6</v>
      </c>
      <c r="C415" s="85">
        <v>2</v>
      </c>
      <c r="D415" s="85"/>
      <c r="E415" s="85"/>
      <c r="F415" s="88" t="s">
        <v>258</v>
      </c>
      <c r="G415" s="86">
        <f>+G416+G418+G420+G422</f>
        <v>0</v>
      </c>
      <c r="H415" s="86">
        <f>+H416+H418+H420+H422</f>
        <v>0</v>
      </c>
      <c r="I415" s="86">
        <f>+I416+I418+I420+I422</f>
        <v>0</v>
      </c>
      <c r="J415" s="86">
        <f>+J416+J418+J420+J422</f>
        <v>0</v>
      </c>
      <c r="K415" s="120">
        <f>+K416+K418+K420+K422</f>
        <v>0</v>
      </c>
    </row>
    <row r="416" spans="1:11" ht="12.75" x14ac:dyDescent="0.2">
      <c r="A416" s="65">
        <v>2</v>
      </c>
      <c r="B416" s="66">
        <v>6</v>
      </c>
      <c r="C416" s="66">
        <v>2</v>
      </c>
      <c r="D416" s="66">
        <v>1</v>
      </c>
      <c r="E416" s="66"/>
      <c r="F416" s="62" t="s">
        <v>449</v>
      </c>
      <c r="G416" s="72">
        <f>+G417</f>
        <v>0</v>
      </c>
      <c r="H416" s="72">
        <f>+H417</f>
        <v>0</v>
      </c>
      <c r="I416" s="72">
        <f>+I417</f>
        <v>0</v>
      </c>
      <c r="J416" s="72">
        <f>+J417</f>
        <v>0</v>
      </c>
      <c r="K416" s="122" t="str">
        <f>+K417</f>
        <v>0.00</v>
      </c>
    </row>
    <row r="417" spans="1:11" ht="12.75" x14ac:dyDescent="0.2">
      <c r="A417" s="63">
        <v>2</v>
      </c>
      <c r="B417" s="58">
        <v>6</v>
      </c>
      <c r="C417" s="58">
        <v>2</v>
      </c>
      <c r="D417" s="58">
        <v>1</v>
      </c>
      <c r="E417" s="58" t="s">
        <v>308</v>
      </c>
      <c r="F417" s="61" t="s">
        <v>449</v>
      </c>
      <c r="G417" s="67"/>
      <c r="H417" s="67"/>
      <c r="I417" s="67"/>
      <c r="J417" s="56">
        <f>SUBTOTAL(9,G417:I417)</f>
        <v>0</v>
      </c>
      <c r="K417" s="111" t="str">
        <f>IFERROR(J417/$J$19*100,"0.00")</f>
        <v>0.00</v>
      </c>
    </row>
    <row r="418" spans="1:11" ht="12.75" x14ac:dyDescent="0.2">
      <c r="A418" s="68">
        <v>2</v>
      </c>
      <c r="B418" s="66">
        <v>6</v>
      </c>
      <c r="C418" s="66">
        <v>2</v>
      </c>
      <c r="D418" s="66">
        <v>2</v>
      </c>
      <c r="E418" s="66"/>
      <c r="F418" s="76" t="s">
        <v>259</v>
      </c>
      <c r="G418" s="80">
        <f>+G419</f>
        <v>0</v>
      </c>
      <c r="H418" s="80">
        <f>+H419</f>
        <v>0</v>
      </c>
      <c r="I418" s="80">
        <f>+I419</f>
        <v>0</v>
      </c>
      <c r="J418" s="80">
        <f>+J419</f>
        <v>0</v>
      </c>
      <c r="K418" s="121" t="str">
        <f>+K419</f>
        <v>0.00</v>
      </c>
    </row>
    <row r="419" spans="1:11" ht="12.75" x14ac:dyDescent="0.2">
      <c r="A419" s="63">
        <v>2</v>
      </c>
      <c r="B419" s="58">
        <v>6</v>
      </c>
      <c r="C419" s="58">
        <v>2</v>
      </c>
      <c r="D419" s="58">
        <v>2</v>
      </c>
      <c r="E419" s="58" t="s">
        <v>308</v>
      </c>
      <c r="F419" s="61" t="s">
        <v>259</v>
      </c>
      <c r="G419" s="67"/>
      <c r="H419" s="67"/>
      <c r="I419" s="67"/>
      <c r="J419" s="56">
        <f>SUBTOTAL(9,G419:I419)</f>
        <v>0</v>
      </c>
      <c r="K419" s="111" t="str">
        <f>IFERROR(J419/$J$19*100,"0.00")</f>
        <v>0.00</v>
      </c>
    </row>
    <row r="420" spans="1:11" ht="12.75" x14ac:dyDescent="0.2">
      <c r="A420" s="65">
        <v>2</v>
      </c>
      <c r="B420" s="66">
        <v>6</v>
      </c>
      <c r="C420" s="66">
        <v>2</v>
      </c>
      <c r="D420" s="66">
        <v>3</v>
      </c>
      <c r="E420" s="66"/>
      <c r="F420" s="62" t="s">
        <v>260</v>
      </c>
      <c r="G420" s="72">
        <f>+G421</f>
        <v>0</v>
      </c>
      <c r="H420" s="72">
        <f>+H421</f>
        <v>0</v>
      </c>
      <c r="I420" s="72">
        <f>+I421</f>
        <v>0</v>
      </c>
      <c r="J420" s="72">
        <f>+J421</f>
        <v>0</v>
      </c>
      <c r="K420" s="122" t="str">
        <f>+K421</f>
        <v>0.00</v>
      </c>
    </row>
    <row r="421" spans="1:11" ht="12.75" x14ac:dyDescent="0.2">
      <c r="A421" s="63">
        <v>2</v>
      </c>
      <c r="B421" s="58">
        <v>6</v>
      </c>
      <c r="C421" s="58">
        <v>2</v>
      </c>
      <c r="D421" s="58">
        <v>3</v>
      </c>
      <c r="E421" s="58" t="s">
        <v>308</v>
      </c>
      <c r="F421" s="61" t="s">
        <v>260</v>
      </c>
      <c r="G421" s="67"/>
      <c r="H421" s="67"/>
      <c r="I421" s="67"/>
      <c r="J421" s="56">
        <f>SUBTOTAL(9,G421:I421)</f>
        <v>0</v>
      </c>
      <c r="K421" s="111" t="str">
        <f>IFERROR(J421/$J$19*100,"0.00")</f>
        <v>0.00</v>
      </c>
    </row>
    <row r="422" spans="1:11" ht="12.75" x14ac:dyDescent="0.2">
      <c r="A422" s="65">
        <v>2</v>
      </c>
      <c r="B422" s="66">
        <v>6</v>
      </c>
      <c r="C422" s="66">
        <v>2</v>
      </c>
      <c r="D422" s="66">
        <v>4</v>
      </c>
      <c r="E422" s="66"/>
      <c r="F422" s="62" t="s">
        <v>261</v>
      </c>
      <c r="G422" s="72">
        <f>+G423</f>
        <v>0</v>
      </c>
      <c r="H422" s="72">
        <f>+H423</f>
        <v>0</v>
      </c>
      <c r="I422" s="72">
        <f>+I423</f>
        <v>0</v>
      </c>
      <c r="J422" s="72">
        <f>+J423</f>
        <v>0</v>
      </c>
      <c r="K422" s="122" t="str">
        <f>+K423</f>
        <v>0.00</v>
      </c>
    </row>
    <row r="423" spans="1:11" ht="12.75" x14ac:dyDescent="0.2">
      <c r="A423" s="63">
        <v>2</v>
      </c>
      <c r="B423" s="58">
        <v>6</v>
      </c>
      <c r="C423" s="58">
        <v>2</v>
      </c>
      <c r="D423" s="58">
        <v>4</v>
      </c>
      <c r="E423" s="58" t="s">
        <v>308</v>
      </c>
      <c r="F423" s="61" t="s">
        <v>261</v>
      </c>
      <c r="G423" s="67"/>
      <c r="H423" s="67"/>
      <c r="I423" s="67"/>
      <c r="J423" s="56">
        <f>SUBTOTAL(9,G423:I423)</f>
        <v>0</v>
      </c>
      <c r="K423" s="111" t="str">
        <f>IFERROR(J423/$J$19*100,"0.00")</f>
        <v>0.00</v>
      </c>
    </row>
    <row r="424" spans="1:11" ht="12.75" x14ac:dyDescent="0.2">
      <c r="A424" s="87">
        <v>2</v>
      </c>
      <c r="B424" s="85">
        <v>6</v>
      </c>
      <c r="C424" s="85">
        <v>3</v>
      </c>
      <c r="D424" s="85"/>
      <c r="E424" s="85"/>
      <c r="F424" s="88" t="s">
        <v>262</v>
      </c>
      <c r="G424" s="86">
        <f>+G425+G427+G429+G431</f>
        <v>0</v>
      </c>
      <c r="H424" s="86">
        <f>+H425+H427+H429+H431</f>
        <v>0</v>
      </c>
      <c r="I424" s="86">
        <f>+I425+I427+I429+I431</f>
        <v>0</v>
      </c>
      <c r="J424" s="86">
        <f>+J425+J427+J429+J431</f>
        <v>0</v>
      </c>
      <c r="K424" s="120">
        <f>+K425+K427+K429+K431</f>
        <v>0</v>
      </c>
    </row>
    <row r="425" spans="1:11" ht="12.75" x14ac:dyDescent="0.2">
      <c r="A425" s="68">
        <v>2</v>
      </c>
      <c r="B425" s="66">
        <v>6</v>
      </c>
      <c r="C425" s="66">
        <v>3</v>
      </c>
      <c r="D425" s="66">
        <v>1</v>
      </c>
      <c r="E425" s="66"/>
      <c r="F425" s="76" t="s">
        <v>263</v>
      </c>
      <c r="G425" s="72">
        <f>+G426</f>
        <v>0</v>
      </c>
      <c r="H425" s="72">
        <f>+H426</f>
        <v>0</v>
      </c>
      <c r="I425" s="72">
        <f>+I426</f>
        <v>0</v>
      </c>
      <c r="J425" s="72">
        <f>+J426</f>
        <v>0</v>
      </c>
      <c r="K425" s="122" t="str">
        <f>+K426</f>
        <v>0.00</v>
      </c>
    </row>
    <row r="426" spans="1:11" ht="12.75" x14ac:dyDescent="0.2">
      <c r="A426" s="57">
        <v>2</v>
      </c>
      <c r="B426" s="58">
        <v>6</v>
      </c>
      <c r="C426" s="58">
        <v>3</v>
      </c>
      <c r="D426" s="58">
        <v>1</v>
      </c>
      <c r="E426" s="58" t="s">
        <v>308</v>
      </c>
      <c r="F426" s="55" t="s">
        <v>263</v>
      </c>
      <c r="G426" s="67"/>
      <c r="H426" s="67"/>
      <c r="I426" s="67"/>
      <c r="J426" s="56">
        <f>SUBTOTAL(9,G426:I426)</f>
        <v>0</v>
      </c>
      <c r="K426" s="111" t="str">
        <f>IFERROR(J426/$J$19*100,"0.00")</f>
        <v>0.00</v>
      </c>
    </row>
    <row r="427" spans="1:11" ht="12.75" x14ac:dyDescent="0.2">
      <c r="A427" s="65">
        <v>2</v>
      </c>
      <c r="B427" s="66">
        <v>6</v>
      </c>
      <c r="C427" s="66">
        <v>3</v>
      </c>
      <c r="D427" s="66">
        <v>2</v>
      </c>
      <c r="E427" s="66"/>
      <c r="F427" s="62" t="s">
        <v>264</v>
      </c>
      <c r="G427" s="72">
        <f>+G428</f>
        <v>0</v>
      </c>
      <c r="H427" s="72">
        <f>+H428</f>
        <v>0</v>
      </c>
      <c r="I427" s="72">
        <f>+I428</f>
        <v>0</v>
      </c>
      <c r="J427" s="72">
        <f>+J428</f>
        <v>0</v>
      </c>
      <c r="K427" s="122" t="str">
        <f>+K428</f>
        <v>0.00</v>
      </c>
    </row>
    <row r="428" spans="1:11" ht="12.75" x14ac:dyDescent="0.2">
      <c r="A428" s="63">
        <v>2</v>
      </c>
      <c r="B428" s="58">
        <v>6</v>
      </c>
      <c r="C428" s="58">
        <v>3</v>
      </c>
      <c r="D428" s="58">
        <v>2</v>
      </c>
      <c r="E428" s="58" t="s">
        <v>308</v>
      </c>
      <c r="F428" s="61" t="s">
        <v>264</v>
      </c>
      <c r="G428" s="67"/>
      <c r="H428" s="67"/>
      <c r="I428" s="67"/>
      <c r="J428" s="56">
        <f>SUBTOTAL(9,G428:I428)</f>
        <v>0</v>
      </c>
      <c r="K428" s="111" t="str">
        <f>IFERROR(J428/$J$19*100,"0.00")</f>
        <v>0.00</v>
      </c>
    </row>
    <row r="429" spans="1:11" ht="12.75" x14ac:dyDescent="0.2">
      <c r="A429" s="65">
        <v>2</v>
      </c>
      <c r="B429" s="66">
        <v>6</v>
      </c>
      <c r="C429" s="66">
        <v>3</v>
      </c>
      <c r="D429" s="66">
        <v>3</v>
      </c>
      <c r="E429" s="66"/>
      <c r="F429" s="62" t="s">
        <v>265</v>
      </c>
      <c r="G429" s="72">
        <f>+G430</f>
        <v>0</v>
      </c>
      <c r="H429" s="72">
        <f>+H430</f>
        <v>0</v>
      </c>
      <c r="I429" s="72">
        <f>+I430</f>
        <v>0</v>
      </c>
      <c r="J429" s="72">
        <f>+J430</f>
        <v>0</v>
      </c>
      <c r="K429" s="122" t="str">
        <f>+K430</f>
        <v>0.00</v>
      </c>
    </row>
    <row r="430" spans="1:11" ht="12.75" x14ac:dyDescent="0.2">
      <c r="A430" s="63">
        <v>2</v>
      </c>
      <c r="B430" s="58">
        <v>6</v>
      </c>
      <c r="C430" s="58">
        <v>3</v>
      </c>
      <c r="D430" s="58">
        <v>3</v>
      </c>
      <c r="E430" s="58" t="s">
        <v>308</v>
      </c>
      <c r="F430" s="61" t="s">
        <v>265</v>
      </c>
      <c r="G430" s="67"/>
      <c r="H430" s="67"/>
      <c r="I430" s="67"/>
      <c r="J430" s="56">
        <f>SUBTOTAL(9,G430:I430)</f>
        <v>0</v>
      </c>
      <c r="K430" s="111" t="str">
        <f>IFERROR(J430/$J$19*100,"0.00")</f>
        <v>0.00</v>
      </c>
    </row>
    <row r="431" spans="1:11" ht="12.75" x14ac:dyDescent="0.2">
      <c r="A431" s="65">
        <v>2</v>
      </c>
      <c r="B431" s="66">
        <v>6</v>
      </c>
      <c r="C431" s="66">
        <v>3</v>
      </c>
      <c r="D431" s="66">
        <v>4</v>
      </c>
      <c r="E431" s="66"/>
      <c r="F431" s="62" t="s">
        <v>266</v>
      </c>
      <c r="G431" s="72">
        <f>+G432</f>
        <v>0</v>
      </c>
      <c r="H431" s="72">
        <f>+H432</f>
        <v>0</v>
      </c>
      <c r="I431" s="72">
        <f>+I432</f>
        <v>0</v>
      </c>
      <c r="J431" s="72">
        <f>+J432</f>
        <v>0</v>
      </c>
      <c r="K431" s="122" t="str">
        <f>+K432</f>
        <v>0.00</v>
      </c>
    </row>
    <row r="432" spans="1:11" ht="12.75" x14ac:dyDescent="0.2">
      <c r="A432" s="63">
        <v>2</v>
      </c>
      <c r="B432" s="58">
        <v>6</v>
      </c>
      <c r="C432" s="58">
        <v>3</v>
      </c>
      <c r="D432" s="58">
        <v>4</v>
      </c>
      <c r="E432" s="58" t="s">
        <v>308</v>
      </c>
      <c r="F432" s="61" t="s">
        <v>266</v>
      </c>
      <c r="G432" s="67"/>
      <c r="H432" s="67"/>
      <c r="I432" s="67"/>
      <c r="J432" s="56">
        <f>SUBTOTAL(9,G432:I432)</f>
        <v>0</v>
      </c>
      <c r="K432" s="111" t="str">
        <f>IFERROR(J432/$J$19*100,"0.00")</f>
        <v>0.00</v>
      </c>
    </row>
    <row r="433" spans="1:11" ht="12.75" x14ac:dyDescent="0.2">
      <c r="A433" s="87">
        <v>2</v>
      </c>
      <c r="B433" s="85">
        <v>6</v>
      </c>
      <c r="C433" s="85">
        <v>4</v>
      </c>
      <c r="D433" s="85"/>
      <c r="E433" s="85"/>
      <c r="F433" s="88" t="s">
        <v>267</v>
      </c>
      <c r="G433" s="86">
        <f>+G434+G436+G438</f>
        <v>0</v>
      </c>
      <c r="H433" s="86">
        <f>+H434+H436+H438</f>
        <v>0</v>
      </c>
      <c r="I433" s="86">
        <f>+I434+I436+I438</f>
        <v>0</v>
      </c>
      <c r="J433" s="86">
        <f>+J434+J436+J438</f>
        <v>0</v>
      </c>
      <c r="K433" s="120">
        <f>+K434+K436+K438</f>
        <v>0</v>
      </c>
    </row>
    <row r="434" spans="1:11" ht="12.75" x14ac:dyDescent="0.2">
      <c r="A434" s="65">
        <v>2</v>
      </c>
      <c r="B434" s="66">
        <v>6</v>
      </c>
      <c r="C434" s="66">
        <v>4</v>
      </c>
      <c r="D434" s="66">
        <v>1</v>
      </c>
      <c r="E434" s="66"/>
      <c r="F434" s="62" t="s">
        <v>268</v>
      </c>
      <c r="G434" s="72">
        <f>+G435</f>
        <v>0</v>
      </c>
      <c r="H434" s="72">
        <f>+H435</f>
        <v>0</v>
      </c>
      <c r="I434" s="72">
        <f>+I435</f>
        <v>0</v>
      </c>
      <c r="J434" s="72">
        <f>+J435</f>
        <v>0</v>
      </c>
      <c r="K434" s="122" t="str">
        <f>+K435</f>
        <v>0.00</v>
      </c>
    </row>
    <row r="435" spans="1:11" ht="12.75" x14ac:dyDescent="0.2">
      <c r="A435" s="63">
        <v>2</v>
      </c>
      <c r="B435" s="58">
        <v>6</v>
      </c>
      <c r="C435" s="58">
        <v>4</v>
      </c>
      <c r="D435" s="58">
        <v>1</v>
      </c>
      <c r="E435" s="58" t="s">
        <v>308</v>
      </c>
      <c r="F435" s="61" t="s">
        <v>268</v>
      </c>
      <c r="G435" s="67"/>
      <c r="H435" s="67"/>
      <c r="I435" s="67"/>
      <c r="J435" s="56">
        <f>SUBTOTAL(9,G435:I435)</f>
        <v>0</v>
      </c>
      <c r="K435" s="111" t="str">
        <f>IFERROR(J435/$J$19*100,"0.00")</f>
        <v>0.00</v>
      </c>
    </row>
    <row r="436" spans="1:11" ht="12.75" x14ac:dyDescent="0.2">
      <c r="A436" s="65">
        <v>2</v>
      </c>
      <c r="B436" s="66">
        <v>6</v>
      </c>
      <c r="C436" s="66">
        <v>4</v>
      </c>
      <c r="D436" s="66">
        <v>2</v>
      </c>
      <c r="E436" s="66"/>
      <c r="F436" s="62" t="s">
        <v>269</v>
      </c>
      <c r="G436" s="72">
        <f>+G437</f>
        <v>0</v>
      </c>
      <c r="H436" s="72">
        <f>+H437</f>
        <v>0</v>
      </c>
      <c r="I436" s="72">
        <f>+I437</f>
        <v>0</v>
      </c>
      <c r="J436" s="72">
        <f>+J437</f>
        <v>0</v>
      </c>
      <c r="K436" s="122" t="str">
        <f>+K437</f>
        <v>0.00</v>
      </c>
    </row>
    <row r="437" spans="1:11" ht="12.75" x14ac:dyDescent="0.2">
      <c r="A437" s="63">
        <v>2</v>
      </c>
      <c r="B437" s="58">
        <v>6</v>
      </c>
      <c r="C437" s="58">
        <v>4</v>
      </c>
      <c r="D437" s="58">
        <v>2</v>
      </c>
      <c r="E437" s="58" t="s">
        <v>308</v>
      </c>
      <c r="F437" s="61" t="s">
        <v>269</v>
      </c>
      <c r="G437" s="67"/>
      <c r="H437" s="67"/>
      <c r="I437" s="67"/>
      <c r="J437" s="56">
        <f>SUBTOTAL(9,G437:I437)</f>
        <v>0</v>
      </c>
      <c r="K437" s="111" t="str">
        <f>IFERROR(J437/$J$19*100,"0.00")</f>
        <v>0.00</v>
      </c>
    </row>
    <row r="438" spans="1:11" ht="12.75" x14ac:dyDescent="0.2">
      <c r="A438" s="65">
        <v>2</v>
      </c>
      <c r="B438" s="66">
        <v>6</v>
      </c>
      <c r="C438" s="66">
        <v>4</v>
      </c>
      <c r="D438" s="66">
        <v>8</v>
      </c>
      <c r="E438" s="66"/>
      <c r="F438" s="62" t="s">
        <v>270</v>
      </c>
      <c r="G438" s="72">
        <f>+G439</f>
        <v>0</v>
      </c>
      <c r="H438" s="72">
        <f>+H439</f>
        <v>0</v>
      </c>
      <c r="I438" s="72">
        <f>+I439</f>
        <v>0</v>
      </c>
      <c r="J438" s="72">
        <f>+J439</f>
        <v>0</v>
      </c>
      <c r="K438" s="122" t="str">
        <f>+K439</f>
        <v>0.00</v>
      </c>
    </row>
    <row r="439" spans="1:11" ht="12.75" x14ac:dyDescent="0.2">
      <c r="A439" s="63">
        <v>2</v>
      </c>
      <c r="B439" s="58">
        <v>6</v>
      </c>
      <c r="C439" s="58">
        <v>4</v>
      </c>
      <c r="D439" s="58">
        <v>8</v>
      </c>
      <c r="E439" s="58" t="s">
        <v>308</v>
      </c>
      <c r="F439" s="61" t="s">
        <v>270</v>
      </c>
      <c r="G439" s="67"/>
      <c r="H439" s="67"/>
      <c r="I439" s="67"/>
      <c r="J439" s="56">
        <f>SUBTOTAL(9,G439:I439)</f>
        <v>0</v>
      </c>
      <c r="K439" s="111" t="str">
        <f>IFERROR(J439/$J$19*100,"0.00")</f>
        <v>0.00</v>
      </c>
    </row>
    <row r="440" spans="1:11" ht="12.75" x14ac:dyDescent="0.2">
      <c r="A440" s="87">
        <v>2</v>
      </c>
      <c r="B440" s="85">
        <v>6</v>
      </c>
      <c r="C440" s="85">
        <v>5</v>
      </c>
      <c r="D440" s="85"/>
      <c r="E440" s="85"/>
      <c r="F440" s="88" t="s">
        <v>271</v>
      </c>
      <c r="G440" s="86">
        <f>+G441+G443+G445+G447+G449+G451+G453</f>
        <v>0</v>
      </c>
      <c r="H440" s="86">
        <f>+H441+H443+H445+H447+H449+H451+H453</f>
        <v>0</v>
      </c>
      <c r="I440" s="86">
        <f>+I441+I443+I445+I447+I449+I451+I453</f>
        <v>0</v>
      </c>
      <c r="J440" s="86">
        <f>+J441+J443+J445+J447+J449+J451+J453</f>
        <v>0</v>
      </c>
      <c r="K440" s="120">
        <f>+K441+K443+K445+K447+K449+K451+K453</f>
        <v>0</v>
      </c>
    </row>
    <row r="441" spans="1:11" ht="12.75" x14ac:dyDescent="0.2">
      <c r="A441" s="65">
        <v>2</v>
      </c>
      <c r="B441" s="66">
        <v>6</v>
      </c>
      <c r="C441" s="66">
        <v>5</v>
      </c>
      <c r="D441" s="66">
        <v>2</v>
      </c>
      <c r="E441" s="66"/>
      <c r="F441" s="62" t="s">
        <v>272</v>
      </c>
      <c r="G441" s="72">
        <f>+G442</f>
        <v>0</v>
      </c>
      <c r="H441" s="72">
        <f>+H442</f>
        <v>0</v>
      </c>
      <c r="I441" s="72">
        <f>+I442</f>
        <v>0</v>
      </c>
      <c r="J441" s="72">
        <f>+J442</f>
        <v>0</v>
      </c>
      <c r="K441" s="122" t="str">
        <f>+K442</f>
        <v>0.00</v>
      </c>
    </row>
    <row r="442" spans="1:11" ht="12.75" x14ac:dyDescent="0.2">
      <c r="A442" s="57">
        <v>2</v>
      </c>
      <c r="B442" s="58">
        <v>6</v>
      </c>
      <c r="C442" s="58">
        <v>5</v>
      </c>
      <c r="D442" s="58">
        <v>2</v>
      </c>
      <c r="E442" s="58" t="s">
        <v>308</v>
      </c>
      <c r="F442" s="61" t="s">
        <v>272</v>
      </c>
      <c r="G442" s="67"/>
      <c r="H442" s="67"/>
      <c r="I442" s="67"/>
      <c r="J442" s="56">
        <f>SUBTOTAL(9,G442:I442)</f>
        <v>0</v>
      </c>
      <c r="K442" s="111" t="str">
        <f>IFERROR(J442/$J$19*100,"0.00")</f>
        <v>0.00</v>
      </c>
    </row>
    <row r="443" spans="1:11" ht="12.75" x14ac:dyDescent="0.2">
      <c r="A443" s="65">
        <v>2</v>
      </c>
      <c r="B443" s="66">
        <v>6</v>
      </c>
      <c r="C443" s="66">
        <v>5</v>
      </c>
      <c r="D443" s="66">
        <v>3</v>
      </c>
      <c r="E443" s="66"/>
      <c r="F443" s="62" t="s">
        <v>273</v>
      </c>
      <c r="G443" s="72">
        <f>+G444</f>
        <v>0</v>
      </c>
      <c r="H443" s="72">
        <f>+H444</f>
        <v>0</v>
      </c>
      <c r="I443" s="72">
        <f>+I444</f>
        <v>0</v>
      </c>
      <c r="J443" s="72">
        <f>+J444</f>
        <v>0</v>
      </c>
      <c r="K443" s="122" t="str">
        <f>+K444</f>
        <v>0.00</v>
      </c>
    </row>
    <row r="444" spans="1:11" ht="12.75" x14ac:dyDescent="0.2">
      <c r="A444" s="57">
        <v>2</v>
      </c>
      <c r="B444" s="58">
        <v>6</v>
      </c>
      <c r="C444" s="58">
        <v>5</v>
      </c>
      <c r="D444" s="58">
        <v>3</v>
      </c>
      <c r="E444" s="58" t="s">
        <v>308</v>
      </c>
      <c r="F444" s="61" t="s">
        <v>273</v>
      </c>
      <c r="G444" s="67"/>
      <c r="H444" s="67"/>
      <c r="I444" s="67"/>
      <c r="J444" s="56">
        <f>SUBTOTAL(9,G444:I444)</f>
        <v>0</v>
      </c>
      <c r="K444" s="111" t="str">
        <f>IFERROR(J444/$J$19*100,"0.00")</f>
        <v>0.00</v>
      </c>
    </row>
    <row r="445" spans="1:11" ht="12.75" x14ac:dyDescent="0.2">
      <c r="A445" s="65">
        <v>2</v>
      </c>
      <c r="B445" s="66">
        <v>6</v>
      </c>
      <c r="C445" s="66">
        <v>5</v>
      </c>
      <c r="D445" s="66">
        <v>4</v>
      </c>
      <c r="E445" s="66"/>
      <c r="F445" s="62" t="s">
        <v>274</v>
      </c>
      <c r="G445" s="72">
        <f>+G446</f>
        <v>0</v>
      </c>
      <c r="H445" s="72">
        <f>+H446</f>
        <v>0</v>
      </c>
      <c r="I445" s="72">
        <f>+I446</f>
        <v>0</v>
      </c>
      <c r="J445" s="72">
        <f>+J446</f>
        <v>0</v>
      </c>
      <c r="K445" s="122" t="str">
        <f>+K446</f>
        <v>0.00</v>
      </c>
    </row>
    <row r="446" spans="1:11" ht="12.75" x14ac:dyDescent="0.2">
      <c r="A446" s="57">
        <v>2</v>
      </c>
      <c r="B446" s="58">
        <v>6</v>
      </c>
      <c r="C446" s="58">
        <v>5</v>
      </c>
      <c r="D446" s="58">
        <v>4</v>
      </c>
      <c r="E446" s="58" t="s">
        <v>308</v>
      </c>
      <c r="F446" s="61" t="s">
        <v>274</v>
      </c>
      <c r="G446" s="67"/>
      <c r="H446" s="67"/>
      <c r="I446" s="67"/>
      <c r="J446" s="56">
        <f>SUBTOTAL(9,G446:I446)</f>
        <v>0</v>
      </c>
      <c r="K446" s="111" t="str">
        <f>IFERROR(J446/$J$19*100,"0.00")</f>
        <v>0.00</v>
      </c>
    </row>
    <row r="447" spans="1:11" ht="12.75" x14ac:dyDescent="0.2">
      <c r="A447" s="65">
        <v>2</v>
      </c>
      <c r="B447" s="66">
        <v>6</v>
      </c>
      <c r="C447" s="66">
        <v>5</v>
      </c>
      <c r="D447" s="66">
        <v>5</v>
      </c>
      <c r="E447" s="66"/>
      <c r="F447" s="62" t="s">
        <v>275</v>
      </c>
      <c r="G447" s="72">
        <f>+G448</f>
        <v>0</v>
      </c>
      <c r="H447" s="72">
        <f>+H448</f>
        <v>0</v>
      </c>
      <c r="I447" s="72">
        <f>+I448</f>
        <v>0</v>
      </c>
      <c r="J447" s="72">
        <f>+J448</f>
        <v>0</v>
      </c>
      <c r="K447" s="122" t="str">
        <f>+K448</f>
        <v>0.00</v>
      </c>
    </row>
    <row r="448" spans="1:11" ht="12.75" x14ac:dyDescent="0.2">
      <c r="A448" s="57">
        <v>2</v>
      </c>
      <c r="B448" s="58">
        <v>6</v>
      </c>
      <c r="C448" s="58">
        <v>5</v>
      </c>
      <c r="D448" s="58">
        <v>5</v>
      </c>
      <c r="E448" s="58" t="s">
        <v>308</v>
      </c>
      <c r="F448" s="61" t="s">
        <v>275</v>
      </c>
      <c r="G448" s="67"/>
      <c r="H448" s="67"/>
      <c r="I448" s="67"/>
      <c r="J448" s="56">
        <f>SUBTOTAL(9,G448:I448)</f>
        <v>0</v>
      </c>
      <c r="K448" s="111" t="str">
        <f>IFERROR(J448/$J$19*100,"0.00")</f>
        <v>0.00</v>
      </c>
    </row>
    <row r="449" spans="1:11" ht="12.75" x14ac:dyDescent="0.2">
      <c r="A449" s="65">
        <v>2</v>
      </c>
      <c r="B449" s="66">
        <v>6</v>
      </c>
      <c r="C449" s="66">
        <v>5</v>
      </c>
      <c r="D449" s="66">
        <v>6</v>
      </c>
      <c r="E449" s="66"/>
      <c r="F449" s="62" t="s">
        <v>276</v>
      </c>
      <c r="G449" s="72">
        <f>+G450</f>
        <v>0</v>
      </c>
      <c r="H449" s="72">
        <f>+H450</f>
        <v>0</v>
      </c>
      <c r="I449" s="72">
        <f>+I450</f>
        <v>0</v>
      </c>
      <c r="J449" s="72">
        <f>+J450</f>
        <v>0</v>
      </c>
      <c r="K449" s="122" t="str">
        <f>+K450</f>
        <v>0.00</v>
      </c>
    </row>
    <row r="450" spans="1:11" ht="12.75" x14ac:dyDescent="0.2">
      <c r="A450" s="57">
        <v>2</v>
      </c>
      <c r="B450" s="58">
        <v>6</v>
      </c>
      <c r="C450" s="58">
        <v>5</v>
      </c>
      <c r="D450" s="58">
        <v>6</v>
      </c>
      <c r="E450" s="58" t="s">
        <v>308</v>
      </c>
      <c r="F450" s="61" t="s">
        <v>276</v>
      </c>
      <c r="G450" s="67"/>
      <c r="H450" s="67"/>
      <c r="I450" s="67"/>
      <c r="J450" s="56">
        <f>SUBTOTAL(9,G450:I450)</f>
        <v>0</v>
      </c>
      <c r="K450" s="111" t="str">
        <f>IFERROR(J450/$J$19*100,"0.00")</f>
        <v>0.00</v>
      </c>
    </row>
    <row r="451" spans="1:11" ht="12.75" x14ac:dyDescent="0.2">
      <c r="A451" s="65">
        <v>2</v>
      </c>
      <c r="B451" s="66">
        <v>6</v>
      </c>
      <c r="C451" s="66">
        <v>5</v>
      </c>
      <c r="D451" s="66">
        <v>7</v>
      </c>
      <c r="E451" s="66"/>
      <c r="F451" s="62" t="s">
        <v>277</v>
      </c>
      <c r="G451" s="72">
        <f>+G452</f>
        <v>0</v>
      </c>
      <c r="H451" s="72">
        <f>+H452</f>
        <v>0</v>
      </c>
      <c r="I451" s="72">
        <f>+I452</f>
        <v>0</v>
      </c>
      <c r="J451" s="72">
        <f>+J452</f>
        <v>0</v>
      </c>
      <c r="K451" s="122" t="str">
        <f>+K452</f>
        <v>0.00</v>
      </c>
    </row>
    <row r="452" spans="1:11" ht="12.75" x14ac:dyDescent="0.2">
      <c r="A452" s="57">
        <v>2</v>
      </c>
      <c r="B452" s="58">
        <v>6</v>
      </c>
      <c r="C452" s="58">
        <v>5</v>
      </c>
      <c r="D452" s="58">
        <v>7</v>
      </c>
      <c r="E452" s="58" t="s">
        <v>308</v>
      </c>
      <c r="F452" s="61" t="s">
        <v>277</v>
      </c>
      <c r="G452" s="67"/>
      <c r="H452" s="67"/>
      <c r="I452" s="67"/>
      <c r="J452" s="56">
        <f>SUBTOTAL(9,G452:I452)</f>
        <v>0</v>
      </c>
      <c r="K452" s="111" t="str">
        <f>IFERROR(J452/$J$19*100,"0.00")</f>
        <v>0.00</v>
      </c>
    </row>
    <row r="453" spans="1:11" ht="12.75" x14ac:dyDescent="0.2">
      <c r="A453" s="65">
        <v>2</v>
      </c>
      <c r="B453" s="66">
        <v>6</v>
      </c>
      <c r="C453" s="66">
        <v>5</v>
      </c>
      <c r="D453" s="66">
        <v>8</v>
      </c>
      <c r="E453" s="66"/>
      <c r="F453" s="62" t="s">
        <v>278</v>
      </c>
      <c r="G453" s="72">
        <f>+G454</f>
        <v>0</v>
      </c>
      <c r="H453" s="72">
        <f>+H454</f>
        <v>0</v>
      </c>
      <c r="I453" s="72">
        <f>+I454</f>
        <v>0</v>
      </c>
      <c r="J453" s="72">
        <f>+J454</f>
        <v>0</v>
      </c>
      <c r="K453" s="122" t="str">
        <f>+K454</f>
        <v>0.00</v>
      </c>
    </row>
    <row r="454" spans="1:11" ht="12.75" x14ac:dyDescent="0.2">
      <c r="A454" s="57">
        <v>2</v>
      </c>
      <c r="B454" s="58">
        <v>6</v>
      </c>
      <c r="C454" s="58">
        <v>5</v>
      </c>
      <c r="D454" s="58">
        <v>8</v>
      </c>
      <c r="E454" s="58" t="s">
        <v>308</v>
      </c>
      <c r="F454" s="61" t="s">
        <v>278</v>
      </c>
      <c r="G454" s="67"/>
      <c r="H454" s="67"/>
      <c r="I454" s="67"/>
      <c r="J454" s="56">
        <f>SUBTOTAL(9,G454:I454)</f>
        <v>0</v>
      </c>
      <c r="K454" s="111" t="str">
        <f>IFERROR(J454/$J$19*100,"0.00")</f>
        <v>0.00</v>
      </c>
    </row>
    <row r="455" spans="1:11" ht="12.75" x14ac:dyDescent="0.2">
      <c r="A455" s="87">
        <v>2</v>
      </c>
      <c r="B455" s="85">
        <v>6</v>
      </c>
      <c r="C455" s="85">
        <v>6</v>
      </c>
      <c r="D455" s="85"/>
      <c r="E455" s="85"/>
      <c r="F455" s="88" t="s">
        <v>450</v>
      </c>
      <c r="G455" s="86">
        <f>+G456+G458</f>
        <v>0</v>
      </c>
      <c r="H455" s="86">
        <f>+H456+H458</f>
        <v>0</v>
      </c>
      <c r="I455" s="86">
        <f>+I456+I458</f>
        <v>0</v>
      </c>
      <c r="J455" s="86">
        <f>+J456+J458</f>
        <v>0</v>
      </c>
      <c r="K455" s="120">
        <f>+K456+K458</f>
        <v>0</v>
      </c>
    </row>
    <row r="456" spans="1:11" ht="12.75" x14ac:dyDescent="0.2">
      <c r="A456" s="65">
        <v>2</v>
      </c>
      <c r="B456" s="66">
        <v>6</v>
      </c>
      <c r="C456" s="66">
        <v>6</v>
      </c>
      <c r="D456" s="66">
        <v>1</v>
      </c>
      <c r="E456" s="66"/>
      <c r="F456" s="76" t="s">
        <v>451</v>
      </c>
      <c r="G456" s="80">
        <f>+G457</f>
        <v>0</v>
      </c>
      <c r="H456" s="80">
        <f>+H457</f>
        <v>0</v>
      </c>
      <c r="I456" s="80">
        <f>+I457</f>
        <v>0</v>
      </c>
      <c r="J456" s="80">
        <f>+J457</f>
        <v>0</v>
      </c>
      <c r="K456" s="121" t="str">
        <f>+K457</f>
        <v>0.00</v>
      </c>
    </row>
    <row r="457" spans="1:11" ht="12.75" x14ac:dyDescent="0.2">
      <c r="A457" s="57">
        <v>2</v>
      </c>
      <c r="B457" s="58">
        <v>6</v>
      </c>
      <c r="C457" s="58">
        <v>6</v>
      </c>
      <c r="D457" s="58">
        <v>1</v>
      </c>
      <c r="E457" s="58" t="s">
        <v>308</v>
      </c>
      <c r="F457" s="61" t="s">
        <v>451</v>
      </c>
      <c r="G457" s="67"/>
      <c r="H457" s="67"/>
      <c r="I457" s="67"/>
      <c r="J457" s="56">
        <f>SUBTOTAL(9,G457:I457)</f>
        <v>0</v>
      </c>
      <c r="K457" s="111" t="str">
        <f>IFERROR(J457/$J$19*100,"0.00")</f>
        <v>0.00</v>
      </c>
    </row>
    <row r="458" spans="1:11" ht="12.75" x14ac:dyDescent="0.2">
      <c r="A458" s="65">
        <v>2</v>
      </c>
      <c r="B458" s="66">
        <v>6</v>
      </c>
      <c r="C458" s="66">
        <v>6</v>
      </c>
      <c r="D458" s="66">
        <v>2</v>
      </c>
      <c r="E458" s="66"/>
      <c r="F458" s="76" t="s">
        <v>452</v>
      </c>
      <c r="G458" s="72">
        <f>+G459</f>
        <v>0</v>
      </c>
      <c r="H458" s="72">
        <f>+H459</f>
        <v>0</v>
      </c>
      <c r="I458" s="72">
        <f>+I459</f>
        <v>0</v>
      </c>
      <c r="J458" s="72">
        <f>+J459</f>
        <v>0</v>
      </c>
      <c r="K458" s="122" t="str">
        <f>+K459</f>
        <v>0.00</v>
      </c>
    </row>
    <row r="459" spans="1:11" ht="12.75" x14ac:dyDescent="0.2">
      <c r="A459" s="57">
        <v>2</v>
      </c>
      <c r="B459" s="58">
        <v>6</v>
      </c>
      <c r="C459" s="58">
        <v>6</v>
      </c>
      <c r="D459" s="58">
        <v>2</v>
      </c>
      <c r="E459" s="58" t="s">
        <v>308</v>
      </c>
      <c r="F459" s="61" t="s">
        <v>452</v>
      </c>
      <c r="G459" s="67"/>
      <c r="H459" s="67"/>
      <c r="I459" s="67"/>
      <c r="J459" s="56">
        <f>SUBTOTAL(9,G459:I459)</f>
        <v>0</v>
      </c>
      <c r="K459" s="111" t="str">
        <f>IFERROR(J459/$J$19*100,"0.00")</f>
        <v>0.00</v>
      </c>
    </row>
    <row r="460" spans="1:11" ht="12.75" x14ac:dyDescent="0.2">
      <c r="A460" s="87">
        <v>2</v>
      </c>
      <c r="B460" s="85">
        <v>6</v>
      </c>
      <c r="C460" s="85">
        <v>8</v>
      </c>
      <c r="D460" s="85"/>
      <c r="E460" s="85"/>
      <c r="F460" s="88" t="s">
        <v>279</v>
      </c>
      <c r="G460" s="86">
        <f>+G461+G463+G466+G468+G470+G472+G477</f>
        <v>0</v>
      </c>
      <c r="H460" s="86">
        <f>+H461+H463+H466+H468+H470+H472+H477</f>
        <v>0</v>
      </c>
      <c r="I460" s="86">
        <f>+I461+I463+I466+I468+I470+I472+I477</f>
        <v>0</v>
      </c>
      <c r="J460" s="86">
        <f>+J461+J463+J466+J468+J470+J472+J477</f>
        <v>0</v>
      </c>
      <c r="K460" s="120">
        <f>+K461+K463+K466+K468+K470+K472+K477</f>
        <v>0</v>
      </c>
    </row>
    <row r="461" spans="1:11" ht="12.75" x14ac:dyDescent="0.2">
      <c r="A461" s="65">
        <v>2</v>
      </c>
      <c r="B461" s="66">
        <v>6</v>
      </c>
      <c r="C461" s="66">
        <v>8</v>
      </c>
      <c r="D461" s="66">
        <v>1</v>
      </c>
      <c r="E461" s="66"/>
      <c r="F461" s="62" t="s">
        <v>280</v>
      </c>
      <c r="G461" s="72">
        <f>+G462</f>
        <v>0</v>
      </c>
      <c r="H461" s="72">
        <f>+H462</f>
        <v>0</v>
      </c>
      <c r="I461" s="72">
        <f>+I462</f>
        <v>0</v>
      </c>
      <c r="J461" s="72">
        <f>+J462</f>
        <v>0</v>
      </c>
      <c r="K461" s="122" t="str">
        <f>+K462</f>
        <v>0.00</v>
      </c>
    </row>
    <row r="462" spans="1:11" ht="12.75" x14ac:dyDescent="0.2">
      <c r="A462" s="57">
        <v>2</v>
      </c>
      <c r="B462" s="58">
        <v>6</v>
      </c>
      <c r="C462" s="58">
        <v>8</v>
      </c>
      <c r="D462" s="58">
        <v>1</v>
      </c>
      <c r="E462" s="58" t="s">
        <v>308</v>
      </c>
      <c r="F462" s="61" t="s">
        <v>280</v>
      </c>
      <c r="G462" s="67"/>
      <c r="H462" s="67"/>
      <c r="I462" s="67"/>
      <c r="J462" s="56">
        <f>SUBTOTAL(9,G462:I462)</f>
        <v>0</v>
      </c>
      <c r="K462" s="111" t="str">
        <f>IFERROR(J462/$J$19*100,"0.00")</f>
        <v>0.00</v>
      </c>
    </row>
    <row r="463" spans="1:11" ht="12.75" x14ac:dyDescent="0.2">
      <c r="A463" s="65">
        <v>2</v>
      </c>
      <c r="B463" s="66">
        <v>6</v>
      </c>
      <c r="C463" s="66">
        <v>8</v>
      </c>
      <c r="D463" s="66">
        <v>3</v>
      </c>
      <c r="E463" s="66"/>
      <c r="F463" s="62" t="s">
        <v>281</v>
      </c>
      <c r="G463" s="72">
        <f>+G464+G465</f>
        <v>0</v>
      </c>
      <c r="H463" s="72">
        <f>+H464+H465</f>
        <v>0</v>
      </c>
      <c r="I463" s="72">
        <f>+I464+I465</f>
        <v>0</v>
      </c>
      <c r="J463" s="72">
        <f>+J464+J465</f>
        <v>0</v>
      </c>
      <c r="K463" s="122">
        <f>+K464+K465</f>
        <v>0</v>
      </c>
    </row>
    <row r="464" spans="1:11" ht="12.75" x14ac:dyDescent="0.2">
      <c r="A464" s="63">
        <v>2</v>
      </c>
      <c r="B464" s="58">
        <v>6</v>
      </c>
      <c r="C464" s="58">
        <v>8</v>
      </c>
      <c r="D464" s="58">
        <v>3</v>
      </c>
      <c r="E464" s="58" t="s">
        <v>308</v>
      </c>
      <c r="F464" s="61" t="s">
        <v>282</v>
      </c>
      <c r="G464" s="56"/>
      <c r="H464" s="56"/>
      <c r="I464" s="56"/>
      <c r="J464" s="56">
        <f>SUBTOTAL(9,G464:I464)</f>
        <v>0</v>
      </c>
      <c r="K464" s="111" t="str">
        <f>IFERROR(J464/$J$19*100,"0.00")</f>
        <v>0.00</v>
      </c>
    </row>
    <row r="465" spans="1:11" ht="12.75" x14ac:dyDescent="0.2">
      <c r="A465" s="63">
        <v>2</v>
      </c>
      <c r="B465" s="58">
        <v>6</v>
      </c>
      <c r="C465" s="58">
        <v>8</v>
      </c>
      <c r="D465" s="58">
        <v>3</v>
      </c>
      <c r="E465" s="58" t="s">
        <v>309</v>
      </c>
      <c r="F465" s="61" t="s">
        <v>283</v>
      </c>
      <c r="G465" s="67"/>
      <c r="H465" s="67"/>
      <c r="I465" s="67"/>
      <c r="J465" s="56">
        <f>SUBTOTAL(9,G465:I465)</f>
        <v>0</v>
      </c>
      <c r="K465" s="111" t="str">
        <f>IFERROR(J465/$J$19*100,"0.00")</f>
        <v>0.00</v>
      </c>
    </row>
    <row r="466" spans="1:11" ht="12.75" x14ac:dyDescent="0.2">
      <c r="A466" s="65">
        <v>2</v>
      </c>
      <c r="B466" s="66">
        <v>6</v>
      </c>
      <c r="C466" s="66">
        <v>8</v>
      </c>
      <c r="D466" s="66">
        <v>5</v>
      </c>
      <c r="E466" s="66"/>
      <c r="F466" s="62" t="s">
        <v>284</v>
      </c>
      <c r="G466" s="72">
        <f>+G467</f>
        <v>0</v>
      </c>
      <c r="H466" s="72">
        <f>+H467</f>
        <v>0</v>
      </c>
      <c r="I466" s="72">
        <f>+I467</f>
        <v>0</v>
      </c>
      <c r="J466" s="72">
        <f>+J467</f>
        <v>0</v>
      </c>
      <c r="K466" s="122" t="str">
        <f>+K467</f>
        <v>0.00</v>
      </c>
    </row>
    <row r="467" spans="1:11" ht="12.75" x14ac:dyDescent="0.2">
      <c r="A467" s="63">
        <v>2</v>
      </c>
      <c r="B467" s="58">
        <v>6</v>
      </c>
      <c r="C467" s="58">
        <v>8</v>
      </c>
      <c r="D467" s="58">
        <v>5</v>
      </c>
      <c r="E467" s="58" t="s">
        <v>308</v>
      </c>
      <c r="F467" s="61" t="s">
        <v>284</v>
      </c>
      <c r="G467" s="67"/>
      <c r="H467" s="67"/>
      <c r="I467" s="67"/>
      <c r="J467" s="56">
        <f>SUBTOTAL(9,G467:I467)</f>
        <v>0</v>
      </c>
      <c r="K467" s="111" t="str">
        <f>IFERROR(J467/$J$19*100,"0.00")</f>
        <v>0.00</v>
      </c>
    </row>
    <row r="468" spans="1:11" ht="12.75" x14ac:dyDescent="0.2">
      <c r="A468" s="65">
        <v>2</v>
      </c>
      <c r="B468" s="66">
        <v>6</v>
      </c>
      <c r="C468" s="66">
        <v>8</v>
      </c>
      <c r="D468" s="66">
        <v>6</v>
      </c>
      <c r="E468" s="66"/>
      <c r="F468" s="62" t="s">
        <v>285</v>
      </c>
      <c r="G468" s="72">
        <f>+G469</f>
        <v>0</v>
      </c>
      <c r="H468" s="72">
        <f>+H469</f>
        <v>0</v>
      </c>
      <c r="I468" s="72">
        <f>+I469</f>
        <v>0</v>
      </c>
      <c r="J468" s="72">
        <f>+J469</f>
        <v>0</v>
      </c>
      <c r="K468" s="122" t="str">
        <f>+K469</f>
        <v>0.00</v>
      </c>
    </row>
    <row r="469" spans="1:11" ht="12.75" x14ac:dyDescent="0.2">
      <c r="A469" s="63">
        <v>2</v>
      </c>
      <c r="B469" s="58">
        <v>6</v>
      </c>
      <c r="C469" s="58">
        <v>8</v>
      </c>
      <c r="D469" s="58">
        <v>6</v>
      </c>
      <c r="E469" s="58" t="s">
        <v>308</v>
      </c>
      <c r="F469" s="61" t="s">
        <v>285</v>
      </c>
      <c r="G469" s="67"/>
      <c r="H469" s="67"/>
      <c r="I469" s="67"/>
      <c r="J469" s="56">
        <f>SUBTOTAL(9,G469:I469)</f>
        <v>0</v>
      </c>
      <c r="K469" s="111" t="str">
        <f>IFERROR(J469/$J$19*100,"0.00")</f>
        <v>0.00</v>
      </c>
    </row>
    <row r="470" spans="1:11" ht="12.75" x14ac:dyDescent="0.2">
      <c r="A470" s="68">
        <v>2</v>
      </c>
      <c r="B470" s="66">
        <v>6</v>
      </c>
      <c r="C470" s="66">
        <v>8</v>
      </c>
      <c r="D470" s="66">
        <v>7</v>
      </c>
      <c r="E470" s="66"/>
      <c r="F470" s="76" t="s">
        <v>286</v>
      </c>
      <c r="G470" s="72">
        <f>+G471</f>
        <v>0</v>
      </c>
      <c r="H470" s="72">
        <f>+H471</f>
        <v>0</v>
      </c>
      <c r="I470" s="72">
        <f>+I471</f>
        <v>0</v>
      </c>
      <c r="J470" s="72">
        <f>+J471</f>
        <v>0</v>
      </c>
      <c r="K470" s="122" t="str">
        <f>+K471</f>
        <v>0.00</v>
      </c>
    </row>
    <row r="471" spans="1:11" ht="12.75" x14ac:dyDescent="0.2">
      <c r="A471" s="63">
        <v>2</v>
      </c>
      <c r="B471" s="58">
        <v>6</v>
      </c>
      <c r="C471" s="58">
        <v>8</v>
      </c>
      <c r="D471" s="58">
        <v>7</v>
      </c>
      <c r="E471" s="58" t="s">
        <v>308</v>
      </c>
      <c r="F471" s="61" t="s">
        <v>286</v>
      </c>
      <c r="G471" s="67"/>
      <c r="H471" s="67"/>
      <c r="I471" s="67"/>
      <c r="J471" s="56">
        <f>SUBTOTAL(9,G471:I471)</f>
        <v>0</v>
      </c>
      <c r="K471" s="111" t="str">
        <f>IFERROR(J471/$J$19*100,"0.00")</f>
        <v>0.00</v>
      </c>
    </row>
    <row r="472" spans="1:11" ht="12.75" x14ac:dyDescent="0.2">
      <c r="A472" s="65">
        <v>2</v>
      </c>
      <c r="B472" s="66">
        <v>6</v>
      </c>
      <c r="C472" s="66">
        <v>8</v>
      </c>
      <c r="D472" s="66">
        <v>8</v>
      </c>
      <c r="E472" s="66"/>
      <c r="F472" s="76" t="s">
        <v>287</v>
      </c>
      <c r="G472" s="72">
        <f>+G473+G474+G475+G476</f>
        <v>0</v>
      </c>
      <c r="H472" s="72">
        <f>+H473+H474+H475+H476</f>
        <v>0</v>
      </c>
      <c r="I472" s="72">
        <f>+I473+I474+I475+I476</f>
        <v>0</v>
      </c>
      <c r="J472" s="72">
        <f>+J473+J474+J475+J476</f>
        <v>0</v>
      </c>
      <c r="K472" s="122">
        <f>+K473+K474+K475+K476</f>
        <v>0</v>
      </c>
    </row>
    <row r="473" spans="1:11" ht="12.75" x14ac:dyDescent="0.2">
      <c r="A473" s="63">
        <v>2</v>
      </c>
      <c r="B473" s="58">
        <v>6</v>
      </c>
      <c r="C473" s="58">
        <v>8</v>
      </c>
      <c r="D473" s="58">
        <v>8</v>
      </c>
      <c r="E473" s="58" t="s">
        <v>308</v>
      </c>
      <c r="F473" s="61" t="s">
        <v>288</v>
      </c>
      <c r="G473" s="56"/>
      <c r="H473" s="56"/>
      <c r="I473" s="56"/>
      <c r="J473" s="56">
        <f>SUBTOTAL(9,G473:I473)</f>
        <v>0</v>
      </c>
      <c r="K473" s="111" t="str">
        <f>IFERROR(J473/$J$19*100,"0.00")</f>
        <v>0.00</v>
      </c>
    </row>
    <row r="474" spans="1:11" ht="12.75" x14ac:dyDescent="0.2">
      <c r="A474" s="63">
        <v>2</v>
      </c>
      <c r="B474" s="58">
        <v>6</v>
      </c>
      <c r="C474" s="58">
        <v>8</v>
      </c>
      <c r="D474" s="58">
        <v>8</v>
      </c>
      <c r="E474" s="58" t="s">
        <v>309</v>
      </c>
      <c r="F474" s="61" t="s">
        <v>289</v>
      </c>
      <c r="G474" s="56"/>
      <c r="H474" s="56"/>
      <c r="I474" s="56"/>
      <c r="J474" s="56">
        <f>SUBTOTAL(9,G474:I474)</f>
        <v>0</v>
      </c>
      <c r="K474" s="111" t="str">
        <f>IFERROR(J474/$J$19*100,"0.00")</f>
        <v>0.00</v>
      </c>
    </row>
    <row r="475" spans="1:11" ht="12.75" x14ac:dyDescent="0.2">
      <c r="A475" s="63">
        <v>2</v>
      </c>
      <c r="B475" s="58">
        <v>6</v>
      </c>
      <c r="C475" s="58">
        <v>8</v>
      </c>
      <c r="D475" s="58">
        <v>8</v>
      </c>
      <c r="E475" s="58" t="s">
        <v>310</v>
      </c>
      <c r="F475" s="61" t="s">
        <v>290</v>
      </c>
      <c r="G475" s="56"/>
      <c r="H475" s="56"/>
      <c r="I475" s="56"/>
      <c r="J475" s="56">
        <f>SUBTOTAL(9,G475:I475)</f>
        <v>0</v>
      </c>
      <c r="K475" s="111" t="str">
        <f>IFERROR(J475/$J$19*100,"0.00")</f>
        <v>0.00</v>
      </c>
    </row>
    <row r="476" spans="1:11" ht="12.75" x14ac:dyDescent="0.2">
      <c r="A476" s="63">
        <v>2</v>
      </c>
      <c r="B476" s="58">
        <v>6</v>
      </c>
      <c r="C476" s="58">
        <v>8</v>
      </c>
      <c r="D476" s="58">
        <v>8</v>
      </c>
      <c r="E476" s="58" t="s">
        <v>311</v>
      </c>
      <c r="F476" s="61" t="s">
        <v>291</v>
      </c>
      <c r="G476" s="67"/>
      <c r="H476" s="67"/>
      <c r="I476" s="67"/>
      <c r="J476" s="56">
        <f>SUBTOTAL(9,G476:I476)</f>
        <v>0</v>
      </c>
      <c r="K476" s="111" t="str">
        <f>IFERROR(J476/$J$19*100,"0.00")</f>
        <v>0.00</v>
      </c>
    </row>
    <row r="477" spans="1:11" ht="12.75" x14ac:dyDescent="0.2">
      <c r="A477" s="65">
        <v>2</v>
      </c>
      <c r="B477" s="66">
        <v>6</v>
      </c>
      <c r="C477" s="66">
        <v>8</v>
      </c>
      <c r="D477" s="66">
        <v>9</v>
      </c>
      <c r="E477" s="66"/>
      <c r="F477" s="76" t="s">
        <v>292</v>
      </c>
      <c r="G477" s="72">
        <f>+G478</f>
        <v>0</v>
      </c>
      <c r="H477" s="72">
        <f>+H478</f>
        <v>0</v>
      </c>
      <c r="I477" s="72">
        <f>+I478</f>
        <v>0</v>
      </c>
      <c r="J477" s="72">
        <f>+J478</f>
        <v>0</v>
      </c>
      <c r="K477" s="122" t="str">
        <f>+K478</f>
        <v>0.00</v>
      </c>
    </row>
    <row r="478" spans="1:11" ht="12.75" x14ac:dyDescent="0.2">
      <c r="A478" s="63">
        <v>2</v>
      </c>
      <c r="B478" s="58">
        <v>6</v>
      </c>
      <c r="C478" s="58">
        <v>8</v>
      </c>
      <c r="D478" s="58">
        <v>9</v>
      </c>
      <c r="E478" s="58" t="s">
        <v>308</v>
      </c>
      <c r="F478" s="61" t="s">
        <v>292</v>
      </c>
      <c r="G478" s="67"/>
      <c r="H478" s="67"/>
      <c r="I478" s="67"/>
      <c r="J478" s="56">
        <f>SUBTOTAL(9,G478:I478)</f>
        <v>0</v>
      </c>
      <c r="K478" s="111" t="str">
        <f>IFERROR(J478/$J$19*100,"0.00")</f>
        <v>0.00</v>
      </c>
    </row>
    <row r="479" spans="1:11" ht="12.75" x14ac:dyDescent="0.2">
      <c r="A479" s="87">
        <v>2</v>
      </c>
      <c r="B479" s="85">
        <v>6</v>
      </c>
      <c r="C479" s="85">
        <v>9</v>
      </c>
      <c r="D479" s="85"/>
      <c r="E479" s="85"/>
      <c r="F479" s="88" t="s">
        <v>453</v>
      </c>
      <c r="G479" s="86">
        <f>+G480+G482+G484</f>
        <v>0</v>
      </c>
      <c r="H479" s="86">
        <f>+H480+H482+H484</f>
        <v>0</v>
      </c>
      <c r="I479" s="86">
        <f>+I480+I482+I484</f>
        <v>0</v>
      </c>
      <c r="J479" s="86">
        <f>+J480+J482+J484</f>
        <v>0</v>
      </c>
      <c r="K479" s="120">
        <f>+K480+K482+K484</f>
        <v>0</v>
      </c>
    </row>
    <row r="480" spans="1:11" ht="12.75" x14ac:dyDescent="0.2">
      <c r="A480" s="68">
        <v>2</v>
      </c>
      <c r="B480" s="66">
        <v>6</v>
      </c>
      <c r="C480" s="66">
        <v>9</v>
      </c>
      <c r="D480" s="66">
        <v>1</v>
      </c>
      <c r="E480" s="66"/>
      <c r="F480" s="76" t="s">
        <v>454</v>
      </c>
      <c r="G480" s="80">
        <f>+G481</f>
        <v>0</v>
      </c>
      <c r="H480" s="80">
        <f>+H481</f>
        <v>0</v>
      </c>
      <c r="I480" s="80">
        <f>+I481</f>
        <v>0</v>
      </c>
      <c r="J480" s="80">
        <f>+J481</f>
        <v>0</v>
      </c>
      <c r="K480" s="121" t="str">
        <f>+K481</f>
        <v>0.00</v>
      </c>
    </row>
    <row r="481" spans="1:11" ht="12.75" x14ac:dyDescent="0.2">
      <c r="A481" s="63">
        <v>2</v>
      </c>
      <c r="B481" s="58">
        <v>6</v>
      </c>
      <c r="C481" s="58">
        <v>9</v>
      </c>
      <c r="D481" s="58">
        <v>1</v>
      </c>
      <c r="E481" s="58" t="s">
        <v>308</v>
      </c>
      <c r="F481" s="61" t="s">
        <v>454</v>
      </c>
      <c r="G481" s="67"/>
      <c r="H481" s="67"/>
      <c r="I481" s="67"/>
      <c r="J481" s="56">
        <f>SUBTOTAL(9,G481:I481)</f>
        <v>0</v>
      </c>
      <c r="K481" s="111" t="str">
        <f>IFERROR(J481/$J$19*100,"0.00")</f>
        <v>0.00</v>
      </c>
    </row>
    <row r="482" spans="1:11" ht="12.75" x14ac:dyDescent="0.2">
      <c r="A482" s="68">
        <v>2</v>
      </c>
      <c r="B482" s="66">
        <v>6</v>
      </c>
      <c r="C482" s="66">
        <v>9</v>
      </c>
      <c r="D482" s="66">
        <v>2</v>
      </c>
      <c r="E482" s="66"/>
      <c r="F482" s="76" t="s">
        <v>455</v>
      </c>
      <c r="G482" s="80">
        <f>+G483</f>
        <v>0</v>
      </c>
      <c r="H482" s="80">
        <f>+H483</f>
        <v>0</v>
      </c>
      <c r="I482" s="80">
        <f>+I483</f>
        <v>0</v>
      </c>
      <c r="J482" s="80">
        <f>+J483</f>
        <v>0</v>
      </c>
      <c r="K482" s="121" t="str">
        <f>+K483</f>
        <v>0.00</v>
      </c>
    </row>
    <row r="483" spans="1:11" ht="12.75" x14ac:dyDescent="0.2">
      <c r="A483" s="63">
        <v>2</v>
      </c>
      <c r="B483" s="58">
        <v>6</v>
      </c>
      <c r="C483" s="58">
        <v>9</v>
      </c>
      <c r="D483" s="58">
        <v>2</v>
      </c>
      <c r="E483" s="58" t="s">
        <v>308</v>
      </c>
      <c r="F483" s="61" t="s">
        <v>455</v>
      </c>
      <c r="G483" s="67"/>
      <c r="H483" s="67"/>
      <c r="I483" s="67"/>
      <c r="J483" s="56">
        <f>SUBTOTAL(9,G483:I483)</f>
        <v>0</v>
      </c>
      <c r="K483" s="111" t="str">
        <f>IFERROR(J483/$J$19*100,"0.00")</f>
        <v>0.00</v>
      </c>
    </row>
    <row r="484" spans="1:11" ht="12.75" x14ac:dyDescent="0.2">
      <c r="A484" s="68">
        <v>2</v>
      </c>
      <c r="B484" s="66">
        <v>6</v>
      </c>
      <c r="C484" s="66">
        <v>9</v>
      </c>
      <c r="D484" s="66">
        <v>9</v>
      </c>
      <c r="E484" s="66"/>
      <c r="F484" s="76" t="s">
        <v>456</v>
      </c>
      <c r="G484" s="80">
        <f>+G485</f>
        <v>0</v>
      </c>
      <c r="H484" s="80">
        <f>+H485</f>
        <v>0</v>
      </c>
      <c r="I484" s="80">
        <f>+I485</f>
        <v>0</v>
      </c>
      <c r="J484" s="80">
        <f>+J485</f>
        <v>0</v>
      </c>
      <c r="K484" s="121" t="str">
        <f>+K485</f>
        <v>0.00</v>
      </c>
    </row>
    <row r="485" spans="1:11" ht="12.75" x14ac:dyDescent="0.2">
      <c r="A485" s="63">
        <v>2</v>
      </c>
      <c r="B485" s="58">
        <v>6</v>
      </c>
      <c r="C485" s="58">
        <v>9</v>
      </c>
      <c r="D485" s="58">
        <v>9</v>
      </c>
      <c r="E485" s="58" t="s">
        <v>308</v>
      </c>
      <c r="F485" s="61" t="s">
        <v>456</v>
      </c>
      <c r="G485" s="67"/>
      <c r="H485" s="67"/>
      <c r="I485" s="67"/>
      <c r="J485" s="56">
        <f>SUBTOTAL(9,G485:I485)</f>
        <v>0</v>
      </c>
      <c r="K485" s="111" t="str">
        <f>IFERROR(J485/$J$19*100,"0.00")</f>
        <v>0.00</v>
      </c>
    </row>
    <row r="486" spans="1:11" ht="12.75" x14ac:dyDescent="0.2">
      <c r="A486" s="89">
        <v>2</v>
      </c>
      <c r="B486" s="90">
        <v>7</v>
      </c>
      <c r="C486" s="91"/>
      <c r="D486" s="91"/>
      <c r="E486" s="91"/>
      <c r="F486" s="92" t="s">
        <v>253</v>
      </c>
      <c r="G486" s="93">
        <f>+G487+G498+G511</f>
        <v>0</v>
      </c>
      <c r="H486" s="93">
        <f>+H487+H498+H511</f>
        <v>0</v>
      </c>
      <c r="I486" s="93">
        <f>+I487+I498+I511</f>
        <v>0</v>
      </c>
      <c r="J486" s="93">
        <f>+J487+J498+J511</f>
        <v>0</v>
      </c>
      <c r="K486" s="119">
        <f>+K487+K498+K511</f>
        <v>0</v>
      </c>
    </row>
    <row r="487" spans="1:11" ht="12.75" x14ac:dyDescent="0.2">
      <c r="A487" s="87">
        <v>2</v>
      </c>
      <c r="B487" s="85">
        <v>7</v>
      </c>
      <c r="C487" s="85">
        <v>1</v>
      </c>
      <c r="D487" s="85"/>
      <c r="E487" s="85"/>
      <c r="F487" s="88" t="s">
        <v>293</v>
      </c>
      <c r="G487" s="86">
        <f>+G488+G490+G492+G494+G496</f>
        <v>0</v>
      </c>
      <c r="H487" s="86">
        <f>+H488+H490+H492+H494+H496</f>
        <v>0</v>
      </c>
      <c r="I487" s="86">
        <f>+I488+I490+I492+I494+I496</f>
        <v>0</v>
      </c>
      <c r="J487" s="86">
        <f>+J488+J490+J492+J494+J496</f>
        <v>0</v>
      </c>
      <c r="K487" s="120">
        <f>+K488+K490+K492+K494+K496</f>
        <v>0</v>
      </c>
    </row>
    <row r="488" spans="1:11" ht="12.75" x14ac:dyDescent="0.2">
      <c r="A488" s="65">
        <v>2</v>
      </c>
      <c r="B488" s="66">
        <v>7</v>
      </c>
      <c r="C488" s="66">
        <v>1</v>
      </c>
      <c r="D488" s="66">
        <v>1</v>
      </c>
      <c r="E488" s="66"/>
      <c r="F488" s="62" t="s">
        <v>294</v>
      </c>
      <c r="G488" s="72">
        <f>+G489</f>
        <v>0</v>
      </c>
      <c r="H488" s="72">
        <f>+H489</f>
        <v>0</v>
      </c>
      <c r="I488" s="72">
        <f>+I489</f>
        <v>0</v>
      </c>
      <c r="J488" s="72">
        <f>+J489</f>
        <v>0</v>
      </c>
      <c r="K488" s="122" t="str">
        <f>+K489</f>
        <v>0.00</v>
      </c>
    </row>
    <row r="489" spans="1:11" ht="12.75" x14ac:dyDescent="0.2">
      <c r="A489" s="63">
        <v>2</v>
      </c>
      <c r="B489" s="58">
        <v>7</v>
      </c>
      <c r="C489" s="58">
        <v>1</v>
      </c>
      <c r="D489" s="58">
        <v>1</v>
      </c>
      <c r="E489" s="58" t="s">
        <v>308</v>
      </c>
      <c r="F489" s="61" t="s">
        <v>294</v>
      </c>
      <c r="G489" s="67"/>
      <c r="H489" s="67"/>
      <c r="I489" s="67"/>
      <c r="J489" s="56">
        <f>SUBTOTAL(9,G489:I489)</f>
        <v>0</v>
      </c>
      <c r="K489" s="111" t="str">
        <f>IFERROR(J489/$J$19*100,"0.00")</f>
        <v>0.00</v>
      </c>
    </row>
    <row r="490" spans="1:11" ht="12.75" x14ac:dyDescent="0.2">
      <c r="A490" s="65">
        <v>2</v>
      </c>
      <c r="B490" s="66">
        <v>7</v>
      </c>
      <c r="C490" s="66">
        <v>1</v>
      </c>
      <c r="D490" s="66">
        <v>2</v>
      </c>
      <c r="E490" s="66"/>
      <c r="F490" s="62" t="s">
        <v>295</v>
      </c>
      <c r="G490" s="72">
        <f>+G491</f>
        <v>0</v>
      </c>
      <c r="H490" s="72">
        <f>+H491</f>
        <v>0</v>
      </c>
      <c r="I490" s="72">
        <f>+I491</f>
        <v>0</v>
      </c>
      <c r="J490" s="72">
        <f>+J491</f>
        <v>0</v>
      </c>
      <c r="K490" s="122" t="str">
        <f>+K491</f>
        <v>0.00</v>
      </c>
    </row>
    <row r="491" spans="1:11" ht="12.75" x14ac:dyDescent="0.2">
      <c r="A491" s="63">
        <v>2</v>
      </c>
      <c r="B491" s="58">
        <v>7</v>
      </c>
      <c r="C491" s="58">
        <v>1</v>
      </c>
      <c r="D491" s="58">
        <v>2</v>
      </c>
      <c r="E491" s="58" t="s">
        <v>308</v>
      </c>
      <c r="F491" s="61" t="s">
        <v>295</v>
      </c>
      <c r="G491" s="67"/>
      <c r="H491" s="67"/>
      <c r="I491" s="67"/>
      <c r="J491" s="56">
        <f>SUBTOTAL(9,G491:I491)</f>
        <v>0</v>
      </c>
      <c r="K491" s="111" t="str">
        <f>IFERROR(J491/$J$19*100,"0.00")</f>
        <v>0.00</v>
      </c>
    </row>
    <row r="492" spans="1:11" ht="12.75" x14ac:dyDescent="0.2">
      <c r="A492" s="65">
        <v>2</v>
      </c>
      <c r="B492" s="66">
        <v>7</v>
      </c>
      <c r="C492" s="66">
        <v>1</v>
      </c>
      <c r="D492" s="66">
        <v>3</v>
      </c>
      <c r="E492" s="66"/>
      <c r="F492" s="62" t="s">
        <v>296</v>
      </c>
      <c r="G492" s="72">
        <f>+G493</f>
        <v>0</v>
      </c>
      <c r="H492" s="72">
        <f>+H493</f>
        <v>0</v>
      </c>
      <c r="I492" s="72">
        <f>+I493</f>
        <v>0</v>
      </c>
      <c r="J492" s="72">
        <f>+J493</f>
        <v>0</v>
      </c>
      <c r="K492" s="122" t="str">
        <f>+K493</f>
        <v>0.00</v>
      </c>
    </row>
    <row r="493" spans="1:11" ht="12.75" x14ac:dyDescent="0.2">
      <c r="A493" s="63">
        <v>2</v>
      </c>
      <c r="B493" s="58">
        <v>7</v>
      </c>
      <c r="C493" s="58">
        <v>1</v>
      </c>
      <c r="D493" s="58">
        <v>3</v>
      </c>
      <c r="E493" s="58" t="s">
        <v>308</v>
      </c>
      <c r="F493" s="61" t="s">
        <v>296</v>
      </c>
      <c r="G493" s="67"/>
      <c r="H493" s="67"/>
      <c r="I493" s="67"/>
      <c r="J493" s="56">
        <f>SUBTOTAL(9,G493:I493)</f>
        <v>0</v>
      </c>
      <c r="K493" s="111" t="str">
        <f>IFERROR(J493/$J$19*100,"0.00")</f>
        <v>0.00</v>
      </c>
    </row>
    <row r="494" spans="1:11" ht="12.75" x14ac:dyDescent="0.2">
      <c r="A494" s="65">
        <v>2</v>
      </c>
      <c r="B494" s="66">
        <v>7</v>
      </c>
      <c r="C494" s="66">
        <v>1</v>
      </c>
      <c r="D494" s="66">
        <v>4</v>
      </c>
      <c r="E494" s="66"/>
      <c r="F494" s="62" t="s">
        <v>297</v>
      </c>
      <c r="G494" s="72">
        <f>+G495</f>
        <v>0</v>
      </c>
      <c r="H494" s="72">
        <f>+H495</f>
        <v>0</v>
      </c>
      <c r="I494" s="72">
        <f>+I495</f>
        <v>0</v>
      </c>
      <c r="J494" s="72">
        <f>+J495</f>
        <v>0</v>
      </c>
      <c r="K494" s="122" t="str">
        <f>+K495</f>
        <v>0.00</v>
      </c>
    </row>
    <row r="495" spans="1:11" ht="12.75" x14ac:dyDescent="0.2">
      <c r="A495" s="63">
        <v>2</v>
      </c>
      <c r="B495" s="58">
        <v>7</v>
      </c>
      <c r="C495" s="58">
        <v>1</v>
      </c>
      <c r="D495" s="58">
        <v>4</v>
      </c>
      <c r="E495" s="58" t="s">
        <v>308</v>
      </c>
      <c r="F495" s="61" t="s">
        <v>297</v>
      </c>
      <c r="G495" s="67"/>
      <c r="H495" s="67"/>
      <c r="I495" s="67"/>
      <c r="J495" s="56">
        <f>SUBTOTAL(9,G495:I495)</f>
        <v>0</v>
      </c>
      <c r="K495" s="111" t="str">
        <f>IFERROR(J495/$J$19*100,"0.00")</f>
        <v>0.00</v>
      </c>
    </row>
    <row r="496" spans="1:11" ht="12.75" x14ac:dyDescent="0.2">
      <c r="A496" s="68">
        <v>2</v>
      </c>
      <c r="B496" s="66">
        <v>7</v>
      </c>
      <c r="C496" s="66">
        <v>1</v>
      </c>
      <c r="D496" s="66">
        <v>5</v>
      </c>
      <c r="E496" s="66"/>
      <c r="F496" s="76" t="s">
        <v>457</v>
      </c>
      <c r="G496" s="72">
        <f>+G497</f>
        <v>0</v>
      </c>
      <c r="H496" s="72">
        <f>+H497</f>
        <v>0</v>
      </c>
      <c r="I496" s="72">
        <f>+I497</f>
        <v>0</v>
      </c>
      <c r="J496" s="72">
        <f>+J497</f>
        <v>0</v>
      </c>
      <c r="K496" s="122" t="str">
        <f>+K497</f>
        <v>0.00</v>
      </c>
    </row>
    <row r="497" spans="1:11" ht="12.75" x14ac:dyDescent="0.2">
      <c r="A497" s="63">
        <v>2</v>
      </c>
      <c r="B497" s="58">
        <v>7</v>
      </c>
      <c r="C497" s="58">
        <v>1</v>
      </c>
      <c r="D497" s="58">
        <v>5</v>
      </c>
      <c r="E497" s="58" t="s">
        <v>308</v>
      </c>
      <c r="F497" s="61" t="s">
        <v>457</v>
      </c>
      <c r="G497" s="67"/>
      <c r="H497" s="67"/>
      <c r="I497" s="67"/>
      <c r="J497" s="56">
        <f>SUBTOTAL(9,G497:I497)</f>
        <v>0</v>
      </c>
      <c r="K497" s="111" t="str">
        <f>IFERROR(J497/$J$19*100,"0.00")</f>
        <v>0.00</v>
      </c>
    </row>
    <row r="498" spans="1:11" ht="12.75" x14ac:dyDescent="0.2">
      <c r="A498" s="87">
        <v>2</v>
      </c>
      <c r="B498" s="85">
        <v>7</v>
      </c>
      <c r="C498" s="85">
        <v>2</v>
      </c>
      <c r="D498" s="85"/>
      <c r="E498" s="85"/>
      <c r="F498" s="88" t="s">
        <v>298</v>
      </c>
      <c r="G498" s="86">
        <f>+G499+G501+G503+G505+G507+G509</f>
        <v>0</v>
      </c>
      <c r="H498" s="86">
        <f>+H499+H501+H503+H505+H507+H509</f>
        <v>0</v>
      </c>
      <c r="I498" s="86">
        <f>+I499+I501+I503+I505+I507+I509</f>
        <v>0</v>
      </c>
      <c r="J498" s="86">
        <f>+J499+J501+J503+J505+J507+J509</f>
        <v>0</v>
      </c>
      <c r="K498" s="120">
        <f>+K499+K501+K503+K505+K507+K509</f>
        <v>0</v>
      </c>
    </row>
    <row r="499" spans="1:11" ht="12.75" x14ac:dyDescent="0.2">
      <c r="A499" s="65">
        <v>2</v>
      </c>
      <c r="B499" s="66">
        <v>7</v>
      </c>
      <c r="C499" s="66">
        <v>2</v>
      </c>
      <c r="D499" s="66">
        <v>1</v>
      </c>
      <c r="E499" s="66"/>
      <c r="F499" s="62" t="s">
        <v>299</v>
      </c>
      <c r="G499" s="72">
        <f>+G500</f>
        <v>0</v>
      </c>
      <c r="H499" s="72">
        <f>+H500</f>
        <v>0</v>
      </c>
      <c r="I499" s="72">
        <f>+I500</f>
        <v>0</v>
      </c>
      <c r="J499" s="72">
        <f>+J500</f>
        <v>0</v>
      </c>
      <c r="K499" s="122" t="str">
        <f>+K500</f>
        <v>0.00</v>
      </c>
    </row>
    <row r="500" spans="1:11" ht="12.75" x14ac:dyDescent="0.2">
      <c r="A500" s="63">
        <v>2</v>
      </c>
      <c r="B500" s="58">
        <v>7</v>
      </c>
      <c r="C500" s="58">
        <v>2</v>
      </c>
      <c r="D500" s="58">
        <v>1</v>
      </c>
      <c r="E500" s="58" t="s">
        <v>308</v>
      </c>
      <c r="F500" s="61" t="s">
        <v>299</v>
      </c>
      <c r="G500" s="67"/>
      <c r="H500" s="67"/>
      <c r="I500" s="67"/>
      <c r="J500" s="56">
        <f>SUBTOTAL(9,G500:I500)</f>
        <v>0</v>
      </c>
      <c r="K500" s="111" t="str">
        <f>IFERROR(J500/$J$19*100,"0.00")</f>
        <v>0.00</v>
      </c>
    </row>
    <row r="501" spans="1:11" ht="12.75" x14ac:dyDescent="0.2">
      <c r="A501" s="65">
        <v>2</v>
      </c>
      <c r="B501" s="66">
        <v>7</v>
      </c>
      <c r="C501" s="66">
        <v>2</v>
      </c>
      <c r="D501" s="66">
        <v>2</v>
      </c>
      <c r="E501" s="66"/>
      <c r="F501" s="62" t="s">
        <v>300</v>
      </c>
      <c r="G501" s="72">
        <f>+G502</f>
        <v>0</v>
      </c>
      <c r="H501" s="72">
        <f>+H502</f>
        <v>0</v>
      </c>
      <c r="I501" s="72">
        <f>+I502</f>
        <v>0</v>
      </c>
      <c r="J501" s="72">
        <f>+J502</f>
        <v>0</v>
      </c>
      <c r="K501" s="122" t="str">
        <f>+K502</f>
        <v>0.00</v>
      </c>
    </row>
    <row r="502" spans="1:11" ht="12.75" x14ac:dyDescent="0.2">
      <c r="A502" s="63">
        <v>2</v>
      </c>
      <c r="B502" s="58">
        <v>7</v>
      </c>
      <c r="C502" s="58">
        <v>2</v>
      </c>
      <c r="D502" s="58">
        <v>2</v>
      </c>
      <c r="E502" s="58" t="s">
        <v>308</v>
      </c>
      <c r="F502" s="61" t="s">
        <v>300</v>
      </c>
      <c r="G502" s="67"/>
      <c r="H502" s="67"/>
      <c r="I502" s="67"/>
      <c r="J502" s="56">
        <f>SUBTOTAL(9,G502:I502)</f>
        <v>0</v>
      </c>
      <c r="K502" s="111" t="str">
        <f>IFERROR(J502/$J$19*100,"0.00")</f>
        <v>0.00</v>
      </c>
    </row>
    <row r="503" spans="1:11" ht="12.75" x14ac:dyDescent="0.2">
      <c r="A503" s="65">
        <v>2</v>
      </c>
      <c r="B503" s="66">
        <v>7</v>
      </c>
      <c r="C503" s="66">
        <v>2</v>
      </c>
      <c r="D503" s="66">
        <v>3</v>
      </c>
      <c r="E503" s="66"/>
      <c r="F503" s="62" t="s">
        <v>301</v>
      </c>
      <c r="G503" s="72">
        <f>+G504</f>
        <v>0</v>
      </c>
      <c r="H503" s="72">
        <f>+H504</f>
        <v>0</v>
      </c>
      <c r="I503" s="72">
        <f>+I504</f>
        <v>0</v>
      </c>
      <c r="J503" s="72">
        <f>+J504</f>
        <v>0</v>
      </c>
      <c r="K503" s="122" t="str">
        <f>+K504</f>
        <v>0.00</v>
      </c>
    </row>
    <row r="504" spans="1:11" ht="12.75" x14ac:dyDescent="0.2">
      <c r="A504" s="63">
        <v>2</v>
      </c>
      <c r="B504" s="58">
        <v>7</v>
      </c>
      <c r="C504" s="58">
        <v>2</v>
      </c>
      <c r="D504" s="58">
        <v>3</v>
      </c>
      <c r="E504" s="58" t="s">
        <v>308</v>
      </c>
      <c r="F504" s="61" t="s">
        <v>301</v>
      </c>
      <c r="G504" s="67"/>
      <c r="H504" s="67"/>
      <c r="I504" s="67"/>
      <c r="J504" s="56">
        <f>SUBTOTAL(9,G504:I504)</f>
        <v>0</v>
      </c>
      <c r="K504" s="111" t="str">
        <f>IFERROR(J504/$J$19*100,"0.00")</f>
        <v>0.00</v>
      </c>
    </row>
    <row r="505" spans="1:11" ht="12.75" x14ac:dyDescent="0.2">
      <c r="A505" s="65">
        <v>2</v>
      </c>
      <c r="B505" s="66">
        <v>7</v>
      </c>
      <c r="C505" s="66">
        <v>2</v>
      </c>
      <c r="D505" s="66">
        <v>4</v>
      </c>
      <c r="E505" s="66"/>
      <c r="F505" s="62" t="s">
        <v>302</v>
      </c>
      <c r="G505" s="72">
        <f>+G506</f>
        <v>0</v>
      </c>
      <c r="H505" s="72">
        <f>+H506</f>
        <v>0</v>
      </c>
      <c r="I505" s="72">
        <f>+I506</f>
        <v>0</v>
      </c>
      <c r="J505" s="72">
        <f>+J506</f>
        <v>0</v>
      </c>
      <c r="K505" s="122" t="str">
        <f>+K506</f>
        <v>0.00</v>
      </c>
    </row>
    <row r="506" spans="1:11" ht="12.75" x14ac:dyDescent="0.2">
      <c r="A506" s="63">
        <v>2</v>
      </c>
      <c r="B506" s="58">
        <v>7</v>
      </c>
      <c r="C506" s="58">
        <v>2</v>
      </c>
      <c r="D506" s="58">
        <v>4</v>
      </c>
      <c r="E506" s="58" t="s">
        <v>308</v>
      </c>
      <c r="F506" s="61" t="s">
        <v>302</v>
      </c>
      <c r="G506" s="67"/>
      <c r="H506" s="67"/>
      <c r="I506" s="67"/>
      <c r="J506" s="56">
        <f>SUBTOTAL(9,G506:I506)</f>
        <v>0</v>
      </c>
      <c r="K506" s="111" t="str">
        <f>IFERROR(J506/$J$19*100,"0.00")</f>
        <v>0.00</v>
      </c>
    </row>
    <row r="507" spans="1:11" ht="12.75" x14ac:dyDescent="0.2">
      <c r="A507" s="65">
        <v>2</v>
      </c>
      <c r="B507" s="66">
        <v>7</v>
      </c>
      <c r="C507" s="66">
        <v>2</v>
      </c>
      <c r="D507" s="66">
        <v>7</v>
      </c>
      <c r="E507" s="66"/>
      <c r="F507" s="62" t="s">
        <v>303</v>
      </c>
      <c r="G507" s="72">
        <f>+G508</f>
        <v>0</v>
      </c>
      <c r="H507" s="72">
        <f>+H508</f>
        <v>0</v>
      </c>
      <c r="I507" s="72">
        <f>+I508</f>
        <v>0</v>
      </c>
      <c r="J507" s="72">
        <f>+J508</f>
        <v>0</v>
      </c>
      <c r="K507" s="122" t="str">
        <f>+K508</f>
        <v>0.00</v>
      </c>
    </row>
    <row r="508" spans="1:11" ht="12.75" x14ac:dyDescent="0.2">
      <c r="A508" s="63">
        <v>2</v>
      </c>
      <c r="B508" s="58">
        <v>7</v>
      </c>
      <c r="C508" s="58">
        <v>2</v>
      </c>
      <c r="D508" s="58">
        <v>7</v>
      </c>
      <c r="E508" s="58" t="s">
        <v>308</v>
      </c>
      <c r="F508" s="61" t="s">
        <v>303</v>
      </c>
      <c r="G508" s="67"/>
      <c r="H508" s="67"/>
      <c r="I508" s="67"/>
      <c r="J508" s="56">
        <f>SUBTOTAL(9,G508:I508)</f>
        <v>0</v>
      </c>
      <c r="K508" s="111" t="str">
        <f>IFERROR(J508/$J$19*100,"0.00")</f>
        <v>0.00</v>
      </c>
    </row>
    <row r="509" spans="1:11" ht="12.75" x14ac:dyDescent="0.2">
      <c r="A509" s="65">
        <v>2</v>
      </c>
      <c r="B509" s="66">
        <v>7</v>
      </c>
      <c r="C509" s="66">
        <v>2</v>
      </c>
      <c r="D509" s="66">
        <v>8</v>
      </c>
      <c r="E509" s="66"/>
      <c r="F509" s="62" t="s">
        <v>304</v>
      </c>
      <c r="G509" s="72">
        <f>+G510</f>
        <v>0</v>
      </c>
      <c r="H509" s="72">
        <f>+H510</f>
        <v>0</v>
      </c>
      <c r="I509" s="72">
        <f>+I510</f>
        <v>0</v>
      </c>
      <c r="J509" s="72">
        <f>+J510</f>
        <v>0</v>
      </c>
      <c r="K509" s="122" t="str">
        <f>+K510</f>
        <v>0.00</v>
      </c>
    </row>
    <row r="510" spans="1:11" ht="12.75" x14ac:dyDescent="0.2">
      <c r="A510" s="63">
        <v>2</v>
      </c>
      <c r="B510" s="58">
        <v>7</v>
      </c>
      <c r="C510" s="58">
        <v>2</v>
      </c>
      <c r="D510" s="58">
        <v>8</v>
      </c>
      <c r="E510" s="58" t="s">
        <v>308</v>
      </c>
      <c r="F510" s="61" t="s">
        <v>304</v>
      </c>
      <c r="G510" s="67"/>
      <c r="H510" s="67"/>
      <c r="I510" s="67"/>
      <c r="J510" s="56">
        <f>SUBTOTAL(9,G510:I510)</f>
        <v>0</v>
      </c>
      <c r="K510" s="111" t="str">
        <f>IFERROR(J510/$J$19*100,"0.00")</f>
        <v>0.00</v>
      </c>
    </row>
    <row r="511" spans="1:11" ht="12.75" x14ac:dyDescent="0.2">
      <c r="A511" s="87">
        <v>2</v>
      </c>
      <c r="B511" s="85">
        <v>7</v>
      </c>
      <c r="C511" s="85">
        <v>3</v>
      </c>
      <c r="D511" s="85"/>
      <c r="E511" s="85"/>
      <c r="F511" s="88" t="s">
        <v>305</v>
      </c>
      <c r="G511" s="86">
        <f>+G512+G514</f>
        <v>0</v>
      </c>
      <c r="H511" s="86">
        <f>+H512+H514</f>
        <v>0</v>
      </c>
      <c r="I511" s="86">
        <f>+I512+I514</f>
        <v>0</v>
      </c>
      <c r="J511" s="86">
        <f>+J512+J514</f>
        <v>0</v>
      </c>
      <c r="K511" s="120">
        <f>+K512+K514</f>
        <v>0</v>
      </c>
    </row>
    <row r="512" spans="1:11" ht="12.75" x14ac:dyDescent="0.2">
      <c r="A512" s="65">
        <v>2</v>
      </c>
      <c r="B512" s="66">
        <v>7</v>
      </c>
      <c r="C512" s="66">
        <v>3</v>
      </c>
      <c r="D512" s="66">
        <v>1</v>
      </c>
      <c r="E512" s="66"/>
      <c r="F512" s="62" t="s">
        <v>306</v>
      </c>
      <c r="G512" s="72">
        <f>+G513</f>
        <v>0</v>
      </c>
      <c r="H512" s="72">
        <f>+H513</f>
        <v>0</v>
      </c>
      <c r="I512" s="72">
        <f>+I513</f>
        <v>0</v>
      </c>
      <c r="J512" s="72">
        <f>+J513</f>
        <v>0</v>
      </c>
      <c r="K512" s="122" t="str">
        <f>+K513</f>
        <v>0.00</v>
      </c>
    </row>
    <row r="513" spans="1:11" ht="12.75" x14ac:dyDescent="0.2">
      <c r="A513" s="63">
        <v>2</v>
      </c>
      <c r="B513" s="58">
        <v>7</v>
      </c>
      <c r="C513" s="58">
        <v>3</v>
      </c>
      <c r="D513" s="58">
        <v>1</v>
      </c>
      <c r="E513" s="58" t="s">
        <v>308</v>
      </c>
      <c r="F513" s="61" t="s">
        <v>306</v>
      </c>
      <c r="G513" s="67"/>
      <c r="H513" s="67"/>
      <c r="I513" s="67"/>
      <c r="J513" s="56">
        <f>SUBTOTAL(9,G513:I513)</f>
        <v>0</v>
      </c>
      <c r="K513" s="111" t="str">
        <f>IFERROR(J513/$J$19*100,"0.00")</f>
        <v>0.00</v>
      </c>
    </row>
    <row r="514" spans="1:11" ht="12.75" x14ac:dyDescent="0.2">
      <c r="A514" s="65">
        <v>2</v>
      </c>
      <c r="B514" s="66">
        <v>7</v>
      </c>
      <c r="C514" s="66">
        <v>3</v>
      </c>
      <c r="D514" s="66">
        <v>2</v>
      </c>
      <c r="E514" s="66"/>
      <c r="F514" s="62" t="s">
        <v>307</v>
      </c>
      <c r="G514" s="72">
        <f>+G515</f>
        <v>0</v>
      </c>
      <c r="H514" s="72">
        <f>+H515</f>
        <v>0</v>
      </c>
      <c r="I514" s="72">
        <f>+I515</f>
        <v>0</v>
      </c>
      <c r="J514" s="72">
        <f>+J515</f>
        <v>0</v>
      </c>
      <c r="K514" s="122" t="str">
        <f>+K515</f>
        <v>0.00</v>
      </c>
    </row>
    <row r="515" spans="1:11" ht="12.75" x14ac:dyDescent="0.2">
      <c r="A515" s="112">
        <v>2</v>
      </c>
      <c r="B515" s="113">
        <v>7</v>
      </c>
      <c r="C515" s="113">
        <v>3</v>
      </c>
      <c r="D515" s="113">
        <v>2</v>
      </c>
      <c r="E515" s="113" t="s">
        <v>308</v>
      </c>
      <c r="F515" s="114" t="s">
        <v>307</v>
      </c>
      <c r="G515" s="115"/>
      <c r="H515" s="115"/>
      <c r="I515" s="115"/>
      <c r="J515" s="116">
        <f>SUBTOTAL(9,G515:I515)</f>
        <v>0</v>
      </c>
      <c r="K515" s="117" t="str">
        <f>IFERROR(J515/$J$19*100,"0.00")</f>
        <v>0.00</v>
      </c>
    </row>
    <row r="516" spans="1:11" s="145" customFormat="1" x14ac:dyDescent="0.3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</row>
    <row r="517" spans="1:11" s="145" customFormat="1" x14ac:dyDescent="0.3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</row>
    <row r="518" spans="1:11" s="145" customFormat="1" x14ac:dyDescent="0.3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</row>
    <row r="519" spans="1:11" s="145" customFormat="1" x14ac:dyDescent="0.3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</row>
    <row r="520" spans="1:11" s="145" customFormat="1" x14ac:dyDescent="0.3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</row>
    <row r="521" spans="1:11" s="145" customFormat="1" x14ac:dyDescent="0.3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</row>
    <row r="522" spans="1:11" s="145" customFormat="1" x14ac:dyDescent="0.3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</row>
    <row r="523" spans="1:11" s="145" customFormat="1" x14ac:dyDescent="0.3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</row>
    <row r="524" spans="1:11" s="145" customFormat="1" x14ac:dyDescent="0.3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</row>
    <row r="525" spans="1:11" s="145" customFormat="1" x14ac:dyDescent="0.3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</row>
    <row r="526" spans="1:11" s="145" customFormat="1" x14ac:dyDescent="0.3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</row>
    <row r="527" spans="1:11" s="145" customFormat="1" x14ac:dyDescent="0.3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</row>
    <row r="528" spans="1:11" s="145" customFormat="1" x14ac:dyDescent="0.3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</row>
    <row r="529" spans="1:10" s="145" customFormat="1" x14ac:dyDescent="0.3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</row>
    <row r="530" spans="1:10" s="145" customFormat="1" x14ac:dyDescent="0.3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</row>
    <row r="531" spans="1:10" s="145" customFormat="1" x14ac:dyDescent="0.3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</row>
    <row r="532" spans="1:10" s="145" customFormat="1" x14ac:dyDescent="0.3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</row>
    <row r="533" spans="1:10" s="145" customFormat="1" x14ac:dyDescent="0.3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</row>
    <row r="534" spans="1:10" s="145" customFormat="1" x14ac:dyDescent="0.3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</row>
    <row r="535" spans="1:10" s="145" customFormat="1" x14ac:dyDescent="0.3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</row>
    <row r="536" spans="1:10" s="145" customFormat="1" x14ac:dyDescent="0.3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</row>
    <row r="537" spans="1:10" s="145" customFormat="1" x14ac:dyDescent="0.3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</row>
    <row r="538" spans="1:10" s="145" customFormat="1" x14ac:dyDescent="0.3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</row>
    <row r="539" spans="1:10" s="145" customFormat="1" x14ac:dyDescent="0.3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</row>
    <row r="540" spans="1:10" s="145" customFormat="1" x14ac:dyDescent="0.3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</row>
    <row r="541" spans="1:10" s="145" customFormat="1" x14ac:dyDescent="0.3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</row>
    <row r="542" spans="1:10" s="145" customFormat="1" x14ac:dyDescent="0.3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</row>
    <row r="543" spans="1:10" s="145" customFormat="1" x14ac:dyDescent="0.3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</row>
    <row r="544" spans="1:10" s="145" customFormat="1" x14ac:dyDescent="0.3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</row>
    <row r="545" spans="1:10" s="145" customFormat="1" x14ac:dyDescent="0.3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</row>
    <row r="546" spans="1:10" s="145" customFormat="1" x14ac:dyDescent="0.3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</row>
    <row r="547" spans="1:10" s="145" customFormat="1" x14ac:dyDescent="0.3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</row>
    <row r="548" spans="1:10" s="145" customFormat="1" x14ac:dyDescent="0.3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</row>
    <row r="549" spans="1:10" s="145" customFormat="1" x14ac:dyDescent="0.3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</row>
    <row r="550" spans="1:10" s="145" customFormat="1" x14ac:dyDescent="0.3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</row>
    <row r="551" spans="1:10" s="145" customFormat="1" x14ac:dyDescent="0.3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</row>
    <row r="552" spans="1:10" s="145" customFormat="1" x14ac:dyDescent="0.3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</row>
    <row r="553" spans="1:10" s="145" customFormat="1" x14ac:dyDescent="0.3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</row>
    <row r="554" spans="1:10" s="145" customFormat="1" x14ac:dyDescent="0.3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</row>
    <row r="555" spans="1:10" s="145" customFormat="1" x14ac:dyDescent="0.3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</row>
    <row r="556" spans="1:10" s="145" customFormat="1" x14ac:dyDescent="0.3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</row>
    <row r="557" spans="1:10" s="145" customFormat="1" x14ac:dyDescent="0.3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</row>
    <row r="558" spans="1:10" s="145" customFormat="1" x14ac:dyDescent="0.3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</row>
    <row r="559" spans="1:10" s="145" customFormat="1" x14ac:dyDescent="0.3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</row>
    <row r="560" spans="1:10" s="145" customFormat="1" x14ac:dyDescent="0.3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</row>
    <row r="561" spans="1:10" s="145" customFormat="1" x14ac:dyDescent="0.3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</row>
    <row r="562" spans="1:10" s="145" customFormat="1" x14ac:dyDescent="0.3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</row>
    <row r="563" spans="1:10" s="145" customFormat="1" x14ac:dyDescent="0.3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</row>
    <row r="564" spans="1:10" s="145" customFormat="1" x14ac:dyDescent="0.3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</row>
    <row r="565" spans="1:10" s="145" customFormat="1" x14ac:dyDescent="0.3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</row>
    <row r="566" spans="1:10" s="145" customFormat="1" x14ac:dyDescent="0.3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</row>
    <row r="567" spans="1:10" s="145" customFormat="1" x14ac:dyDescent="0.3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</row>
    <row r="568" spans="1:10" s="145" customFormat="1" x14ac:dyDescent="0.3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</row>
    <row r="569" spans="1:10" s="145" customFormat="1" x14ac:dyDescent="0.3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</row>
    <row r="570" spans="1:10" s="145" customFormat="1" x14ac:dyDescent="0.3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</row>
    <row r="571" spans="1:10" s="145" customFormat="1" x14ac:dyDescent="0.3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</row>
    <row r="572" spans="1:10" s="145" customFormat="1" x14ac:dyDescent="0.3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</row>
    <row r="573" spans="1:10" s="145" customFormat="1" x14ac:dyDescent="0.3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</row>
    <row r="574" spans="1:10" s="145" customFormat="1" x14ac:dyDescent="0.3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</row>
    <row r="575" spans="1:10" s="145" customFormat="1" x14ac:dyDescent="0.3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</row>
    <row r="576" spans="1:10" s="145" customFormat="1" x14ac:dyDescent="0.3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</row>
    <row r="577" spans="1:10" s="145" customFormat="1" x14ac:dyDescent="0.3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</row>
    <row r="578" spans="1:10" s="145" customFormat="1" x14ac:dyDescent="0.3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</row>
    <row r="579" spans="1:10" s="145" customFormat="1" x14ac:dyDescent="0.3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</row>
    <row r="580" spans="1:10" s="145" customFormat="1" x14ac:dyDescent="0.3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</row>
    <row r="581" spans="1:10" s="145" customFormat="1" x14ac:dyDescent="0.3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</row>
    <row r="582" spans="1:10" s="145" customFormat="1" x14ac:dyDescent="0.3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</row>
    <row r="583" spans="1:10" s="145" customFormat="1" x14ac:dyDescent="0.3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</row>
    <row r="584" spans="1:10" s="145" customFormat="1" x14ac:dyDescent="0.3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</row>
    <row r="585" spans="1:10" s="145" customFormat="1" x14ac:dyDescent="0.3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</row>
    <row r="586" spans="1:10" s="145" customFormat="1" x14ac:dyDescent="0.3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</row>
    <row r="587" spans="1:10" s="145" customFormat="1" x14ac:dyDescent="0.3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</row>
    <row r="588" spans="1:10" s="145" customFormat="1" x14ac:dyDescent="0.3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</row>
    <row r="589" spans="1:10" s="145" customFormat="1" x14ac:dyDescent="0.3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</row>
    <row r="590" spans="1:10" s="145" customFormat="1" x14ac:dyDescent="0.3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</row>
    <row r="591" spans="1:10" s="145" customFormat="1" x14ac:dyDescent="0.3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</row>
    <row r="592" spans="1:10" s="145" customFormat="1" x14ac:dyDescent="0.3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</row>
    <row r="593" spans="1:10" s="145" customFormat="1" x14ac:dyDescent="0.3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</row>
    <row r="594" spans="1:10" s="145" customFormat="1" x14ac:dyDescent="0.3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</row>
    <row r="595" spans="1:10" s="145" customFormat="1" x14ac:dyDescent="0.3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</row>
    <row r="596" spans="1:10" s="145" customFormat="1" x14ac:dyDescent="0.3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</row>
    <row r="597" spans="1:10" s="145" customFormat="1" x14ac:dyDescent="0.3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</row>
    <row r="598" spans="1:10" s="145" customFormat="1" x14ac:dyDescent="0.3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</row>
    <row r="599" spans="1:10" s="145" customFormat="1" x14ac:dyDescent="0.3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</row>
    <row r="600" spans="1:10" s="145" customFormat="1" x14ac:dyDescent="0.3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</row>
    <row r="601" spans="1:10" s="145" customFormat="1" x14ac:dyDescent="0.3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</row>
    <row r="602" spans="1:10" s="145" customFormat="1" x14ac:dyDescent="0.3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</row>
    <row r="603" spans="1:10" s="145" customFormat="1" x14ac:dyDescent="0.3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</row>
    <row r="604" spans="1:10" s="145" customFormat="1" x14ac:dyDescent="0.3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</row>
    <row r="605" spans="1:10" s="145" customFormat="1" x14ac:dyDescent="0.3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</row>
    <row r="606" spans="1:10" s="145" customFormat="1" x14ac:dyDescent="0.3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</row>
    <row r="607" spans="1:10" s="145" customFormat="1" x14ac:dyDescent="0.3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</row>
    <row r="608" spans="1:10" s="145" customFormat="1" x14ac:dyDescent="0.3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</row>
    <row r="609" spans="1:10" s="145" customFormat="1" x14ac:dyDescent="0.3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</row>
    <row r="610" spans="1:10" s="145" customFormat="1" x14ac:dyDescent="0.3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</row>
    <row r="611" spans="1:10" s="145" customFormat="1" x14ac:dyDescent="0.3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</row>
    <row r="612" spans="1:10" s="145" customFormat="1" x14ac:dyDescent="0.3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</row>
    <row r="613" spans="1:10" s="145" customFormat="1" x14ac:dyDescent="0.3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</row>
    <row r="614" spans="1:10" s="145" customFormat="1" x14ac:dyDescent="0.3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</row>
    <row r="615" spans="1:10" s="145" customFormat="1" x14ac:dyDescent="0.3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</row>
    <row r="616" spans="1:10" s="145" customFormat="1" x14ac:dyDescent="0.3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</row>
    <row r="617" spans="1:10" s="145" customFormat="1" x14ac:dyDescent="0.3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</row>
    <row r="618" spans="1:10" s="145" customFormat="1" x14ac:dyDescent="0.3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</row>
    <row r="619" spans="1:10" s="145" customFormat="1" x14ac:dyDescent="0.3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</row>
    <row r="620" spans="1:10" s="145" customFormat="1" x14ac:dyDescent="0.3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</row>
    <row r="621" spans="1:10" s="145" customFormat="1" x14ac:dyDescent="0.3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</row>
    <row r="622" spans="1:10" s="145" customFormat="1" x14ac:dyDescent="0.3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</row>
    <row r="623" spans="1:10" s="145" customFormat="1" x14ac:dyDescent="0.3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</row>
    <row r="624" spans="1:10" s="145" customFormat="1" x14ac:dyDescent="0.3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</row>
    <row r="625" spans="1:10" s="145" customFormat="1" x14ac:dyDescent="0.3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</row>
    <row r="626" spans="1:10" s="145" customFormat="1" x14ac:dyDescent="0.3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</row>
    <row r="627" spans="1:10" s="145" customFormat="1" x14ac:dyDescent="0.3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</row>
    <row r="628" spans="1:10" s="145" customFormat="1" x14ac:dyDescent="0.3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</row>
    <row r="629" spans="1:10" s="145" customFormat="1" x14ac:dyDescent="0.3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</row>
    <row r="630" spans="1:10" s="145" customFormat="1" x14ac:dyDescent="0.3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</row>
    <row r="631" spans="1:10" s="145" customFormat="1" x14ac:dyDescent="0.3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</row>
    <row r="632" spans="1:10" s="145" customFormat="1" x14ac:dyDescent="0.3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</row>
    <row r="633" spans="1:10" s="145" customFormat="1" x14ac:dyDescent="0.3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</row>
    <row r="634" spans="1:10" s="145" customFormat="1" x14ac:dyDescent="0.3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</row>
    <row r="635" spans="1:10" s="145" customFormat="1" x14ac:dyDescent="0.3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</row>
    <row r="636" spans="1:10" s="145" customFormat="1" x14ac:dyDescent="0.3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</row>
    <row r="637" spans="1:10" s="145" customFormat="1" x14ac:dyDescent="0.3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</row>
    <row r="638" spans="1:10" s="145" customFormat="1" x14ac:dyDescent="0.3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</row>
    <row r="639" spans="1:10" s="145" customFormat="1" x14ac:dyDescent="0.3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</row>
    <row r="640" spans="1:10" s="145" customFormat="1" x14ac:dyDescent="0.3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</row>
    <row r="641" spans="1:10" s="145" customFormat="1" x14ac:dyDescent="0.3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</row>
    <row r="642" spans="1:10" s="145" customFormat="1" x14ac:dyDescent="0.3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</row>
    <row r="643" spans="1:10" s="145" customFormat="1" x14ac:dyDescent="0.3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</row>
    <row r="644" spans="1:10" s="145" customFormat="1" x14ac:dyDescent="0.3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</row>
    <row r="645" spans="1:10" s="145" customFormat="1" x14ac:dyDescent="0.3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</row>
    <row r="646" spans="1:10" s="145" customFormat="1" x14ac:dyDescent="0.3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</row>
    <row r="647" spans="1:10" s="145" customFormat="1" x14ac:dyDescent="0.3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</row>
    <row r="648" spans="1:10" s="145" customFormat="1" x14ac:dyDescent="0.3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</row>
    <row r="649" spans="1:10" s="145" customFormat="1" x14ac:dyDescent="0.3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</row>
    <row r="650" spans="1:10" s="145" customFormat="1" x14ac:dyDescent="0.3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</row>
    <row r="651" spans="1:10" s="145" customFormat="1" x14ac:dyDescent="0.3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</row>
    <row r="652" spans="1:10" s="145" customFormat="1" x14ac:dyDescent="0.3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</row>
    <row r="653" spans="1:10" s="145" customFormat="1" x14ac:dyDescent="0.3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</row>
    <row r="654" spans="1:10" s="145" customFormat="1" x14ac:dyDescent="0.3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</row>
    <row r="655" spans="1:10" s="145" customFormat="1" x14ac:dyDescent="0.3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</row>
    <row r="656" spans="1:10" s="145" customFormat="1" x14ac:dyDescent="0.3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</row>
    <row r="657" spans="1:10" s="145" customFormat="1" x14ac:dyDescent="0.3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</row>
    <row r="658" spans="1:10" s="145" customFormat="1" x14ac:dyDescent="0.3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</row>
    <row r="659" spans="1:10" s="145" customFormat="1" x14ac:dyDescent="0.3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</row>
    <row r="660" spans="1:10" s="145" customFormat="1" x14ac:dyDescent="0.3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</row>
    <row r="661" spans="1:10" s="145" customFormat="1" x14ac:dyDescent="0.3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</row>
    <row r="662" spans="1:10" s="145" customFormat="1" x14ac:dyDescent="0.3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</row>
    <row r="663" spans="1:10" s="145" customFormat="1" x14ac:dyDescent="0.3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</row>
    <row r="664" spans="1:10" s="145" customFormat="1" x14ac:dyDescent="0.3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</row>
    <row r="665" spans="1:10" s="145" customFormat="1" x14ac:dyDescent="0.3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</row>
    <row r="666" spans="1:10" s="145" customFormat="1" x14ac:dyDescent="0.3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</row>
    <row r="667" spans="1:10" s="145" customFormat="1" x14ac:dyDescent="0.3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</row>
    <row r="668" spans="1:10" s="145" customFormat="1" x14ac:dyDescent="0.3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</row>
    <row r="669" spans="1:10" s="145" customFormat="1" x14ac:dyDescent="0.3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</row>
    <row r="670" spans="1:10" s="145" customFormat="1" x14ac:dyDescent="0.3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</row>
    <row r="671" spans="1:10" s="145" customFormat="1" x14ac:dyDescent="0.3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</row>
    <row r="672" spans="1:10" s="145" customFormat="1" x14ac:dyDescent="0.3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</row>
    <row r="673" spans="1:10" s="145" customFormat="1" x14ac:dyDescent="0.3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</row>
    <row r="674" spans="1:10" s="145" customFormat="1" x14ac:dyDescent="0.3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</row>
    <row r="675" spans="1:10" s="145" customFormat="1" x14ac:dyDescent="0.3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</row>
    <row r="676" spans="1:10" s="145" customFormat="1" x14ac:dyDescent="0.3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</row>
    <row r="677" spans="1:10" s="145" customFormat="1" x14ac:dyDescent="0.3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</row>
    <row r="678" spans="1:10" s="145" customFormat="1" x14ac:dyDescent="0.3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</row>
    <row r="679" spans="1:10" s="145" customFormat="1" x14ac:dyDescent="0.3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</row>
    <row r="680" spans="1:10" s="145" customFormat="1" x14ac:dyDescent="0.3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</row>
    <row r="681" spans="1:10" s="145" customFormat="1" x14ac:dyDescent="0.3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</row>
    <row r="682" spans="1:10" s="145" customFormat="1" x14ac:dyDescent="0.3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</row>
    <row r="683" spans="1:10" s="145" customFormat="1" x14ac:dyDescent="0.3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</row>
    <row r="684" spans="1:10" s="145" customFormat="1" x14ac:dyDescent="0.3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</row>
    <row r="685" spans="1:10" s="145" customFormat="1" x14ac:dyDescent="0.3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</row>
    <row r="686" spans="1:10" s="145" customFormat="1" x14ac:dyDescent="0.3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</row>
    <row r="687" spans="1:10" s="145" customFormat="1" x14ac:dyDescent="0.3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</row>
    <row r="688" spans="1:10" s="145" customFormat="1" x14ac:dyDescent="0.3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</row>
    <row r="689" spans="1:10" s="145" customFormat="1" x14ac:dyDescent="0.3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</row>
    <row r="690" spans="1:10" s="145" customFormat="1" x14ac:dyDescent="0.3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</row>
    <row r="691" spans="1:10" s="145" customFormat="1" x14ac:dyDescent="0.3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</row>
    <row r="692" spans="1:10" s="145" customFormat="1" x14ac:dyDescent="0.3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</row>
    <row r="693" spans="1:10" s="145" customFormat="1" x14ac:dyDescent="0.3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</row>
    <row r="694" spans="1:10" s="145" customFormat="1" x14ac:dyDescent="0.3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</row>
    <row r="695" spans="1:10" s="145" customFormat="1" x14ac:dyDescent="0.3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</row>
    <row r="696" spans="1:10" s="145" customFormat="1" x14ac:dyDescent="0.3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</row>
    <row r="697" spans="1:10" s="145" customFormat="1" x14ac:dyDescent="0.3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</row>
    <row r="698" spans="1:10" s="145" customFormat="1" x14ac:dyDescent="0.3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</row>
    <row r="699" spans="1:10" s="145" customFormat="1" x14ac:dyDescent="0.3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</row>
    <row r="700" spans="1:10" s="145" customFormat="1" x14ac:dyDescent="0.3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</row>
    <row r="701" spans="1:10" s="145" customFormat="1" x14ac:dyDescent="0.3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</row>
    <row r="702" spans="1:10" s="145" customFormat="1" x14ac:dyDescent="0.3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</row>
    <row r="703" spans="1:10" s="145" customFormat="1" x14ac:dyDescent="0.3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</row>
    <row r="704" spans="1:10" s="145" customFormat="1" x14ac:dyDescent="0.3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</row>
    <row r="705" spans="1:10" s="145" customFormat="1" x14ac:dyDescent="0.3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</row>
    <row r="706" spans="1:10" s="145" customFormat="1" x14ac:dyDescent="0.3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</row>
    <row r="707" spans="1:10" s="145" customFormat="1" x14ac:dyDescent="0.3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</row>
    <row r="708" spans="1:10" s="145" customFormat="1" x14ac:dyDescent="0.3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</row>
    <row r="709" spans="1:10" s="145" customFormat="1" x14ac:dyDescent="0.3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</row>
    <row r="710" spans="1:10" s="145" customFormat="1" x14ac:dyDescent="0.3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</row>
    <row r="711" spans="1:10" s="145" customFormat="1" x14ac:dyDescent="0.3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</row>
    <row r="712" spans="1:10" s="145" customFormat="1" x14ac:dyDescent="0.3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</row>
    <row r="713" spans="1:10" s="145" customFormat="1" x14ac:dyDescent="0.3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</row>
    <row r="714" spans="1:10" s="145" customFormat="1" x14ac:dyDescent="0.3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</row>
    <row r="715" spans="1:10" s="145" customFormat="1" x14ac:dyDescent="0.3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</row>
    <row r="716" spans="1:10" s="145" customFormat="1" x14ac:dyDescent="0.3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</row>
    <row r="717" spans="1:10" s="145" customFormat="1" x14ac:dyDescent="0.3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</row>
    <row r="718" spans="1:10" s="145" customFormat="1" x14ac:dyDescent="0.3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</row>
    <row r="719" spans="1:10" s="145" customFormat="1" x14ac:dyDescent="0.3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</row>
    <row r="720" spans="1:10" s="145" customFormat="1" x14ac:dyDescent="0.3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</row>
    <row r="721" spans="1:10" s="145" customFormat="1" x14ac:dyDescent="0.3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</row>
    <row r="722" spans="1:10" s="145" customFormat="1" x14ac:dyDescent="0.3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</row>
    <row r="723" spans="1:10" s="145" customFormat="1" x14ac:dyDescent="0.3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</row>
    <row r="724" spans="1:10" s="145" customFormat="1" x14ac:dyDescent="0.3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</row>
    <row r="725" spans="1:10" s="145" customFormat="1" x14ac:dyDescent="0.3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</row>
    <row r="726" spans="1:10" s="145" customFormat="1" x14ac:dyDescent="0.3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</row>
    <row r="727" spans="1:10" s="145" customFormat="1" x14ac:dyDescent="0.3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</row>
    <row r="728" spans="1:10" s="145" customFormat="1" x14ac:dyDescent="0.3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</row>
    <row r="729" spans="1:10" s="145" customFormat="1" x14ac:dyDescent="0.3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</row>
    <row r="730" spans="1:10" s="145" customFormat="1" x14ac:dyDescent="0.3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</row>
    <row r="731" spans="1:10" s="145" customFormat="1" x14ac:dyDescent="0.3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</row>
    <row r="732" spans="1:10" s="145" customFormat="1" x14ac:dyDescent="0.3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</row>
    <row r="733" spans="1:10" s="145" customFormat="1" x14ac:dyDescent="0.3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</row>
    <row r="734" spans="1:10" s="145" customFormat="1" x14ac:dyDescent="0.3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</row>
    <row r="735" spans="1:10" s="145" customFormat="1" x14ac:dyDescent="0.3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</row>
    <row r="736" spans="1:10" s="145" customFormat="1" x14ac:dyDescent="0.3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</row>
    <row r="737" spans="1:10" s="145" customFormat="1" x14ac:dyDescent="0.3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</row>
    <row r="738" spans="1:10" s="145" customFormat="1" x14ac:dyDescent="0.3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</row>
    <row r="739" spans="1:10" s="145" customFormat="1" x14ac:dyDescent="0.3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</row>
    <row r="740" spans="1:10" s="145" customFormat="1" x14ac:dyDescent="0.3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</row>
    <row r="741" spans="1:10" s="145" customFormat="1" x14ac:dyDescent="0.3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</row>
    <row r="742" spans="1:10" s="145" customFormat="1" x14ac:dyDescent="0.3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</row>
    <row r="743" spans="1:10" s="145" customFormat="1" x14ac:dyDescent="0.3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</row>
    <row r="744" spans="1:10" s="145" customFormat="1" x14ac:dyDescent="0.3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</row>
    <row r="745" spans="1:10" s="145" customFormat="1" x14ac:dyDescent="0.3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</row>
    <row r="746" spans="1:10" s="145" customFormat="1" x14ac:dyDescent="0.3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</row>
    <row r="747" spans="1:10" s="145" customFormat="1" x14ac:dyDescent="0.3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</row>
    <row r="748" spans="1:10" s="145" customFormat="1" x14ac:dyDescent="0.3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</row>
    <row r="749" spans="1:10" s="145" customFormat="1" x14ac:dyDescent="0.3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</row>
    <row r="750" spans="1:10" s="145" customFormat="1" x14ac:dyDescent="0.3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</row>
    <row r="751" spans="1:10" s="145" customFormat="1" x14ac:dyDescent="0.3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</row>
    <row r="752" spans="1:10" s="145" customFormat="1" x14ac:dyDescent="0.3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</row>
    <row r="753" spans="1:10" s="145" customFormat="1" x14ac:dyDescent="0.3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</row>
    <row r="754" spans="1:10" s="145" customFormat="1" x14ac:dyDescent="0.3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</row>
    <row r="755" spans="1:10" s="145" customFormat="1" x14ac:dyDescent="0.3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</row>
    <row r="756" spans="1:10" s="145" customFormat="1" x14ac:dyDescent="0.3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</row>
    <row r="757" spans="1:10" s="145" customFormat="1" x14ac:dyDescent="0.3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</row>
    <row r="758" spans="1:10" s="145" customFormat="1" x14ac:dyDescent="0.3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</row>
    <row r="759" spans="1:10" s="145" customFormat="1" x14ac:dyDescent="0.3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</row>
    <row r="760" spans="1:10" s="145" customFormat="1" x14ac:dyDescent="0.3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</row>
    <row r="761" spans="1:10" s="145" customFormat="1" x14ac:dyDescent="0.3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</row>
    <row r="762" spans="1:10" s="145" customFormat="1" x14ac:dyDescent="0.3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</row>
    <row r="763" spans="1:10" s="145" customFormat="1" x14ac:dyDescent="0.3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</row>
    <row r="764" spans="1:10" s="145" customFormat="1" x14ac:dyDescent="0.3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</row>
    <row r="765" spans="1:10" s="145" customFormat="1" x14ac:dyDescent="0.3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</row>
    <row r="766" spans="1:10" s="145" customFormat="1" x14ac:dyDescent="0.3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</row>
    <row r="767" spans="1:10" s="145" customFormat="1" x14ac:dyDescent="0.3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</row>
    <row r="768" spans="1:10" s="145" customFormat="1" x14ac:dyDescent="0.3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</row>
    <row r="769" spans="1:10" s="145" customFormat="1" x14ac:dyDescent="0.3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</row>
    <row r="770" spans="1:10" s="145" customFormat="1" x14ac:dyDescent="0.3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</row>
    <row r="771" spans="1:10" s="145" customFormat="1" x14ac:dyDescent="0.3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</row>
    <row r="772" spans="1:10" s="145" customFormat="1" x14ac:dyDescent="0.3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</row>
    <row r="773" spans="1:10" s="145" customFormat="1" x14ac:dyDescent="0.3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</row>
    <row r="774" spans="1:10" s="145" customFormat="1" x14ac:dyDescent="0.3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</row>
    <row r="775" spans="1:10" s="145" customFormat="1" x14ac:dyDescent="0.3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</row>
    <row r="776" spans="1:10" s="145" customFormat="1" x14ac:dyDescent="0.3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</row>
    <row r="777" spans="1:10" s="145" customFormat="1" x14ac:dyDescent="0.3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</row>
    <row r="778" spans="1:10" s="145" customFormat="1" x14ac:dyDescent="0.3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</row>
    <row r="779" spans="1:10" s="145" customFormat="1" x14ac:dyDescent="0.3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</row>
    <row r="780" spans="1:10" s="145" customFormat="1" x14ac:dyDescent="0.3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</row>
    <row r="781" spans="1:10" s="145" customFormat="1" x14ac:dyDescent="0.3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</row>
    <row r="782" spans="1:10" s="145" customFormat="1" x14ac:dyDescent="0.3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</row>
    <row r="783" spans="1:10" s="145" customFormat="1" x14ac:dyDescent="0.3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</row>
    <row r="784" spans="1:10" s="145" customFormat="1" x14ac:dyDescent="0.3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</row>
    <row r="785" spans="1:10" s="145" customFormat="1" x14ac:dyDescent="0.3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</row>
    <row r="786" spans="1:10" s="145" customFormat="1" x14ac:dyDescent="0.3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</row>
    <row r="787" spans="1:10" s="145" customFormat="1" x14ac:dyDescent="0.3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</row>
    <row r="788" spans="1:10" s="145" customFormat="1" x14ac:dyDescent="0.3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</row>
    <row r="789" spans="1:10" s="145" customFormat="1" x14ac:dyDescent="0.3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</row>
    <row r="790" spans="1:10" s="145" customFormat="1" x14ac:dyDescent="0.3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</row>
    <row r="791" spans="1:10" s="145" customFormat="1" x14ac:dyDescent="0.3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</row>
    <row r="792" spans="1:10" s="145" customFormat="1" x14ac:dyDescent="0.3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</row>
    <row r="793" spans="1:10" s="145" customFormat="1" x14ac:dyDescent="0.3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</row>
    <row r="794" spans="1:10" s="145" customFormat="1" x14ac:dyDescent="0.3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</row>
    <row r="795" spans="1:10" s="145" customFormat="1" x14ac:dyDescent="0.3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</row>
    <row r="796" spans="1:10" s="145" customFormat="1" x14ac:dyDescent="0.3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</row>
    <row r="797" spans="1:10" s="145" customFormat="1" x14ac:dyDescent="0.3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</row>
    <row r="798" spans="1:10" s="145" customFormat="1" x14ac:dyDescent="0.3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</row>
    <row r="799" spans="1:10" s="145" customFormat="1" x14ac:dyDescent="0.3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</row>
    <row r="800" spans="1:10" s="145" customFormat="1" x14ac:dyDescent="0.3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</row>
    <row r="801" spans="1:10" s="145" customFormat="1" x14ac:dyDescent="0.3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</row>
    <row r="802" spans="1:10" s="145" customFormat="1" x14ac:dyDescent="0.3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</row>
    <row r="803" spans="1:10" s="145" customFormat="1" x14ac:dyDescent="0.3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</row>
    <row r="804" spans="1:10" s="145" customFormat="1" x14ac:dyDescent="0.3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</row>
    <row r="805" spans="1:10" s="145" customFormat="1" x14ac:dyDescent="0.3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</row>
    <row r="806" spans="1:10" s="145" customFormat="1" x14ac:dyDescent="0.3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</row>
    <row r="807" spans="1:10" s="145" customFormat="1" x14ac:dyDescent="0.3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</row>
    <row r="808" spans="1:10" s="145" customFormat="1" x14ac:dyDescent="0.3">
      <c r="A808" s="146"/>
      <c r="B808" s="146"/>
      <c r="C808" s="146"/>
      <c r="D808" s="146"/>
      <c r="E808" s="146"/>
      <c r="F808" s="146"/>
      <c r="G808" s="146"/>
      <c r="H808" s="146"/>
      <c r="I808" s="146"/>
      <c r="J808" s="146"/>
    </row>
  </sheetData>
  <sheetProtection algorithmName="SHA-512" hashValue="MYYw4OZ6XUm++O7XFt8/a1ckchjL/g0b8+2D9+o2/0cDDH8czYP3UgQ8YwayNxb2P8gFZeLUHqsGxCFJjs3rtw==" saltValue="PXXGPbbB5uhEtiIZMbuHKQ==" spinCount="100000" sheet="1" objects="1" scenarios="1"/>
  <mergeCells count="19">
    <mergeCell ref="F6:K6"/>
    <mergeCell ref="F7:K7"/>
    <mergeCell ref="F8:K8"/>
    <mergeCell ref="F17:F18"/>
    <mergeCell ref="A17:A18"/>
    <mergeCell ref="B17:B18"/>
    <mergeCell ref="C17:C18"/>
    <mergeCell ref="D17:D18"/>
    <mergeCell ref="E17:E18"/>
    <mergeCell ref="K17:K18"/>
    <mergeCell ref="G17:G18"/>
    <mergeCell ref="H17:H18"/>
    <mergeCell ref="I17:I18"/>
    <mergeCell ref="J17:J18"/>
    <mergeCell ref="A1:K1"/>
    <mergeCell ref="A2:K2"/>
    <mergeCell ref="A3:K3"/>
    <mergeCell ref="A4:K4"/>
    <mergeCell ref="A5:K5"/>
  </mergeCells>
  <pageMargins left="0.47244094488188981" right="0.11811023622047245" top="0.55118110236220474" bottom="0.43307086614173229" header="0" footer="0"/>
  <pageSetup paperSize="9" scale="65" orientation="portrait" verticalDpi="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17"/>
  <sheetViews>
    <sheetView topLeftCell="A9" workbookViewId="0">
      <pane ySplit="10" topLeftCell="A19" activePane="bottomLeft" state="frozen"/>
      <selection activeCell="G9" sqref="G9"/>
      <selection pane="bottomLeft" activeCell="I240" sqref="I240"/>
    </sheetView>
  </sheetViews>
  <sheetFormatPr baseColWidth="10" defaultRowHeight="12.75" x14ac:dyDescent="0.2"/>
  <cols>
    <col min="1" max="5" width="4.140625" customWidth="1"/>
    <col min="6" max="6" width="59.5703125" bestFit="1" customWidth="1"/>
    <col min="7" max="7" width="14.85546875" bestFit="1" customWidth="1"/>
    <col min="13" max="13" width="14.42578125" customWidth="1"/>
    <col min="14" max="14" width="11.7109375" bestFit="1" customWidth="1"/>
    <col min="15" max="15" width="7.5703125" customWidth="1"/>
    <col min="16" max="16" width="12.7109375" bestFit="1" customWidth="1"/>
  </cols>
  <sheetData>
    <row r="1" spans="1:15" x14ac:dyDescent="0.2">
      <c r="A1" s="612" t="str">
        <f>+PPNE1!A1</f>
        <v>"Año del Desarrollo Agroforestal"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4"/>
    </row>
    <row r="2" spans="1:15" ht="15.75" x14ac:dyDescent="0.25">
      <c r="A2" s="615" t="s">
        <v>458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616"/>
    </row>
    <row r="3" spans="1:15" ht="15" x14ac:dyDescent="0.25">
      <c r="A3" s="617" t="s">
        <v>459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618"/>
    </row>
    <row r="4" spans="1:15" x14ac:dyDescent="0.2">
      <c r="A4" s="576" t="s">
        <v>67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619"/>
    </row>
    <row r="5" spans="1:15" x14ac:dyDescent="0.2">
      <c r="A5" s="576">
        <f>+PPNE1!C5</f>
        <v>0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619"/>
    </row>
    <row r="6" spans="1:15" x14ac:dyDescent="0.2">
      <c r="A6" s="14" t="s">
        <v>324</v>
      </c>
      <c r="B6" s="416"/>
      <c r="C6" s="416"/>
      <c r="D6" s="416"/>
      <c r="E6" s="416"/>
      <c r="F6" s="611">
        <f>+PPNE1!B6</f>
        <v>0</v>
      </c>
      <c r="G6" s="611"/>
      <c r="H6" s="611"/>
      <c r="I6" s="611"/>
      <c r="J6" s="611"/>
      <c r="K6" s="611"/>
      <c r="L6" s="611"/>
      <c r="M6" s="611"/>
      <c r="N6" s="611"/>
      <c r="O6" s="620"/>
    </row>
    <row r="7" spans="1:15" x14ac:dyDescent="0.2">
      <c r="A7" s="43" t="s">
        <v>349</v>
      </c>
      <c r="B7" s="44"/>
      <c r="C7" s="44"/>
      <c r="D7" s="44"/>
      <c r="E7" s="44"/>
      <c r="F7" s="582">
        <f>+PPNE1!B7</f>
        <v>0</v>
      </c>
      <c r="G7" s="582"/>
      <c r="H7" s="582"/>
      <c r="I7" s="582"/>
      <c r="J7" s="582"/>
      <c r="K7" s="582"/>
      <c r="L7" s="582"/>
      <c r="M7" s="582"/>
      <c r="N7" s="582"/>
      <c r="O7" s="621"/>
    </row>
    <row r="8" spans="1:15" x14ac:dyDescent="0.2">
      <c r="A8" s="45" t="s">
        <v>323</v>
      </c>
      <c r="B8" s="46"/>
      <c r="C8" s="46"/>
      <c r="D8" s="15"/>
      <c r="E8" s="46"/>
      <c r="F8" s="622">
        <f>+PPNE1!B8</f>
        <v>0</v>
      </c>
      <c r="G8" s="622"/>
      <c r="H8" s="622"/>
      <c r="I8" s="622"/>
      <c r="J8" s="622"/>
      <c r="K8" s="622"/>
      <c r="L8" s="622"/>
      <c r="M8" s="622"/>
      <c r="N8" s="622"/>
      <c r="O8" s="623"/>
    </row>
    <row r="9" spans="1:15" x14ac:dyDescent="0.2">
      <c r="A9" s="49" t="s">
        <v>61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</row>
    <row r="10" spans="1:15" ht="13.5" x14ac:dyDescent="0.25">
      <c r="A10" s="106" t="s">
        <v>322</v>
      </c>
      <c r="B10" s="3"/>
      <c r="C10" s="3"/>
      <c r="D10" s="3"/>
      <c r="E10" s="107"/>
      <c r="F10" s="108"/>
      <c r="G10" s="141">
        <f>+PPNE3!F17</f>
        <v>0</v>
      </c>
      <c r="H10" s="105"/>
      <c r="I10" s="105"/>
      <c r="J10" s="105"/>
      <c r="K10" s="105"/>
      <c r="L10" s="105"/>
      <c r="M10" s="105"/>
      <c r="N10" s="105"/>
      <c r="O10" s="109"/>
    </row>
    <row r="11" spans="1:15" ht="13.5" x14ac:dyDescent="0.25">
      <c r="A11" s="106" t="s">
        <v>55</v>
      </c>
      <c r="B11" s="3"/>
      <c r="C11" s="3"/>
      <c r="D11" s="3"/>
      <c r="E11" s="107"/>
      <c r="F11" s="108"/>
      <c r="G11" s="141">
        <f>+PPNE3!F23</f>
        <v>240000000</v>
      </c>
      <c r="H11" s="105"/>
      <c r="I11" s="105"/>
      <c r="J11" s="105"/>
      <c r="K11" s="105"/>
      <c r="L11" s="105"/>
      <c r="M11" s="105"/>
      <c r="N11" s="105"/>
      <c r="O11" s="109"/>
    </row>
    <row r="12" spans="1:15" ht="13.5" x14ac:dyDescent="0.25">
      <c r="A12" s="106" t="s">
        <v>472</v>
      </c>
      <c r="B12" s="3"/>
      <c r="C12" s="3"/>
      <c r="D12" s="3"/>
      <c r="E12" s="107"/>
      <c r="F12" s="108"/>
      <c r="G12" s="141">
        <f>+PPNE3!F16</f>
        <v>300000000</v>
      </c>
      <c r="H12" s="105"/>
      <c r="I12" s="105"/>
      <c r="J12" s="105"/>
      <c r="K12" s="105"/>
      <c r="L12" s="105"/>
      <c r="M12" s="105"/>
      <c r="N12" s="105"/>
      <c r="O12" s="109"/>
    </row>
    <row r="13" spans="1:15" ht="13.5" x14ac:dyDescent="0.25">
      <c r="A13" s="106" t="s">
        <v>56</v>
      </c>
      <c r="B13" s="3"/>
      <c r="C13" s="3"/>
      <c r="D13" s="3"/>
      <c r="E13" s="107"/>
      <c r="F13" s="108"/>
      <c r="G13" s="141">
        <f>PPNE3!F12+PPNE3!F13+PPNE3!F18+PPNE3!F21+PPNE3!F22</f>
        <v>0</v>
      </c>
      <c r="H13" s="105"/>
      <c r="I13" s="105"/>
      <c r="J13" s="105"/>
      <c r="K13" s="105"/>
      <c r="L13" s="105"/>
      <c r="M13" s="105"/>
      <c r="N13" s="105"/>
      <c r="O13" s="109"/>
    </row>
    <row r="14" spans="1:15" ht="13.5" x14ac:dyDescent="0.25">
      <c r="A14" s="110" t="s">
        <v>66</v>
      </c>
      <c r="B14" s="3"/>
      <c r="C14" s="3"/>
      <c r="D14" s="3"/>
      <c r="E14" s="107"/>
      <c r="F14" s="108"/>
      <c r="G14" s="142">
        <f>+PPNE3!F19</f>
        <v>0</v>
      </c>
      <c r="H14" s="105"/>
      <c r="I14" s="105"/>
      <c r="J14" s="105"/>
      <c r="K14" s="105"/>
      <c r="L14" s="105"/>
      <c r="M14" s="105"/>
      <c r="N14" s="105"/>
      <c r="O14" s="109"/>
    </row>
    <row r="15" spans="1:15" ht="14.25" thickBot="1" x14ac:dyDescent="0.3">
      <c r="A15" s="94" t="s">
        <v>77</v>
      </c>
      <c r="B15" s="95"/>
      <c r="C15" s="95"/>
      <c r="D15" s="95"/>
      <c r="E15" s="96"/>
      <c r="F15" s="97"/>
      <c r="G15" s="98">
        <f>SUM(G10:G14)</f>
        <v>540000000</v>
      </c>
      <c r="H15" s="99"/>
      <c r="I15" s="99"/>
      <c r="J15" s="99"/>
      <c r="K15" s="99"/>
      <c r="L15" s="99"/>
      <c r="M15" s="99"/>
      <c r="N15" s="99"/>
      <c r="O15" s="100"/>
    </row>
    <row r="16" spans="1:15" ht="13.5" thickTop="1" x14ac:dyDescent="0.2">
      <c r="A16" s="52" t="s">
        <v>62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53"/>
    </row>
    <row r="17" spans="1:16" x14ac:dyDescent="0.2">
      <c r="A17" s="631" t="s">
        <v>78</v>
      </c>
      <c r="B17" s="631" t="s">
        <v>63</v>
      </c>
      <c r="C17" s="631" t="s">
        <v>4</v>
      </c>
      <c r="D17" s="631" t="s">
        <v>64</v>
      </c>
      <c r="E17" s="631" t="s">
        <v>27</v>
      </c>
      <c r="F17" s="625" t="s">
        <v>68</v>
      </c>
      <c r="G17" s="624" t="s">
        <v>69</v>
      </c>
      <c r="H17" s="624" t="s">
        <v>70</v>
      </c>
      <c r="I17" s="629" t="s">
        <v>71</v>
      </c>
      <c r="J17" s="630" t="s">
        <v>75</v>
      </c>
      <c r="K17" s="630"/>
      <c r="L17" s="624" t="s">
        <v>76</v>
      </c>
      <c r="M17" s="624"/>
      <c r="N17" s="627" t="s">
        <v>350</v>
      </c>
      <c r="O17" s="627" t="s">
        <v>26</v>
      </c>
    </row>
    <row r="18" spans="1:16" ht="42" x14ac:dyDescent="0.2">
      <c r="A18" s="631"/>
      <c r="B18" s="631"/>
      <c r="C18" s="631"/>
      <c r="D18" s="631"/>
      <c r="E18" s="631"/>
      <c r="F18" s="626"/>
      <c r="G18" s="624"/>
      <c r="H18" s="624"/>
      <c r="I18" s="629"/>
      <c r="J18" s="48" t="s">
        <v>72</v>
      </c>
      <c r="K18" s="48" t="s">
        <v>73</v>
      </c>
      <c r="L18" s="48" t="s">
        <v>54</v>
      </c>
      <c r="M18" s="48" t="s">
        <v>74</v>
      </c>
      <c r="N18" s="628"/>
      <c r="O18" s="628"/>
    </row>
    <row r="19" spans="1:16" x14ac:dyDescent="0.2">
      <c r="A19" s="81">
        <v>2</v>
      </c>
      <c r="B19" s="82"/>
      <c r="C19" s="82"/>
      <c r="D19" s="82"/>
      <c r="E19" s="82"/>
      <c r="F19" s="83" t="s">
        <v>10</v>
      </c>
      <c r="G19" s="84">
        <f>+G20+G90+G221+G340+G398+G405+G488</f>
        <v>69047115.109999999</v>
      </c>
      <c r="H19" s="84">
        <f>+H20+H90+H221+H340+H398+H405+H488</f>
        <v>82970233.850000009</v>
      </c>
      <c r="I19" s="84">
        <f t="shared" ref="I19:L19" si="0">+I20+I90+I221+I340+I398+I405+I488</f>
        <v>137064104.91</v>
      </c>
      <c r="J19" s="84">
        <f t="shared" si="0"/>
        <v>47563409.75</v>
      </c>
      <c r="K19" s="84">
        <f t="shared" si="0"/>
        <v>41167962.159999996</v>
      </c>
      <c r="L19" s="84">
        <f t="shared" si="0"/>
        <v>20957228.629999999</v>
      </c>
      <c r="M19" s="84">
        <f t="shared" ref="M19" si="1">+M20+M90+M221+M340+M398+M405+M488</f>
        <v>141229945.59</v>
      </c>
      <c r="N19" s="84">
        <f>+N20+N90+N221+N340+N398+N405+N488</f>
        <v>540000000</v>
      </c>
      <c r="O19" s="544">
        <f>+O20+O90+O221+O340+O398+O488+O405</f>
        <v>99.478703703703715</v>
      </c>
    </row>
    <row r="20" spans="1:16" x14ac:dyDescent="0.2">
      <c r="A20" s="89">
        <v>2</v>
      </c>
      <c r="B20" s="90">
        <v>1</v>
      </c>
      <c r="C20" s="91"/>
      <c r="D20" s="91"/>
      <c r="E20" s="91"/>
      <c r="F20" s="92" t="s">
        <v>351</v>
      </c>
      <c r="G20" s="93">
        <f t="shared" ref="G20:L20" si="2">+G21+G50+G66+G73+G81</f>
        <v>61067115.140000001</v>
      </c>
      <c r="H20" s="93">
        <f t="shared" si="2"/>
        <v>45741867.140000001</v>
      </c>
      <c r="I20" s="93">
        <f t="shared" si="2"/>
        <v>76011538.200000003</v>
      </c>
      <c r="J20" s="93">
        <f t="shared" si="2"/>
        <v>41121743.140000001</v>
      </c>
      <c r="K20" s="93">
        <f t="shared" si="2"/>
        <v>35492962.149999999</v>
      </c>
      <c r="L20" s="93">
        <f t="shared" si="2"/>
        <v>15092228.639999999</v>
      </c>
      <c r="M20" s="93">
        <f t="shared" ref="M20:N20" si="3">+M21+M50+M66+M73+M81</f>
        <v>126002945.59</v>
      </c>
      <c r="N20" s="93">
        <f t="shared" si="3"/>
        <v>400530400</v>
      </c>
      <c r="O20" s="535">
        <f>+O21+O50+O66+O73+O81</f>
        <v>73.876000000000005</v>
      </c>
    </row>
    <row r="21" spans="1:16" x14ac:dyDescent="0.2">
      <c r="A21" s="87">
        <v>2</v>
      </c>
      <c r="B21" s="85">
        <v>1</v>
      </c>
      <c r="C21" s="85">
        <v>1</v>
      </c>
      <c r="D21" s="85"/>
      <c r="E21" s="85"/>
      <c r="F21" s="88" t="s">
        <v>79</v>
      </c>
      <c r="G21" s="86">
        <f t="shared" ref="G21:L21" si="4">+G22+G29+G39+G41+G43+G48</f>
        <v>50963342.850000001</v>
      </c>
      <c r="H21" s="86">
        <f t="shared" si="4"/>
        <v>38963342.850000001</v>
      </c>
      <c r="I21" s="86">
        <f t="shared" si="4"/>
        <v>63963342.850000001</v>
      </c>
      <c r="J21" s="86">
        <f t="shared" si="4"/>
        <v>35963342.850000001</v>
      </c>
      <c r="K21" s="86">
        <f t="shared" si="4"/>
        <v>30963342.850000001</v>
      </c>
      <c r="L21" s="86">
        <f t="shared" si="4"/>
        <v>11963342.85</v>
      </c>
      <c r="M21" s="86">
        <f t="shared" ref="M21" si="5">+M22+M29+M39+M41+M43+M48</f>
        <v>102963342.90000001</v>
      </c>
      <c r="N21" s="86">
        <f t="shared" ref="N21" si="6">+N22+N29+N39+N41+N43+N48</f>
        <v>335743400</v>
      </c>
      <c r="O21" s="536">
        <f>+O29+O39+O41+O48</f>
        <v>61.878407407407408</v>
      </c>
    </row>
    <row r="22" spans="1:16" x14ac:dyDescent="0.2">
      <c r="A22" s="65">
        <v>2</v>
      </c>
      <c r="B22" s="66">
        <v>1</v>
      </c>
      <c r="C22" s="66">
        <v>1</v>
      </c>
      <c r="D22" s="66">
        <v>1</v>
      </c>
      <c r="E22" s="66"/>
      <c r="F22" s="54" t="s">
        <v>80</v>
      </c>
      <c r="G22" s="67">
        <f t="shared" ref="G22:N22" si="7">SUM(G23:G28)</f>
        <v>0</v>
      </c>
      <c r="H22" s="67">
        <f t="shared" si="7"/>
        <v>0</v>
      </c>
      <c r="I22" s="67">
        <f t="shared" si="7"/>
        <v>0</v>
      </c>
      <c r="J22" s="67">
        <f t="shared" si="7"/>
        <v>0</v>
      </c>
      <c r="K22" s="67">
        <f t="shared" si="7"/>
        <v>0</v>
      </c>
      <c r="L22" s="67">
        <f t="shared" si="7"/>
        <v>0</v>
      </c>
      <c r="M22" s="67">
        <f>SUM(M23:M28)</f>
        <v>0</v>
      </c>
      <c r="N22" s="67">
        <f t="shared" si="7"/>
        <v>0</v>
      </c>
      <c r="O22" s="537">
        <v>0</v>
      </c>
      <c r="P22" s="533"/>
    </row>
    <row r="23" spans="1:16" x14ac:dyDescent="0.2">
      <c r="A23" s="57">
        <v>2</v>
      </c>
      <c r="B23" s="58">
        <v>1</v>
      </c>
      <c r="C23" s="58">
        <v>1</v>
      </c>
      <c r="D23" s="58">
        <v>1</v>
      </c>
      <c r="E23" s="58" t="s">
        <v>308</v>
      </c>
      <c r="F23" s="55" t="s">
        <v>352</v>
      </c>
      <c r="G23" s="56"/>
      <c r="H23" s="56"/>
      <c r="I23" s="56"/>
      <c r="J23" s="56"/>
      <c r="K23" s="56"/>
      <c r="L23" s="56"/>
      <c r="M23" s="56"/>
      <c r="N23" s="56">
        <f t="shared" ref="N23:N28" si="8">SUBTOTAL(9,G23:M23)</f>
        <v>0</v>
      </c>
      <c r="O23" s="534">
        <f t="shared" ref="O23:O28" si="9">IFERROR(N23/$N$19*100,"0.00")</f>
        <v>0</v>
      </c>
    </row>
    <row r="24" spans="1:16" x14ac:dyDescent="0.2">
      <c r="A24" s="57">
        <v>2</v>
      </c>
      <c r="B24" s="58">
        <v>1</v>
      </c>
      <c r="C24" s="58">
        <v>1</v>
      </c>
      <c r="D24" s="58">
        <v>1</v>
      </c>
      <c r="E24" s="58" t="s">
        <v>309</v>
      </c>
      <c r="F24" s="59" t="s">
        <v>81</v>
      </c>
      <c r="G24" s="56"/>
      <c r="H24" s="56"/>
      <c r="I24" s="56"/>
      <c r="J24" s="56"/>
      <c r="K24" s="56"/>
      <c r="L24" s="56"/>
      <c r="M24" s="56"/>
      <c r="N24" s="56">
        <f t="shared" si="8"/>
        <v>0</v>
      </c>
      <c r="O24" s="534">
        <f t="shared" si="9"/>
        <v>0</v>
      </c>
    </row>
    <row r="25" spans="1:16" x14ac:dyDescent="0.2">
      <c r="A25" s="57">
        <v>2</v>
      </c>
      <c r="B25" s="58">
        <v>1</v>
      </c>
      <c r="C25" s="58">
        <v>1</v>
      </c>
      <c r="D25" s="58">
        <v>1</v>
      </c>
      <c r="E25" s="58" t="s">
        <v>310</v>
      </c>
      <c r="F25" s="59" t="s">
        <v>353</v>
      </c>
      <c r="G25" s="56"/>
      <c r="H25" s="56"/>
      <c r="I25" s="56"/>
      <c r="J25" s="56"/>
      <c r="K25" s="56"/>
      <c r="L25" s="56"/>
      <c r="M25" s="56"/>
      <c r="N25" s="56">
        <f t="shared" si="8"/>
        <v>0</v>
      </c>
      <c r="O25" s="534">
        <f t="shared" si="9"/>
        <v>0</v>
      </c>
    </row>
    <row r="26" spans="1:16" x14ac:dyDescent="0.2">
      <c r="A26" s="57">
        <v>2</v>
      </c>
      <c r="B26" s="58">
        <v>1</v>
      </c>
      <c r="C26" s="58">
        <v>1</v>
      </c>
      <c r="D26" s="58">
        <v>1</v>
      </c>
      <c r="E26" s="58" t="s">
        <v>311</v>
      </c>
      <c r="F26" s="59" t="s">
        <v>82</v>
      </c>
      <c r="G26" s="56"/>
      <c r="H26" s="56"/>
      <c r="I26" s="56"/>
      <c r="J26" s="56"/>
      <c r="K26" s="56"/>
      <c r="L26" s="56"/>
      <c r="M26" s="56"/>
      <c r="N26" s="56">
        <f t="shared" si="8"/>
        <v>0</v>
      </c>
      <c r="O26" s="534">
        <f t="shared" si="9"/>
        <v>0</v>
      </c>
    </row>
    <row r="27" spans="1:16" x14ac:dyDescent="0.2">
      <c r="A27" s="57">
        <v>2</v>
      </c>
      <c r="B27" s="58">
        <v>1</v>
      </c>
      <c r="C27" s="58">
        <v>1</v>
      </c>
      <c r="D27" s="58">
        <v>1</v>
      </c>
      <c r="E27" s="58" t="s">
        <v>315</v>
      </c>
      <c r="F27" s="59" t="s">
        <v>83</v>
      </c>
      <c r="G27" s="56"/>
      <c r="H27" s="56"/>
      <c r="I27" s="56"/>
      <c r="J27" s="56"/>
      <c r="K27" s="56"/>
      <c r="L27" s="56"/>
      <c r="M27" s="56"/>
      <c r="N27" s="56">
        <f t="shared" si="8"/>
        <v>0</v>
      </c>
      <c r="O27" s="534">
        <f t="shared" si="9"/>
        <v>0</v>
      </c>
    </row>
    <row r="28" spans="1:16" x14ac:dyDescent="0.2">
      <c r="A28" s="57">
        <v>2</v>
      </c>
      <c r="B28" s="58">
        <v>1</v>
      </c>
      <c r="C28" s="58">
        <v>1</v>
      </c>
      <c r="D28" s="58">
        <v>1</v>
      </c>
      <c r="E28" s="58" t="s">
        <v>354</v>
      </c>
      <c r="F28" s="59" t="s">
        <v>355</v>
      </c>
      <c r="G28" s="56"/>
      <c r="H28" s="56"/>
      <c r="I28" s="56"/>
      <c r="J28" s="56"/>
      <c r="K28" s="56"/>
      <c r="L28" s="56"/>
      <c r="M28" s="56"/>
      <c r="N28" s="56">
        <f t="shared" si="8"/>
        <v>0</v>
      </c>
      <c r="O28" s="534">
        <f t="shared" si="9"/>
        <v>0</v>
      </c>
    </row>
    <row r="29" spans="1:16" x14ac:dyDescent="0.2">
      <c r="A29" s="65">
        <v>2</v>
      </c>
      <c r="B29" s="66">
        <v>1</v>
      </c>
      <c r="C29" s="66">
        <v>1</v>
      </c>
      <c r="D29" s="66">
        <v>2</v>
      </c>
      <c r="E29" s="66"/>
      <c r="F29" s="54" t="s">
        <v>84</v>
      </c>
      <c r="G29" s="67">
        <f t="shared" ref="G29:L29" si="10">SUM(G30:G36)</f>
        <v>47000000</v>
      </c>
      <c r="H29" s="67">
        <f>SUM(H30:H38)</f>
        <v>35000000</v>
      </c>
      <c r="I29" s="67">
        <f>SUM(I30:I38)</f>
        <v>60000000</v>
      </c>
      <c r="J29" s="67">
        <f t="shared" si="10"/>
        <v>32000000</v>
      </c>
      <c r="K29" s="67">
        <f t="shared" si="10"/>
        <v>27000000</v>
      </c>
      <c r="L29" s="67">
        <f t="shared" si="10"/>
        <v>8000000</v>
      </c>
      <c r="M29" s="67">
        <f>SUM(M30:M38)</f>
        <v>99000000</v>
      </c>
      <c r="N29" s="67">
        <f>SUM(N30:N38)</f>
        <v>308000000</v>
      </c>
      <c r="O29" s="537">
        <f>+O30+O38</f>
        <v>57.037037037037038</v>
      </c>
    </row>
    <row r="30" spans="1:16" x14ac:dyDescent="0.2">
      <c r="A30" s="57">
        <v>2</v>
      </c>
      <c r="B30" s="58">
        <v>1</v>
      </c>
      <c r="C30" s="58">
        <v>1</v>
      </c>
      <c r="D30" s="58">
        <v>2</v>
      </c>
      <c r="E30" s="58" t="s">
        <v>308</v>
      </c>
      <c r="F30" s="59" t="s">
        <v>85</v>
      </c>
      <c r="G30" s="56">
        <v>47000000</v>
      </c>
      <c r="H30" s="56">
        <v>26000000</v>
      </c>
      <c r="I30" s="56">
        <v>57000000</v>
      </c>
      <c r="J30" s="56">
        <v>32000000</v>
      </c>
      <c r="K30" s="56">
        <v>27000000</v>
      </c>
      <c r="L30" s="56">
        <v>8000000</v>
      </c>
      <c r="M30" s="56">
        <v>99000000</v>
      </c>
      <c r="N30" s="56">
        <f t="shared" ref="N30:N38" si="11">SUBTOTAL(9,G30:M30)</f>
        <v>296000000</v>
      </c>
      <c r="O30" s="534">
        <f>IFERROR(N30/$N$19*100,"0.00")</f>
        <v>54.814814814814817</v>
      </c>
    </row>
    <row r="31" spans="1:16" x14ac:dyDescent="0.2">
      <c r="A31" s="57">
        <v>2</v>
      </c>
      <c r="B31" s="58">
        <v>1</v>
      </c>
      <c r="C31" s="58">
        <v>1</v>
      </c>
      <c r="D31" s="58">
        <v>2</v>
      </c>
      <c r="E31" s="58" t="s">
        <v>309</v>
      </c>
      <c r="F31" s="59" t="s">
        <v>86</v>
      </c>
      <c r="G31" s="56"/>
      <c r="H31" s="56"/>
      <c r="I31" s="56"/>
      <c r="J31" s="56"/>
      <c r="K31" s="56"/>
      <c r="L31" s="56"/>
      <c r="M31" s="56"/>
      <c r="N31" s="56">
        <f t="shared" si="11"/>
        <v>0</v>
      </c>
      <c r="O31" s="534">
        <f t="shared" ref="O31:O38" si="12">IFERROR(N31/$N$19*100,"0.00")</f>
        <v>0</v>
      </c>
    </row>
    <row r="32" spans="1:16" x14ac:dyDescent="0.2">
      <c r="A32" s="57">
        <v>2</v>
      </c>
      <c r="B32" s="58">
        <v>1</v>
      </c>
      <c r="C32" s="58">
        <v>1</v>
      </c>
      <c r="D32" s="58">
        <v>2</v>
      </c>
      <c r="E32" s="58" t="s">
        <v>310</v>
      </c>
      <c r="F32" s="59" t="s">
        <v>43</v>
      </c>
      <c r="G32" s="56"/>
      <c r="H32" s="56"/>
      <c r="I32" s="56"/>
      <c r="J32" s="56"/>
      <c r="K32" s="56"/>
      <c r="L32" s="56"/>
      <c r="M32" s="56"/>
      <c r="N32" s="56">
        <f t="shared" si="11"/>
        <v>0</v>
      </c>
      <c r="O32" s="534">
        <f t="shared" si="12"/>
        <v>0</v>
      </c>
    </row>
    <row r="33" spans="1:15" x14ac:dyDescent="0.2">
      <c r="A33" s="57">
        <v>2</v>
      </c>
      <c r="B33" s="58">
        <v>1</v>
      </c>
      <c r="C33" s="58">
        <v>1</v>
      </c>
      <c r="D33" s="58">
        <v>2</v>
      </c>
      <c r="E33" s="58" t="s">
        <v>311</v>
      </c>
      <c r="F33" s="59" t="s">
        <v>87</v>
      </c>
      <c r="G33" s="56"/>
      <c r="H33" s="56"/>
      <c r="I33" s="56"/>
      <c r="J33" s="56"/>
      <c r="K33" s="56"/>
      <c r="L33" s="56"/>
      <c r="M33" s="56"/>
      <c r="N33" s="56">
        <f t="shared" si="11"/>
        <v>0</v>
      </c>
      <c r="O33" s="534">
        <f t="shared" si="12"/>
        <v>0</v>
      </c>
    </row>
    <row r="34" spans="1:15" x14ac:dyDescent="0.2">
      <c r="A34" s="57">
        <v>2</v>
      </c>
      <c r="B34" s="58">
        <v>1</v>
      </c>
      <c r="C34" s="58">
        <v>1</v>
      </c>
      <c r="D34" s="58">
        <v>2</v>
      </c>
      <c r="E34" s="58" t="s">
        <v>315</v>
      </c>
      <c r="F34" s="59" t="s">
        <v>88</v>
      </c>
      <c r="G34" s="56"/>
      <c r="H34" s="56"/>
      <c r="I34" s="56"/>
      <c r="J34" s="56"/>
      <c r="K34" s="56"/>
      <c r="L34" s="56"/>
      <c r="M34" s="56"/>
      <c r="N34" s="56">
        <f t="shared" si="11"/>
        <v>0</v>
      </c>
      <c r="O34" s="534">
        <f t="shared" si="12"/>
        <v>0</v>
      </c>
    </row>
    <row r="35" spans="1:15" x14ac:dyDescent="0.2">
      <c r="A35" s="57">
        <v>2</v>
      </c>
      <c r="B35" s="58">
        <v>1</v>
      </c>
      <c r="C35" s="58">
        <v>1</v>
      </c>
      <c r="D35" s="58">
        <v>2</v>
      </c>
      <c r="E35" s="58" t="s">
        <v>354</v>
      </c>
      <c r="F35" s="59" t="s">
        <v>89</v>
      </c>
      <c r="G35" s="56"/>
      <c r="H35" s="56"/>
      <c r="I35" s="56"/>
      <c r="J35" s="56"/>
      <c r="K35" s="56"/>
      <c r="L35" s="56"/>
      <c r="M35" s="56"/>
      <c r="N35" s="56">
        <f t="shared" si="11"/>
        <v>0</v>
      </c>
      <c r="O35" s="534">
        <f t="shared" si="12"/>
        <v>0</v>
      </c>
    </row>
    <row r="36" spans="1:15" x14ac:dyDescent="0.2">
      <c r="A36" s="57">
        <v>2</v>
      </c>
      <c r="B36" s="58">
        <v>1</v>
      </c>
      <c r="C36" s="58">
        <v>1</v>
      </c>
      <c r="D36" s="58">
        <v>2</v>
      </c>
      <c r="E36" s="58" t="s">
        <v>356</v>
      </c>
      <c r="F36" s="59" t="s">
        <v>45</v>
      </c>
      <c r="G36" s="56"/>
      <c r="H36" s="56"/>
      <c r="I36" s="56"/>
      <c r="J36" s="56"/>
      <c r="K36" s="56"/>
      <c r="L36" s="56"/>
      <c r="M36" s="56"/>
      <c r="N36" s="56">
        <f t="shared" si="11"/>
        <v>0</v>
      </c>
      <c r="O36" s="534">
        <f t="shared" si="12"/>
        <v>0</v>
      </c>
    </row>
    <row r="37" spans="1:15" x14ac:dyDescent="0.2">
      <c r="A37" s="479">
        <v>2</v>
      </c>
      <c r="B37" s="480">
        <v>1</v>
      </c>
      <c r="C37" s="480">
        <v>1</v>
      </c>
      <c r="D37" s="480">
        <v>2</v>
      </c>
      <c r="E37" s="480" t="s">
        <v>361</v>
      </c>
      <c r="F37" s="485" t="s">
        <v>1662</v>
      </c>
      <c r="G37" s="56"/>
      <c r="H37" s="56"/>
      <c r="I37" s="56"/>
      <c r="J37" s="56"/>
      <c r="K37" s="56"/>
      <c r="L37" s="56"/>
      <c r="M37" s="56"/>
      <c r="N37" s="56">
        <f t="shared" si="11"/>
        <v>0</v>
      </c>
      <c r="O37" s="534">
        <f t="shared" si="12"/>
        <v>0</v>
      </c>
    </row>
    <row r="38" spans="1:15" x14ac:dyDescent="0.2">
      <c r="A38" s="479">
        <v>2</v>
      </c>
      <c r="B38" s="480">
        <v>1</v>
      </c>
      <c r="C38" s="480">
        <v>1</v>
      </c>
      <c r="D38" s="480">
        <v>2</v>
      </c>
      <c r="E38" s="480" t="s">
        <v>362</v>
      </c>
      <c r="F38" s="485" t="s">
        <v>1663</v>
      </c>
      <c r="G38" s="56"/>
      <c r="H38" s="56">
        <v>9000000</v>
      </c>
      <c r="I38" s="56">
        <v>3000000</v>
      </c>
      <c r="J38" s="56"/>
      <c r="K38" s="56"/>
      <c r="L38" s="56"/>
      <c r="M38" s="56"/>
      <c r="N38" s="56">
        <f t="shared" si="11"/>
        <v>12000000</v>
      </c>
      <c r="O38" s="534">
        <f t="shared" si="12"/>
        <v>2.2222222222222223</v>
      </c>
    </row>
    <row r="39" spans="1:15" x14ac:dyDescent="0.2">
      <c r="A39" s="65">
        <v>2</v>
      </c>
      <c r="B39" s="66">
        <v>1</v>
      </c>
      <c r="C39" s="66">
        <v>1</v>
      </c>
      <c r="D39" s="66">
        <v>3</v>
      </c>
      <c r="E39" s="66"/>
      <c r="F39" s="54" t="s">
        <v>90</v>
      </c>
      <c r="G39" s="67">
        <f t="shared" ref="G39:N39" si="13">G40</f>
        <v>0</v>
      </c>
      <c r="H39" s="67">
        <f t="shared" si="13"/>
        <v>0</v>
      </c>
      <c r="I39" s="67">
        <f t="shared" si="13"/>
        <v>0</v>
      </c>
      <c r="J39" s="67">
        <f t="shared" si="13"/>
        <v>0</v>
      </c>
      <c r="K39" s="67">
        <f t="shared" si="13"/>
        <v>0</v>
      </c>
      <c r="L39" s="67">
        <f t="shared" si="13"/>
        <v>0</v>
      </c>
      <c r="M39" s="67">
        <f t="shared" si="13"/>
        <v>0</v>
      </c>
      <c r="N39" s="67">
        <f t="shared" si="13"/>
        <v>0</v>
      </c>
      <c r="O39" s="537" t="s">
        <v>1664</v>
      </c>
    </row>
    <row r="40" spans="1:15" x14ac:dyDescent="0.2">
      <c r="A40" s="57">
        <v>2</v>
      </c>
      <c r="B40" s="58">
        <v>1</v>
      </c>
      <c r="C40" s="58">
        <v>1</v>
      </c>
      <c r="D40" s="58">
        <v>3</v>
      </c>
      <c r="E40" s="58" t="s">
        <v>308</v>
      </c>
      <c r="F40" s="59" t="s">
        <v>90</v>
      </c>
      <c r="G40" s="56"/>
      <c r="H40" s="56"/>
      <c r="I40" s="56"/>
      <c r="J40" s="56"/>
      <c r="K40" s="56"/>
      <c r="L40" s="56"/>
      <c r="M40" s="56"/>
      <c r="N40" s="56">
        <f>SUBTOTAL(9,G40:M40)</f>
        <v>0</v>
      </c>
      <c r="O40" s="534">
        <f>IFERROR(N40/$N$19*100,"0.00")</f>
        <v>0</v>
      </c>
    </row>
    <row r="41" spans="1:15" x14ac:dyDescent="0.2">
      <c r="A41" s="65">
        <v>2</v>
      </c>
      <c r="B41" s="66">
        <v>1</v>
      </c>
      <c r="C41" s="66">
        <v>1</v>
      </c>
      <c r="D41" s="66">
        <v>4</v>
      </c>
      <c r="E41" s="66"/>
      <c r="F41" s="54" t="s">
        <v>357</v>
      </c>
      <c r="G41" s="67">
        <f t="shared" ref="G41:N41" si="14">G42</f>
        <v>3734771.43</v>
      </c>
      <c r="H41" s="67">
        <f t="shared" si="14"/>
        <v>3734771.43</v>
      </c>
      <c r="I41" s="67">
        <f t="shared" si="14"/>
        <v>3734771.43</v>
      </c>
      <c r="J41" s="67">
        <f t="shared" si="14"/>
        <v>3734771.43</v>
      </c>
      <c r="K41" s="67">
        <f t="shared" si="14"/>
        <v>3734771.43</v>
      </c>
      <c r="L41" s="67">
        <f t="shared" si="14"/>
        <v>3734771.43</v>
      </c>
      <c r="M41" s="67">
        <f t="shared" si="14"/>
        <v>3734771.42</v>
      </c>
      <c r="N41" s="67">
        <f t="shared" si="14"/>
        <v>26143400</v>
      </c>
      <c r="O41" s="537">
        <f>+O42</f>
        <v>4.8413703703703703</v>
      </c>
    </row>
    <row r="42" spans="1:15" x14ac:dyDescent="0.2">
      <c r="A42" s="57">
        <v>2</v>
      </c>
      <c r="B42" s="58">
        <v>1</v>
      </c>
      <c r="C42" s="58">
        <v>1</v>
      </c>
      <c r="D42" s="58">
        <v>4</v>
      </c>
      <c r="E42" s="58" t="s">
        <v>308</v>
      </c>
      <c r="F42" s="59" t="s">
        <v>357</v>
      </c>
      <c r="G42" s="56">
        <v>3734771.43</v>
      </c>
      <c r="H42" s="56">
        <v>3734771.43</v>
      </c>
      <c r="I42" s="56">
        <v>3734771.43</v>
      </c>
      <c r="J42" s="56">
        <v>3734771.43</v>
      </c>
      <c r="K42" s="56">
        <v>3734771.43</v>
      </c>
      <c r="L42" s="56">
        <v>3734771.43</v>
      </c>
      <c r="M42" s="56">
        <v>3734771.42</v>
      </c>
      <c r="N42" s="56">
        <f>SUBTOTAL(9,G42:M42)</f>
        <v>26143400</v>
      </c>
      <c r="O42" s="534">
        <f>IFERROR(N42/$N$19*100,"0.00")</f>
        <v>4.8413703703703703</v>
      </c>
    </row>
    <row r="43" spans="1:15" x14ac:dyDescent="0.2">
      <c r="A43" s="65">
        <v>2</v>
      </c>
      <c r="B43" s="66">
        <v>1</v>
      </c>
      <c r="C43" s="66">
        <v>1</v>
      </c>
      <c r="D43" s="66">
        <v>5</v>
      </c>
      <c r="E43" s="66"/>
      <c r="F43" s="54" t="s">
        <v>358</v>
      </c>
      <c r="G43" s="67">
        <f t="shared" ref="G43:N43" si="15">SUM(G44:G47)</f>
        <v>228571.42</v>
      </c>
      <c r="H43" s="67">
        <f t="shared" si="15"/>
        <v>228571.42</v>
      </c>
      <c r="I43" s="67">
        <f t="shared" si="15"/>
        <v>228571.42</v>
      </c>
      <c r="J43" s="67">
        <f t="shared" si="15"/>
        <v>228571.42</v>
      </c>
      <c r="K43" s="67">
        <f t="shared" si="15"/>
        <v>228571.42</v>
      </c>
      <c r="L43" s="67">
        <f t="shared" si="15"/>
        <v>228571.42</v>
      </c>
      <c r="M43" s="67">
        <f t="shared" si="15"/>
        <v>228571.48000000004</v>
      </c>
      <c r="N43" s="67">
        <f t="shared" si="15"/>
        <v>1600000</v>
      </c>
      <c r="O43" s="537">
        <f>+O44+O45+O46+O47</f>
        <v>0.29629629629629628</v>
      </c>
    </row>
    <row r="44" spans="1:15" x14ac:dyDescent="0.2">
      <c r="A44" s="57">
        <v>2</v>
      </c>
      <c r="B44" s="58">
        <v>1</v>
      </c>
      <c r="C44" s="58">
        <v>1</v>
      </c>
      <c r="D44" s="58">
        <v>5</v>
      </c>
      <c r="E44" s="58" t="s">
        <v>308</v>
      </c>
      <c r="F44" s="60" t="s">
        <v>358</v>
      </c>
      <c r="G44" s="56">
        <v>114285.71</v>
      </c>
      <c r="H44" s="56">
        <v>114285.71</v>
      </c>
      <c r="I44" s="56">
        <v>114285.71</v>
      </c>
      <c r="J44" s="56">
        <v>114285.71</v>
      </c>
      <c r="K44" s="56">
        <v>114285.71</v>
      </c>
      <c r="L44" s="56">
        <v>114285.71</v>
      </c>
      <c r="M44" s="56">
        <v>114285.74</v>
      </c>
      <c r="N44" s="56">
        <f>SUBTOTAL(9,G44:M44)</f>
        <v>800000</v>
      </c>
      <c r="O44" s="534">
        <f>IFERROR(N44/$N$19*100,"0.00")</f>
        <v>0.14814814814814814</v>
      </c>
    </row>
    <row r="45" spans="1:15" x14ac:dyDescent="0.2">
      <c r="A45" s="57">
        <v>2</v>
      </c>
      <c r="B45" s="58">
        <v>1</v>
      </c>
      <c r="C45" s="58">
        <v>1</v>
      </c>
      <c r="D45" s="58">
        <v>5</v>
      </c>
      <c r="E45" s="58" t="s">
        <v>309</v>
      </c>
      <c r="F45" s="59" t="s">
        <v>91</v>
      </c>
      <c r="G45" s="56"/>
      <c r="H45" s="56"/>
      <c r="I45" s="56"/>
      <c r="J45" s="56"/>
      <c r="K45" s="56"/>
      <c r="L45" s="56"/>
      <c r="M45" s="56"/>
      <c r="N45" s="56">
        <f>SUBTOTAL(9,G45:M45)</f>
        <v>0</v>
      </c>
      <c r="O45" s="534">
        <f>IFERROR(N45/$N$19*100,"0.00")</f>
        <v>0</v>
      </c>
    </row>
    <row r="46" spans="1:15" x14ac:dyDescent="0.2">
      <c r="A46" s="57">
        <v>2</v>
      </c>
      <c r="B46" s="58">
        <v>1</v>
      </c>
      <c r="C46" s="58">
        <v>1</v>
      </c>
      <c r="D46" s="58">
        <v>5</v>
      </c>
      <c r="E46" s="58" t="s">
        <v>310</v>
      </c>
      <c r="F46" s="59" t="s">
        <v>359</v>
      </c>
      <c r="G46" s="56">
        <v>42857.14</v>
      </c>
      <c r="H46" s="56">
        <v>42857.14</v>
      </c>
      <c r="I46" s="56">
        <v>42857.14</v>
      </c>
      <c r="J46" s="56">
        <v>42857.14</v>
      </c>
      <c r="K46" s="56">
        <v>42857.14</v>
      </c>
      <c r="L46" s="56">
        <v>42857.14</v>
      </c>
      <c r="M46" s="56">
        <v>42857.16</v>
      </c>
      <c r="N46" s="56">
        <f>SUBTOTAL(9,G46:M46)</f>
        <v>300000</v>
      </c>
      <c r="O46" s="534">
        <f>IFERROR(N46/$N$19*100,"0.00")</f>
        <v>5.5555555555555552E-2</v>
      </c>
    </row>
    <row r="47" spans="1:15" x14ac:dyDescent="0.2">
      <c r="A47" s="57">
        <v>2</v>
      </c>
      <c r="B47" s="58">
        <v>1</v>
      </c>
      <c r="C47" s="58">
        <v>1</v>
      </c>
      <c r="D47" s="58">
        <v>5</v>
      </c>
      <c r="E47" s="58" t="s">
        <v>311</v>
      </c>
      <c r="F47" s="59" t="s">
        <v>312</v>
      </c>
      <c r="G47" s="56">
        <v>71428.570000000007</v>
      </c>
      <c r="H47" s="56">
        <v>71428.570000000007</v>
      </c>
      <c r="I47" s="56">
        <v>71428.570000000007</v>
      </c>
      <c r="J47" s="56">
        <v>71428.570000000007</v>
      </c>
      <c r="K47" s="56">
        <v>71428.570000000007</v>
      </c>
      <c r="L47" s="56">
        <v>71428.570000000007</v>
      </c>
      <c r="M47" s="56">
        <v>71428.58</v>
      </c>
      <c r="N47" s="56">
        <f>SUBTOTAL(9,G47:M47)</f>
        <v>500000.00000000006</v>
      </c>
      <c r="O47" s="534">
        <f>IFERROR(N47/$N$19*100,"0.00")</f>
        <v>9.2592592592592601E-2</v>
      </c>
    </row>
    <row r="48" spans="1:15" x14ac:dyDescent="0.2">
      <c r="A48" s="65">
        <v>2</v>
      </c>
      <c r="B48" s="66">
        <v>1</v>
      </c>
      <c r="C48" s="66">
        <v>1</v>
      </c>
      <c r="D48" s="66">
        <v>6</v>
      </c>
      <c r="E48" s="66"/>
      <c r="F48" s="54" t="s">
        <v>360</v>
      </c>
      <c r="G48" s="67">
        <f t="shared" ref="G48:N48" si="16">G49</f>
        <v>0</v>
      </c>
      <c r="H48" s="67">
        <f t="shared" si="16"/>
        <v>0</v>
      </c>
      <c r="I48" s="67">
        <f t="shared" si="16"/>
        <v>0</v>
      </c>
      <c r="J48" s="67">
        <f t="shared" si="16"/>
        <v>0</v>
      </c>
      <c r="K48" s="67">
        <f t="shared" si="16"/>
        <v>0</v>
      </c>
      <c r="L48" s="67">
        <f t="shared" si="16"/>
        <v>0</v>
      </c>
      <c r="M48" s="67">
        <f t="shared" si="16"/>
        <v>0</v>
      </c>
      <c r="N48" s="67">
        <f t="shared" si="16"/>
        <v>0</v>
      </c>
      <c r="O48" s="537" t="s">
        <v>1664</v>
      </c>
    </row>
    <row r="49" spans="1:15" x14ac:dyDescent="0.2">
      <c r="A49" s="57">
        <v>2</v>
      </c>
      <c r="B49" s="58">
        <v>1</v>
      </c>
      <c r="C49" s="58">
        <v>1</v>
      </c>
      <c r="D49" s="58">
        <v>6</v>
      </c>
      <c r="E49" s="58" t="s">
        <v>308</v>
      </c>
      <c r="F49" s="59" t="s">
        <v>360</v>
      </c>
      <c r="G49" s="56"/>
      <c r="H49" s="56"/>
      <c r="I49" s="56"/>
      <c r="J49" s="56"/>
      <c r="K49" s="56"/>
      <c r="L49" s="56"/>
      <c r="M49" s="56"/>
      <c r="N49" s="56">
        <f>SUBTOTAL(9,G49:M49)</f>
        <v>0</v>
      </c>
      <c r="O49" s="534">
        <f>IFERROR(N49/$N$19*100,"0.00")</f>
        <v>0</v>
      </c>
    </row>
    <row r="50" spans="1:15" x14ac:dyDescent="0.2">
      <c r="A50" s="87">
        <v>2</v>
      </c>
      <c r="B50" s="85">
        <v>1</v>
      </c>
      <c r="C50" s="85">
        <v>2</v>
      </c>
      <c r="D50" s="85"/>
      <c r="E50" s="85"/>
      <c r="F50" s="88" t="s">
        <v>28</v>
      </c>
      <c r="G50" s="335">
        <f t="shared" ref="G50:N50" si="17">+G51+G53+G64</f>
        <v>2930479.01</v>
      </c>
      <c r="H50" s="335">
        <f t="shared" si="17"/>
        <v>2555028.02</v>
      </c>
      <c r="I50" s="335">
        <f t="shared" si="17"/>
        <v>3152503.46</v>
      </c>
      <c r="J50" s="335">
        <f t="shared" si="17"/>
        <v>2467302.5300000003</v>
      </c>
      <c r="K50" s="335">
        <f t="shared" si="17"/>
        <v>2420371.16</v>
      </c>
      <c r="L50" s="335">
        <f t="shared" si="17"/>
        <v>2356111.35</v>
      </c>
      <c r="M50" s="335">
        <f t="shared" si="17"/>
        <v>4738204.47</v>
      </c>
      <c r="N50" s="335">
        <f t="shared" si="17"/>
        <v>20620000</v>
      </c>
      <c r="O50" s="536">
        <f>+O53+O64</f>
        <v>3.8185185185185184</v>
      </c>
    </row>
    <row r="51" spans="1:15" x14ac:dyDescent="0.2">
      <c r="A51" s="65">
        <v>2</v>
      </c>
      <c r="B51" s="66">
        <v>1</v>
      </c>
      <c r="C51" s="66">
        <v>2</v>
      </c>
      <c r="D51" s="66">
        <v>1</v>
      </c>
      <c r="E51" s="66"/>
      <c r="F51" s="54" t="s">
        <v>92</v>
      </c>
      <c r="G51" s="67">
        <f t="shared" ref="G51:N51" si="18">G52</f>
        <v>0</v>
      </c>
      <c r="H51" s="67">
        <f t="shared" si="18"/>
        <v>0</v>
      </c>
      <c r="I51" s="67">
        <f t="shared" si="18"/>
        <v>0</v>
      </c>
      <c r="J51" s="67">
        <f t="shared" si="18"/>
        <v>0</v>
      </c>
      <c r="K51" s="67">
        <f t="shared" si="18"/>
        <v>0</v>
      </c>
      <c r="L51" s="67">
        <f t="shared" si="18"/>
        <v>0</v>
      </c>
      <c r="M51" s="67">
        <f t="shared" si="18"/>
        <v>0</v>
      </c>
      <c r="N51" s="67">
        <f t="shared" si="18"/>
        <v>0</v>
      </c>
      <c r="O51" s="537" t="s">
        <v>1664</v>
      </c>
    </row>
    <row r="52" spans="1:15" x14ac:dyDescent="0.2">
      <c r="A52" s="57">
        <v>2</v>
      </c>
      <c r="B52" s="58">
        <v>1</v>
      </c>
      <c r="C52" s="58">
        <v>2</v>
      </c>
      <c r="D52" s="58">
        <v>1</v>
      </c>
      <c r="E52" s="58" t="s">
        <v>308</v>
      </c>
      <c r="F52" s="59" t="s">
        <v>92</v>
      </c>
      <c r="G52" s="56"/>
      <c r="H52" s="56"/>
      <c r="I52" s="56"/>
      <c r="J52" s="56"/>
      <c r="K52" s="56"/>
      <c r="L52" s="56"/>
      <c r="M52" s="56"/>
      <c r="N52" s="56">
        <f>SUBTOTAL(9,G52:M52)</f>
        <v>0</v>
      </c>
      <c r="O52" s="534">
        <f>IFERROR(N52/$N$19*100,"0.00")</f>
        <v>0</v>
      </c>
    </row>
    <row r="53" spans="1:15" x14ac:dyDescent="0.2">
      <c r="A53" s="65">
        <v>2</v>
      </c>
      <c r="B53" s="66">
        <v>1</v>
      </c>
      <c r="C53" s="66">
        <v>2</v>
      </c>
      <c r="D53" s="66">
        <v>2</v>
      </c>
      <c r="E53" s="66"/>
      <c r="F53" s="54" t="s">
        <v>93</v>
      </c>
      <c r="G53" s="67">
        <f t="shared" ref="G53:N53" si="19">SUM(G54:G63)</f>
        <v>2930479.01</v>
      </c>
      <c r="H53" s="67">
        <f t="shared" si="19"/>
        <v>2555028.02</v>
      </c>
      <c r="I53" s="67">
        <f t="shared" si="19"/>
        <v>3152503.46</v>
      </c>
      <c r="J53" s="67">
        <f t="shared" si="19"/>
        <v>2467302.5300000003</v>
      </c>
      <c r="K53" s="67">
        <f t="shared" si="19"/>
        <v>2420371.16</v>
      </c>
      <c r="L53" s="67">
        <f t="shared" si="19"/>
        <v>2356111.35</v>
      </c>
      <c r="M53" s="67">
        <f t="shared" si="19"/>
        <v>4738204.47</v>
      </c>
      <c r="N53" s="67">
        <f t="shared" si="19"/>
        <v>20620000</v>
      </c>
      <c r="O53" s="537">
        <f>+O58+O61+O63</f>
        <v>3.8185185185185184</v>
      </c>
    </row>
    <row r="54" spans="1:15" x14ac:dyDescent="0.2">
      <c r="A54" s="57">
        <v>2</v>
      </c>
      <c r="B54" s="58">
        <v>1</v>
      </c>
      <c r="C54" s="58">
        <v>2</v>
      </c>
      <c r="D54" s="58">
        <v>2</v>
      </c>
      <c r="E54" s="58" t="s">
        <v>308</v>
      </c>
      <c r="F54" s="59" t="s">
        <v>94</v>
      </c>
      <c r="G54" s="56"/>
      <c r="H54" s="56"/>
      <c r="I54" s="56"/>
      <c r="J54" s="56"/>
      <c r="K54" s="56"/>
      <c r="L54" s="56"/>
      <c r="M54" s="56"/>
      <c r="N54" s="56">
        <f t="shared" ref="N54:N63" si="20">SUBTOTAL(9,G54:M54)</f>
        <v>0</v>
      </c>
      <c r="O54" s="534">
        <f t="shared" ref="O54:O63" si="21">IFERROR(N54/$N$19*100,"0.00")</f>
        <v>0</v>
      </c>
    </row>
    <row r="55" spans="1:15" x14ac:dyDescent="0.2">
      <c r="A55" s="57">
        <v>2</v>
      </c>
      <c r="B55" s="58">
        <v>1</v>
      </c>
      <c r="C55" s="58">
        <v>2</v>
      </c>
      <c r="D55" s="58">
        <v>2</v>
      </c>
      <c r="E55" s="58" t="s">
        <v>309</v>
      </c>
      <c r="F55" s="59" t="s">
        <v>95</v>
      </c>
      <c r="G55" s="56"/>
      <c r="H55" s="56"/>
      <c r="I55" s="56"/>
      <c r="J55" s="56"/>
      <c r="K55" s="56"/>
      <c r="L55" s="56"/>
      <c r="M55" s="56"/>
      <c r="N55" s="56">
        <f t="shared" si="20"/>
        <v>0</v>
      </c>
      <c r="O55" s="534">
        <f t="shared" si="21"/>
        <v>0</v>
      </c>
    </row>
    <row r="56" spans="1:15" x14ac:dyDescent="0.2">
      <c r="A56" s="57">
        <v>2</v>
      </c>
      <c r="B56" s="58">
        <v>1</v>
      </c>
      <c r="C56" s="58">
        <v>2</v>
      </c>
      <c r="D56" s="58">
        <v>2</v>
      </c>
      <c r="E56" s="58" t="s">
        <v>310</v>
      </c>
      <c r="F56" s="61" t="s">
        <v>96</v>
      </c>
      <c r="G56" s="56"/>
      <c r="H56" s="56"/>
      <c r="I56" s="56"/>
      <c r="J56" s="56"/>
      <c r="K56" s="56"/>
      <c r="L56" s="56"/>
      <c r="M56" s="56"/>
      <c r="N56" s="56">
        <f t="shared" si="20"/>
        <v>0</v>
      </c>
      <c r="O56" s="534">
        <f t="shared" si="21"/>
        <v>0</v>
      </c>
    </row>
    <row r="57" spans="1:15" x14ac:dyDescent="0.2">
      <c r="A57" s="57">
        <v>2</v>
      </c>
      <c r="B57" s="58">
        <v>1</v>
      </c>
      <c r="C57" s="58">
        <v>2</v>
      </c>
      <c r="D57" s="58">
        <v>2</v>
      </c>
      <c r="E57" s="58" t="s">
        <v>311</v>
      </c>
      <c r="F57" s="59" t="s">
        <v>97</v>
      </c>
      <c r="G57" s="56"/>
      <c r="H57" s="56"/>
      <c r="I57" s="56"/>
      <c r="J57" s="56"/>
      <c r="K57" s="56"/>
      <c r="L57" s="56"/>
      <c r="M57" s="56"/>
      <c r="N57" s="56">
        <f t="shared" si="20"/>
        <v>0</v>
      </c>
      <c r="O57" s="534">
        <f t="shared" si="21"/>
        <v>0</v>
      </c>
    </row>
    <row r="58" spans="1:15" x14ac:dyDescent="0.2">
      <c r="A58" s="57">
        <v>2</v>
      </c>
      <c r="B58" s="58">
        <v>1</v>
      </c>
      <c r="C58" s="58">
        <v>2</v>
      </c>
      <c r="D58" s="58">
        <v>2</v>
      </c>
      <c r="E58" s="58" t="s">
        <v>315</v>
      </c>
      <c r="F58" s="59" t="s">
        <v>98</v>
      </c>
      <c r="G58" s="56">
        <v>644764.72</v>
      </c>
      <c r="H58" s="56">
        <v>269313.73</v>
      </c>
      <c r="I58" s="56">
        <v>866789.17</v>
      </c>
      <c r="J58" s="56">
        <v>181588.24</v>
      </c>
      <c r="K58" s="56">
        <v>134656.87</v>
      </c>
      <c r="L58" s="56">
        <v>70397.06</v>
      </c>
      <c r="M58" s="56">
        <v>832490.21</v>
      </c>
      <c r="N58" s="56">
        <f t="shared" si="20"/>
        <v>3000000</v>
      </c>
      <c r="O58" s="534">
        <f t="shared" si="21"/>
        <v>0.55555555555555558</v>
      </c>
    </row>
    <row r="59" spans="1:15" x14ac:dyDescent="0.2">
      <c r="A59" s="57">
        <v>2</v>
      </c>
      <c r="B59" s="58">
        <v>1</v>
      </c>
      <c r="C59" s="58">
        <v>2</v>
      </c>
      <c r="D59" s="58">
        <v>2</v>
      </c>
      <c r="E59" s="58" t="s">
        <v>354</v>
      </c>
      <c r="F59" s="59" t="s">
        <v>99</v>
      </c>
      <c r="G59" s="56"/>
      <c r="H59" s="56"/>
      <c r="I59" s="56"/>
      <c r="J59" s="56"/>
      <c r="K59" s="56"/>
      <c r="L59" s="56"/>
      <c r="M59" s="56"/>
      <c r="N59" s="56">
        <f t="shared" si="20"/>
        <v>0</v>
      </c>
      <c r="O59" s="534">
        <f t="shared" si="21"/>
        <v>0</v>
      </c>
    </row>
    <row r="60" spans="1:15" x14ac:dyDescent="0.2">
      <c r="A60" s="57">
        <v>2</v>
      </c>
      <c r="B60" s="58">
        <v>1</v>
      </c>
      <c r="C60" s="58">
        <v>2</v>
      </c>
      <c r="D60" s="58">
        <v>2</v>
      </c>
      <c r="E60" s="58" t="s">
        <v>356</v>
      </c>
      <c r="F60" s="59" t="s">
        <v>100</v>
      </c>
      <c r="G60" s="56"/>
      <c r="H60" s="56"/>
      <c r="I60" s="56"/>
      <c r="J60" s="56"/>
      <c r="K60" s="56"/>
      <c r="L60" s="56"/>
      <c r="M60" s="56"/>
      <c r="N60" s="56">
        <f t="shared" si="20"/>
        <v>0</v>
      </c>
      <c r="O60" s="534">
        <f t="shared" si="21"/>
        <v>0</v>
      </c>
    </row>
    <row r="61" spans="1:15" x14ac:dyDescent="0.2">
      <c r="A61" s="57">
        <v>2</v>
      </c>
      <c r="B61" s="58">
        <v>1</v>
      </c>
      <c r="C61" s="58">
        <v>2</v>
      </c>
      <c r="D61" s="58">
        <v>2</v>
      </c>
      <c r="E61" s="58" t="s">
        <v>361</v>
      </c>
      <c r="F61" s="59" t="s">
        <v>101</v>
      </c>
      <c r="G61" s="56"/>
      <c r="H61" s="56"/>
      <c r="I61" s="56"/>
      <c r="J61" s="56"/>
      <c r="K61" s="56"/>
      <c r="L61" s="56"/>
      <c r="M61" s="56">
        <v>1620000</v>
      </c>
      <c r="N61" s="56">
        <f t="shared" si="20"/>
        <v>1620000</v>
      </c>
      <c r="O61" s="534">
        <f t="shared" si="21"/>
        <v>0.3</v>
      </c>
    </row>
    <row r="62" spans="1:15" x14ac:dyDescent="0.2">
      <c r="A62" s="57">
        <v>2</v>
      </c>
      <c r="B62" s="58">
        <v>1</v>
      </c>
      <c r="C62" s="58">
        <v>2</v>
      </c>
      <c r="D62" s="58">
        <v>2</v>
      </c>
      <c r="E62" s="58" t="s">
        <v>362</v>
      </c>
      <c r="F62" s="59" t="s">
        <v>102</v>
      </c>
      <c r="G62" s="56"/>
      <c r="H62" s="56"/>
      <c r="I62" s="56"/>
      <c r="J62" s="56"/>
      <c r="K62" s="56"/>
      <c r="L62" s="56"/>
      <c r="M62" s="56"/>
      <c r="N62" s="56">
        <f t="shared" si="20"/>
        <v>0</v>
      </c>
      <c r="O62" s="534">
        <f t="shared" si="21"/>
        <v>0</v>
      </c>
    </row>
    <row r="63" spans="1:15" x14ac:dyDescent="0.2">
      <c r="A63" s="57">
        <v>2</v>
      </c>
      <c r="B63" s="58">
        <v>1</v>
      </c>
      <c r="C63" s="58">
        <v>2</v>
      </c>
      <c r="D63" s="58">
        <v>2</v>
      </c>
      <c r="E63" s="58" t="s">
        <v>363</v>
      </c>
      <c r="F63" s="61" t="s">
        <v>103</v>
      </c>
      <c r="G63" s="56">
        <v>2285714.29</v>
      </c>
      <c r="H63" s="56">
        <v>2285714.29</v>
      </c>
      <c r="I63" s="56">
        <v>2285714.29</v>
      </c>
      <c r="J63" s="56">
        <v>2285714.29</v>
      </c>
      <c r="K63" s="56">
        <v>2285714.29</v>
      </c>
      <c r="L63" s="56">
        <v>2285714.29</v>
      </c>
      <c r="M63" s="56">
        <v>2285714.2599999998</v>
      </c>
      <c r="N63" s="56">
        <f t="shared" si="20"/>
        <v>15999999.999999998</v>
      </c>
      <c r="O63" s="534">
        <f t="shared" si="21"/>
        <v>2.9629629629629628</v>
      </c>
    </row>
    <row r="64" spans="1:15" x14ac:dyDescent="0.2">
      <c r="A64" s="65">
        <v>2</v>
      </c>
      <c r="B64" s="66">
        <v>1</v>
      </c>
      <c r="C64" s="66">
        <v>2</v>
      </c>
      <c r="D64" s="66">
        <v>3</v>
      </c>
      <c r="E64" s="66"/>
      <c r="F64" s="54" t="s">
        <v>44</v>
      </c>
      <c r="G64" s="67">
        <f t="shared" ref="G64:N64" si="22">G65</f>
        <v>0</v>
      </c>
      <c r="H64" s="67">
        <f t="shared" si="22"/>
        <v>0</v>
      </c>
      <c r="I64" s="67">
        <f t="shared" si="22"/>
        <v>0</v>
      </c>
      <c r="J64" s="67">
        <f t="shared" si="22"/>
        <v>0</v>
      </c>
      <c r="K64" s="67">
        <f t="shared" si="22"/>
        <v>0</v>
      </c>
      <c r="L64" s="67">
        <f t="shared" si="22"/>
        <v>0</v>
      </c>
      <c r="M64" s="67">
        <f t="shared" si="22"/>
        <v>0</v>
      </c>
      <c r="N64" s="67">
        <f t="shared" si="22"/>
        <v>0</v>
      </c>
      <c r="O64" s="537" t="s">
        <v>1664</v>
      </c>
    </row>
    <row r="65" spans="1:15" x14ac:dyDescent="0.2">
      <c r="A65" s="57">
        <v>2</v>
      </c>
      <c r="B65" s="58">
        <v>1</v>
      </c>
      <c r="C65" s="58">
        <v>2</v>
      </c>
      <c r="D65" s="58">
        <v>3</v>
      </c>
      <c r="E65" s="58" t="s">
        <v>308</v>
      </c>
      <c r="F65" s="59" t="s">
        <v>44</v>
      </c>
      <c r="G65" s="56"/>
      <c r="H65" s="56"/>
      <c r="I65" s="56"/>
      <c r="J65" s="56"/>
      <c r="K65" s="56"/>
      <c r="L65" s="56"/>
      <c r="M65" s="56"/>
      <c r="N65" s="56">
        <f>SUBTOTAL(9,G65:M65)</f>
        <v>0</v>
      </c>
      <c r="O65" s="534">
        <f>IFERROR(N65/$N$19*100,"0.00")</f>
        <v>0</v>
      </c>
    </row>
    <row r="66" spans="1:15" x14ac:dyDescent="0.2">
      <c r="A66" s="87">
        <v>2</v>
      </c>
      <c r="B66" s="85">
        <v>1</v>
      </c>
      <c r="C66" s="85">
        <v>3</v>
      </c>
      <c r="D66" s="85"/>
      <c r="E66" s="85"/>
      <c r="F66" s="88" t="s">
        <v>46</v>
      </c>
      <c r="G66" s="335">
        <f t="shared" ref="G66:N66" si="23">G67+G70</f>
        <v>0</v>
      </c>
      <c r="H66" s="335">
        <f t="shared" si="23"/>
        <v>0</v>
      </c>
      <c r="I66" s="335">
        <f t="shared" si="23"/>
        <v>0</v>
      </c>
      <c r="J66" s="335">
        <f t="shared" si="23"/>
        <v>0</v>
      </c>
      <c r="K66" s="335">
        <f t="shared" si="23"/>
        <v>0</v>
      </c>
      <c r="L66" s="335">
        <f t="shared" si="23"/>
        <v>0</v>
      </c>
      <c r="M66" s="335">
        <f t="shared" si="23"/>
        <v>0</v>
      </c>
      <c r="N66" s="335">
        <f t="shared" si="23"/>
        <v>0</v>
      </c>
      <c r="O66" s="536">
        <v>0</v>
      </c>
    </row>
    <row r="67" spans="1:15" x14ac:dyDescent="0.2">
      <c r="A67" s="65">
        <v>2</v>
      </c>
      <c r="B67" s="66">
        <v>1</v>
      </c>
      <c r="C67" s="66">
        <v>3</v>
      </c>
      <c r="D67" s="66">
        <v>1</v>
      </c>
      <c r="E67" s="66"/>
      <c r="F67" s="62" t="s">
        <v>104</v>
      </c>
      <c r="G67" s="67">
        <f t="shared" ref="G67:N67" si="24">SUM(G68:G69)</f>
        <v>0</v>
      </c>
      <c r="H67" s="67">
        <f t="shared" si="24"/>
        <v>0</v>
      </c>
      <c r="I67" s="67">
        <f t="shared" si="24"/>
        <v>0</v>
      </c>
      <c r="J67" s="67">
        <f t="shared" si="24"/>
        <v>0</v>
      </c>
      <c r="K67" s="67">
        <f t="shared" si="24"/>
        <v>0</v>
      </c>
      <c r="L67" s="67">
        <f t="shared" si="24"/>
        <v>0</v>
      </c>
      <c r="M67" s="67">
        <f t="shared" si="24"/>
        <v>0</v>
      </c>
      <c r="N67" s="67">
        <f t="shared" si="24"/>
        <v>0</v>
      </c>
      <c r="O67" s="537">
        <v>0</v>
      </c>
    </row>
    <row r="68" spans="1:15" x14ac:dyDescent="0.2">
      <c r="A68" s="63">
        <v>2</v>
      </c>
      <c r="B68" s="58">
        <v>1</v>
      </c>
      <c r="C68" s="58">
        <v>3</v>
      </c>
      <c r="D68" s="58">
        <v>1</v>
      </c>
      <c r="E68" s="58" t="s">
        <v>308</v>
      </c>
      <c r="F68" s="64" t="s">
        <v>105</v>
      </c>
      <c r="G68" s="56"/>
      <c r="H68" s="56"/>
      <c r="I68" s="56"/>
      <c r="J68" s="56"/>
      <c r="K68" s="56"/>
      <c r="L68" s="56"/>
      <c r="M68" s="56"/>
      <c r="N68" s="56">
        <f>SUBTOTAL(9,G68:M68)</f>
        <v>0</v>
      </c>
      <c r="O68" s="534">
        <f>IFERROR(N68/$N$19*100,"0.00")</f>
        <v>0</v>
      </c>
    </row>
    <row r="69" spans="1:15" x14ac:dyDescent="0.2">
      <c r="A69" s="63">
        <v>2</v>
      </c>
      <c r="B69" s="58">
        <v>1</v>
      </c>
      <c r="C69" s="58">
        <v>3</v>
      </c>
      <c r="D69" s="58">
        <v>1</v>
      </c>
      <c r="E69" s="58" t="s">
        <v>309</v>
      </c>
      <c r="F69" s="64" t="s">
        <v>106</v>
      </c>
      <c r="G69" s="56"/>
      <c r="H69" s="56"/>
      <c r="I69" s="56"/>
      <c r="J69" s="56"/>
      <c r="K69" s="56"/>
      <c r="L69" s="56"/>
      <c r="M69" s="56"/>
      <c r="N69" s="56">
        <f>SUBTOTAL(9,G69:M69)</f>
        <v>0</v>
      </c>
      <c r="O69" s="534">
        <f>IFERROR(N69/$N$19*100,"0.00")</f>
        <v>0</v>
      </c>
    </row>
    <row r="70" spans="1:15" x14ac:dyDescent="0.2">
      <c r="A70" s="65">
        <v>2</v>
      </c>
      <c r="B70" s="66">
        <v>1</v>
      </c>
      <c r="C70" s="66">
        <v>3</v>
      </c>
      <c r="D70" s="66">
        <v>2</v>
      </c>
      <c r="E70" s="66"/>
      <c r="F70" s="62" t="s">
        <v>107</v>
      </c>
      <c r="G70" s="67">
        <f t="shared" ref="G70:N70" si="25">SUM(G71:G72)</f>
        <v>0</v>
      </c>
      <c r="H70" s="67">
        <f t="shared" si="25"/>
        <v>0</v>
      </c>
      <c r="I70" s="67">
        <f t="shared" si="25"/>
        <v>0</v>
      </c>
      <c r="J70" s="67">
        <f t="shared" si="25"/>
        <v>0</v>
      </c>
      <c r="K70" s="67">
        <f t="shared" si="25"/>
        <v>0</v>
      </c>
      <c r="L70" s="67">
        <f t="shared" si="25"/>
        <v>0</v>
      </c>
      <c r="M70" s="67">
        <f t="shared" si="25"/>
        <v>0</v>
      </c>
      <c r="N70" s="67">
        <f t="shared" si="25"/>
        <v>0</v>
      </c>
      <c r="O70" s="537">
        <v>0</v>
      </c>
    </row>
    <row r="71" spans="1:15" x14ac:dyDescent="0.2">
      <c r="A71" s="63">
        <v>2</v>
      </c>
      <c r="B71" s="58">
        <v>1</v>
      </c>
      <c r="C71" s="58">
        <v>3</v>
      </c>
      <c r="D71" s="58">
        <v>2</v>
      </c>
      <c r="E71" s="58" t="s">
        <v>308</v>
      </c>
      <c r="F71" s="64" t="s">
        <v>108</v>
      </c>
      <c r="G71" s="56"/>
      <c r="H71" s="56"/>
      <c r="I71" s="56"/>
      <c r="J71" s="56"/>
      <c r="K71" s="56"/>
      <c r="L71" s="56"/>
      <c r="M71" s="56"/>
      <c r="N71" s="56">
        <f>SUBTOTAL(9,G71:M71)</f>
        <v>0</v>
      </c>
      <c r="O71" s="534">
        <f>IFERROR(N71/$N$19*100,"0.00")</f>
        <v>0</v>
      </c>
    </row>
    <row r="72" spans="1:15" x14ac:dyDescent="0.2">
      <c r="A72" s="63">
        <v>2</v>
      </c>
      <c r="B72" s="58">
        <v>1</v>
      </c>
      <c r="C72" s="58">
        <v>3</v>
      </c>
      <c r="D72" s="58">
        <v>2</v>
      </c>
      <c r="E72" s="58" t="s">
        <v>309</v>
      </c>
      <c r="F72" s="64" t="s">
        <v>109</v>
      </c>
      <c r="G72" s="56"/>
      <c r="H72" s="56"/>
      <c r="I72" s="56"/>
      <c r="J72" s="56"/>
      <c r="K72" s="56"/>
      <c r="L72" s="56"/>
      <c r="M72" s="56"/>
      <c r="N72" s="56">
        <f>SUBTOTAL(9,G72:M72)</f>
        <v>0</v>
      </c>
      <c r="O72" s="534">
        <f>IFERROR(N72/$N$19*100,"0.00")</f>
        <v>0</v>
      </c>
    </row>
    <row r="73" spans="1:15" x14ac:dyDescent="0.2">
      <c r="A73" s="87">
        <v>2</v>
      </c>
      <c r="B73" s="85">
        <v>1</v>
      </c>
      <c r="C73" s="85">
        <v>4</v>
      </c>
      <c r="D73" s="85"/>
      <c r="E73" s="85"/>
      <c r="F73" s="88" t="s">
        <v>47</v>
      </c>
      <c r="G73" s="335">
        <f t="shared" ref="G73:N73" si="26">G74+G76</f>
        <v>0</v>
      </c>
      <c r="H73" s="335">
        <f t="shared" si="26"/>
        <v>0</v>
      </c>
      <c r="I73" s="335">
        <f t="shared" si="26"/>
        <v>0</v>
      </c>
      <c r="J73" s="335">
        <f t="shared" si="26"/>
        <v>0</v>
      </c>
      <c r="K73" s="335">
        <f t="shared" si="26"/>
        <v>0</v>
      </c>
      <c r="L73" s="335">
        <f t="shared" si="26"/>
        <v>0</v>
      </c>
      <c r="M73" s="335">
        <f t="shared" si="26"/>
        <v>0</v>
      </c>
      <c r="N73" s="335">
        <f t="shared" si="26"/>
        <v>0</v>
      </c>
      <c r="O73" s="536">
        <v>0</v>
      </c>
    </row>
    <row r="74" spans="1:15" x14ac:dyDescent="0.2">
      <c r="A74" s="65">
        <v>2</v>
      </c>
      <c r="B74" s="66">
        <v>1</v>
      </c>
      <c r="C74" s="66">
        <v>4</v>
      </c>
      <c r="D74" s="66">
        <v>1</v>
      </c>
      <c r="E74" s="66"/>
      <c r="F74" s="62" t="s">
        <v>48</v>
      </c>
      <c r="G74" s="67">
        <f t="shared" ref="G74:N74" si="27">G75</f>
        <v>0</v>
      </c>
      <c r="H74" s="67">
        <f t="shared" si="27"/>
        <v>0</v>
      </c>
      <c r="I74" s="67">
        <f t="shared" si="27"/>
        <v>0</v>
      </c>
      <c r="J74" s="67">
        <f t="shared" si="27"/>
        <v>0</v>
      </c>
      <c r="K74" s="67">
        <f t="shared" si="27"/>
        <v>0</v>
      </c>
      <c r="L74" s="67">
        <f t="shared" si="27"/>
        <v>0</v>
      </c>
      <c r="M74" s="67">
        <f t="shared" si="27"/>
        <v>0</v>
      </c>
      <c r="N74" s="67">
        <f t="shared" si="27"/>
        <v>0</v>
      </c>
      <c r="O74" s="537" t="s">
        <v>1664</v>
      </c>
    </row>
    <row r="75" spans="1:15" x14ac:dyDescent="0.2">
      <c r="A75" s="57">
        <v>2</v>
      </c>
      <c r="B75" s="58">
        <v>1</v>
      </c>
      <c r="C75" s="58">
        <v>4</v>
      </c>
      <c r="D75" s="58">
        <v>1</v>
      </c>
      <c r="E75" s="58" t="s">
        <v>308</v>
      </c>
      <c r="F75" s="59" t="s">
        <v>48</v>
      </c>
      <c r="G75" s="56"/>
      <c r="H75" s="56"/>
      <c r="I75" s="56"/>
      <c r="J75" s="56"/>
      <c r="K75" s="56"/>
      <c r="L75" s="56"/>
      <c r="M75" s="56"/>
      <c r="N75" s="56">
        <f>SUBTOTAL(9,G75:M75)</f>
        <v>0</v>
      </c>
      <c r="O75" s="534">
        <f>IFERROR(N75/$N$19*100,"0.00")</f>
        <v>0</v>
      </c>
    </row>
    <row r="76" spans="1:15" x14ac:dyDescent="0.2">
      <c r="A76" s="65">
        <v>2</v>
      </c>
      <c r="B76" s="66">
        <v>1</v>
      </c>
      <c r="C76" s="66">
        <v>4</v>
      </c>
      <c r="D76" s="66">
        <v>2</v>
      </c>
      <c r="E76" s="66"/>
      <c r="F76" s="62" t="s">
        <v>113</v>
      </c>
      <c r="G76" s="67">
        <f t="shared" ref="G76:N76" si="28">SUM(G77:G80)</f>
        <v>0</v>
      </c>
      <c r="H76" s="67">
        <f t="shared" si="28"/>
        <v>0</v>
      </c>
      <c r="I76" s="67">
        <f t="shared" si="28"/>
        <v>0</v>
      </c>
      <c r="J76" s="67">
        <f t="shared" si="28"/>
        <v>0</v>
      </c>
      <c r="K76" s="67">
        <f t="shared" si="28"/>
        <v>0</v>
      </c>
      <c r="L76" s="67">
        <f t="shared" si="28"/>
        <v>0</v>
      </c>
      <c r="M76" s="67">
        <f t="shared" si="28"/>
        <v>0</v>
      </c>
      <c r="N76" s="67">
        <f t="shared" si="28"/>
        <v>0</v>
      </c>
      <c r="O76" s="537">
        <v>0</v>
      </c>
    </row>
    <row r="77" spans="1:15" x14ac:dyDescent="0.2">
      <c r="A77" s="112">
        <v>2</v>
      </c>
      <c r="B77" s="113">
        <v>1</v>
      </c>
      <c r="C77" s="113">
        <v>4</v>
      </c>
      <c r="D77" s="113">
        <v>2</v>
      </c>
      <c r="E77" s="113" t="s">
        <v>308</v>
      </c>
      <c r="F77" s="131" t="s">
        <v>110</v>
      </c>
      <c r="G77" s="116"/>
      <c r="H77" s="116"/>
      <c r="I77" s="116"/>
      <c r="J77" s="116"/>
      <c r="K77" s="116"/>
      <c r="L77" s="116"/>
      <c r="M77" s="116"/>
      <c r="N77" s="116">
        <f>SUBTOTAL(9,G77:M77)</f>
        <v>0</v>
      </c>
      <c r="O77" s="538">
        <f>IFERROR(N77/$N$19*100,"0.00")</f>
        <v>0</v>
      </c>
    </row>
    <row r="78" spans="1:15" x14ac:dyDescent="0.2">
      <c r="A78" s="57">
        <v>2</v>
      </c>
      <c r="B78" s="58">
        <v>1</v>
      </c>
      <c r="C78" s="58">
        <v>4</v>
      </c>
      <c r="D78" s="58">
        <v>2</v>
      </c>
      <c r="E78" s="58" t="s">
        <v>309</v>
      </c>
      <c r="F78" s="59" t="s">
        <v>111</v>
      </c>
      <c r="G78" s="56"/>
      <c r="H78" s="56"/>
      <c r="I78" s="56"/>
      <c r="J78" s="56"/>
      <c r="K78" s="56"/>
      <c r="L78" s="56"/>
      <c r="M78" s="56"/>
      <c r="N78" s="56">
        <f>SUBTOTAL(9,G78:M78)</f>
        <v>0</v>
      </c>
      <c r="O78" s="534">
        <f>IFERROR(N78/$N$19*100,"0.00")</f>
        <v>0</v>
      </c>
    </row>
    <row r="79" spans="1:15" x14ac:dyDescent="0.2">
      <c r="A79" s="57">
        <v>2</v>
      </c>
      <c r="B79" s="58">
        <v>1</v>
      </c>
      <c r="C79" s="58">
        <v>4</v>
      </c>
      <c r="D79" s="58">
        <v>2</v>
      </c>
      <c r="E79" s="58" t="s">
        <v>310</v>
      </c>
      <c r="F79" s="59" t="s">
        <v>112</v>
      </c>
      <c r="G79" s="56"/>
      <c r="H79" s="56"/>
      <c r="I79" s="56"/>
      <c r="J79" s="56"/>
      <c r="K79" s="56"/>
      <c r="L79" s="56"/>
      <c r="M79" s="56"/>
      <c r="N79" s="56">
        <f>SUBTOTAL(9,G79:M79)</f>
        <v>0</v>
      </c>
      <c r="O79" s="534">
        <f>IFERROR(N79/$N$19*100,"0.00")</f>
        <v>0</v>
      </c>
    </row>
    <row r="80" spans="1:15" x14ac:dyDescent="0.2">
      <c r="A80" s="57">
        <v>2</v>
      </c>
      <c r="B80" s="58">
        <v>1</v>
      </c>
      <c r="C80" s="58">
        <v>4</v>
      </c>
      <c r="D80" s="58">
        <v>2</v>
      </c>
      <c r="E80" s="58" t="s">
        <v>311</v>
      </c>
      <c r="F80" s="59" t="s">
        <v>364</v>
      </c>
      <c r="G80" s="56"/>
      <c r="H80" s="56"/>
      <c r="I80" s="56"/>
      <c r="J80" s="56"/>
      <c r="K80" s="56"/>
      <c r="L80" s="56"/>
      <c r="M80" s="56"/>
      <c r="N80" s="56">
        <f>SUBTOTAL(9,G80:M80)</f>
        <v>0</v>
      </c>
      <c r="O80" s="534">
        <f>IFERROR(N80/$N$19*100,"0.00")</f>
        <v>0</v>
      </c>
    </row>
    <row r="81" spans="1:15" x14ac:dyDescent="0.2">
      <c r="A81" s="87">
        <v>2</v>
      </c>
      <c r="B81" s="85">
        <v>1</v>
      </c>
      <c r="C81" s="85">
        <v>5</v>
      </c>
      <c r="D81" s="85"/>
      <c r="E81" s="85"/>
      <c r="F81" s="88" t="s">
        <v>365</v>
      </c>
      <c r="G81" s="335">
        <f t="shared" ref="G81:N81" si="29">G82+G84+G86+G88</f>
        <v>7173293.2800000003</v>
      </c>
      <c r="H81" s="335">
        <f t="shared" si="29"/>
        <v>4223496.2699999996</v>
      </c>
      <c r="I81" s="335">
        <f t="shared" si="29"/>
        <v>8895691.8899999987</v>
      </c>
      <c r="J81" s="335">
        <f t="shared" si="29"/>
        <v>2691097.76</v>
      </c>
      <c r="K81" s="335">
        <f t="shared" si="29"/>
        <v>2109248.14</v>
      </c>
      <c r="L81" s="335">
        <f t="shared" si="29"/>
        <v>772774.44</v>
      </c>
      <c r="M81" s="335">
        <f t="shared" si="29"/>
        <v>18301398.219999999</v>
      </c>
      <c r="N81" s="335">
        <f t="shared" si="29"/>
        <v>44167000</v>
      </c>
      <c r="O81" s="536">
        <f>+O82+O84+O86</f>
        <v>8.1790740740740748</v>
      </c>
    </row>
    <row r="82" spans="1:15" x14ac:dyDescent="0.2">
      <c r="A82" s="65">
        <v>2</v>
      </c>
      <c r="B82" s="66">
        <v>1</v>
      </c>
      <c r="C82" s="66">
        <v>5</v>
      </c>
      <c r="D82" s="66">
        <v>1</v>
      </c>
      <c r="E82" s="66"/>
      <c r="F82" s="54" t="s">
        <v>114</v>
      </c>
      <c r="G82" s="67">
        <f t="shared" ref="G82:N82" si="30">G83</f>
        <v>3289562.4</v>
      </c>
      <c r="H82" s="67">
        <f t="shared" si="30"/>
        <v>1971979.11</v>
      </c>
      <c r="I82" s="67">
        <f t="shared" si="30"/>
        <v>4198354.05</v>
      </c>
      <c r="J82" s="67">
        <f t="shared" si="30"/>
        <v>1263187.47</v>
      </c>
      <c r="K82" s="67">
        <f t="shared" si="30"/>
        <v>985989.56</v>
      </c>
      <c r="L82" s="67">
        <f t="shared" si="30"/>
        <v>365796.87</v>
      </c>
      <c r="M82" s="67">
        <f t="shared" si="30"/>
        <v>8242006.54</v>
      </c>
      <c r="N82" s="67">
        <f t="shared" si="30"/>
        <v>20316876</v>
      </c>
      <c r="O82" s="537">
        <f>+O83</f>
        <v>3.7623844444444443</v>
      </c>
    </row>
    <row r="83" spans="1:15" x14ac:dyDescent="0.2">
      <c r="A83" s="57">
        <v>2</v>
      </c>
      <c r="B83" s="58">
        <v>1</v>
      </c>
      <c r="C83" s="58">
        <v>5</v>
      </c>
      <c r="D83" s="58">
        <v>1</v>
      </c>
      <c r="E83" s="58" t="s">
        <v>308</v>
      </c>
      <c r="F83" s="59" t="s">
        <v>114</v>
      </c>
      <c r="G83" s="56">
        <v>3289562.4</v>
      </c>
      <c r="H83" s="56">
        <v>1971979.11</v>
      </c>
      <c r="I83" s="56">
        <v>4198354.05</v>
      </c>
      <c r="J83" s="56">
        <v>1263187.47</v>
      </c>
      <c r="K83" s="56">
        <v>985989.56</v>
      </c>
      <c r="L83" s="56">
        <v>365796.87</v>
      </c>
      <c r="M83" s="56">
        <v>8242006.54</v>
      </c>
      <c r="N83" s="56">
        <f>SUBTOTAL(9,G83:M83)</f>
        <v>20316876</v>
      </c>
      <c r="O83" s="534">
        <f>IFERROR(N83/$N$19*100,"0.00")</f>
        <v>3.7623844444444443</v>
      </c>
    </row>
    <row r="84" spans="1:15" x14ac:dyDescent="0.2">
      <c r="A84" s="65">
        <v>2</v>
      </c>
      <c r="B84" s="66">
        <v>1</v>
      </c>
      <c r="C84" s="66">
        <v>5</v>
      </c>
      <c r="D84" s="66">
        <v>2</v>
      </c>
      <c r="E84" s="66"/>
      <c r="F84" s="62" t="s">
        <v>115</v>
      </c>
      <c r="G84" s="67">
        <f t="shared" ref="G84:N84" si="31">G85</f>
        <v>3386429.85</v>
      </c>
      <c r="H84" s="67">
        <f t="shared" si="31"/>
        <v>1975238.81</v>
      </c>
      <c r="I84" s="67">
        <f t="shared" si="31"/>
        <v>4089525.47</v>
      </c>
      <c r="J84" s="67">
        <f t="shared" si="31"/>
        <v>1262143.28</v>
      </c>
      <c r="K84" s="67">
        <f t="shared" si="31"/>
        <v>985119.4</v>
      </c>
      <c r="L84" s="67">
        <f t="shared" si="31"/>
        <v>365535.82</v>
      </c>
      <c r="M84" s="67">
        <f t="shared" si="31"/>
        <v>8694849.3699999992</v>
      </c>
      <c r="N84" s="67">
        <f t="shared" si="31"/>
        <v>20758842</v>
      </c>
      <c r="O84" s="537">
        <f>+O85</f>
        <v>3.84423</v>
      </c>
    </row>
    <row r="85" spans="1:15" x14ac:dyDescent="0.2">
      <c r="A85" s="57">
        <v>2</v>
      </c>
      <c r="B85" s="58">
        <v>1</v>
      </c>
      <c r="C85" s="58">
        <v>5</v>
      </c>
      <c r="D85" s="58">
        <v>2</v>
      </c>
      <c r="E85" s="58" t="s">
        <v>308</v>
      </c>
      <c r="F85" s="59" t="s">
        <v>115</v>
      </c>
      <c r="G85" s="56">
        <v>3386429.85</v>
      </c>
      <c r="H85" s="56">
        <v>1975238.81</v>
      </c>
      <c r="I85" s="56">
        <v>4089525.47</v>
      </c>
      <c r="J85" s="56">
        <v>1262143.28</v>
      </c>
      <c r="K85" s="56">
        <v>985119.4</v>
      </c>
      <c r="L85" s="56">
        <v>365535.82</v>
      </c>
      <c r="M85" s="56">
        <v>8694849.3699999992</v>
      </c>
      <c r="N85" s="56">
        <f>SUBTOTAL(9,G85:M85)</f>
        <v>20758842</v>
      </c>
      <c r="O85" s="534">
        <f>IFERROR(N85/$N$19*100,"0.00")</f>
        <v>3.84423</v>
      </c>
    </row>
    <row r="86" spans="1:15" x14ac:dyDescent="0.2">
      <c r="A86" s="65">
        <v>2</v>
      </c>
      <c r="B86" s="66">
        <v>1</v>
      </c>
      <c r="C86" s="66">
        <v>5</v>
      </c>
      <c r="D86" s="66">
        <v>3</v>
      </c>
      <c r="E86" s="66"/>
      <c r="F86" s="62" t="s">
        <v>116</v>
      </c>
      <c r="G86" s="67">
        <f t="shared" ref="G86:M86" si="32">G87</f>
        <v>497301.03</v>
      </c>
      <c r="H86" s="67">
        <f t="shared" si="32"/>
        <v>276278.34999999998</v>
      </c>
      <c r="I86" s="67">
        <f t="shared" si="32"/>
        <v>607812.37</v>
      </c>
      <c r="J86" s="67">
        <f t="shared" si="32"/>
        <v>165767.01</v>
      </c>
      <c r="K86" s="67">
        <f t="shared" si="32"/>
        <v>138139.18</v>
      </c>
      <c r="L86" s="67">
        <f t="shared" si="32"/>
        <v>41441.75</v>
      </c>
      <c r="M86" s="67">
        <f t="shared" si="32"/>
        <v>1364542.31</v>
      </c>
      <c r="N86" s="67">
        <f t="shared" ref="N86" si="33">N87</f>
        <v>3091282</v>
      </c>
      <c r="O86" s="537">
        <f>+O87</f>
        <v>0.57245962962962971</v>
      </c>
    </row>
    <row r="87" spans="1:15" x14ac:dyDescent="0.2">
      <c r="A87" s="57">
        <v>2</v>
      </c>
      <c r="B87" s="58">
        <v>1</v>
      </c>
      <c r="C87" s="58">
        <v>5</v>
      </c>
      <c r="D87" s="58">
        <v>3</v>
      </c>
      <c r="E87" s="58" t="s">
        <v>308</v>
      </c>
      <c r="F87" s="59" t="s">
        <v>116</v>
      </c>
      <c r="G87" s="56">
        <v>497301.03</v>
      </c>
      <c r="H87" s="56">
        <v>276278.34999999998</v>
      </c>
      <c r="I87" s="56">
        <v>607812.37</v>
      </c>
      <c r="J87" s="56">
        <v>165767.01</v>
      </c>
      <c r="K87" s="56">
        <v>138139.18</v>
      </c>
      <c r="L87" s="56">
        <v>41441.75</v>
      </c>
      <c r="M87" s="56">
        <v>1364542.31</v>
      </c>
      <c r="N87" s="56">
        <f>SUBTOTAL(9,G87:M87)</f>
        <v>3091282</v>
      </c>
      <c r="O87" s="534">
        <f>IFERROR(N87/$N$19*100,"0.00")</f>
        <v>0.57245962962962971</v>
      </c>
    </row>
    <row r="88" spans="1:15" x14ac:dyDescent="0.2">
      <c r="A88" s="65">
        <v>2</v>
      </c>
      <c r="B88" s="66">
        <v>1</v>
      </c>
      <c r="C88" s="66">
        <v>5</v>
      </c>
      <c r="D88" s="66">
        <v>4</v>
      </c>
      <c r="E88" s="66"/>
      <c r="F88" s="62" t="s">
        <v>117</v>
      </c>
      <c r="G88" s="67">
        <f t="shared" ref="G88:N88" si="34">G89</f>
        <v>0</v>
      </c>
      <c r="H88" s="67">
        <f t="shared" si="34"/>
        <v>0</v>
      </c>
      <c r="I88" s="67">
        <f t="shared" si="34"/>
        <v>0</v>
      </c>
      <c r="J88" s="67">
        <f t="shared" si="34"/>
        <v>0</v>
      </c>
      <c r="K88" s="67">
        <f t="shared" si="34"/>
        <v>0</v>
      </c>
      <c r="L88" s="67">
        <f t="shared" si="34"/>
        <v>0</v>
      </c>
      <c r="M88" s="67">
        <f t="shared" si="34"/>
        <v>0</v>
      </c>
      <c r="N88" s="67">
        <f t="shared" si="34"/>
        <v>0</v>
      </c>
      <c r="O88" s="537" t="s">
        <v>1664</v>
      </c>
    </row>
    <row r="89" spans="1:15" x14ac:dyDescent="0.2">
      <c r="A89" s="57">
        <v>2</v>
      </c>
      <c r="B89" s="58">
        <v>1</v>
      </c>
      <c r="C89" s="58">
        <v>5</v>
      </c>
      <c r="D89" s="58">
        <v>4</v>
      </c>
      <c r="E89" s="58" t="s">
        <v>308</v>
      </c>
      <c r="F89" s="59" t="s">
        <v>117</v>
      </c>
      <c r="G89" s="56"/>
      <c r="H89" s="56"/>
      <c r="I89" s="56"/>
      <c r="J89" s="56"/>
      <c r="K89" s="56"/>
      <c r="L89" s="56"/>
      <c r="M89" s="56"/>
      <c r="N89" s="56">
        <f>SUBTOTAL(9,G89:M89)</f>
        <v>0</v>
      </c>
      <c r="O89" s="534">
        <f>IFERROR(N89/$N$19*100,"0.00")</f>
        <v>0</v>
      </c>
    </row>
    <row r="90" spans="1:15" x14ac:dyDescent="0.2">
      <c r="A90" s="89">
        <v>2</v>
      </c>
      <c r="B90" s="90">
        <v>2</v>
      </c>
      <c r="C90" s="91"/>
      <c r="D90" s="91"/>
      <c r="E90" s="91"/>
      <c r="F90" s="92" t="s">
        <v>366</v>
      </c>
      <c r="G90" s="336">
        <f t="shared" ref="G90:N90" si="35">+G91+G109+G114+G119+G128+G149+G168+G186</f>
        <v>1739285.7199999997</v>
      </c>
      <c r="H90" s="336">
        <f t="shared" si="35"/>
        <v>1409285.72</v>
      </c>
      <c r="I90" s="336">
        <f t="shared" si="35"/>
        <v>1409285.72</v>
      </c>
      <c r="J90" s="336">
        <f t="shared" si="35"/>
        <v>1389285.72</v>
      </c>
      <c r="K90" s="336">
        <f t="shared" si="35"/>
        <v>1389285.72</v>
      </c>
      <c r="L90" s="336">
        <f t="shared" si="35"/>
        <v>1639285.7000000002</v>
      </c>
      <c r="M90" s="336">
        <f t="shared" si="35"/>
        <v>8181285.6999999993</v>
      </c>
      <c r="N90" s="336">
        <f t="shared" si="35"/>
        <v>17157000</v>
      </c>
      <c r="O90" s="535">
        <f>+O91+O109+O114+O119+O128+O149+O168+O186</f>
        <v>3.0883333333333329</v>
      </c>
    </row>
    <row r="91" spans="1:15" x14ac:dyDescent="0.2">
      <c r="A91" s="87">
        <v>2</v>
      </c>
      <c r="B91" s="85">
        <v>2</v>
      </c>
      <c r="C91" s="85">
        <v>1</v>
      </c>
      <c r="D91" s="85"/>
      <c r="E91" s="85"/>
      <c r="F91" s="88" t="s">
        <v>29</v>
      </c>
      <c r="G91" s="335">
        <f t="shared" ref="G91:N91" si="36">+G92+G94+G96+G98+G100+G102+G105+G107</f>
        <v>357142.86</v>
      </c>
      <c r="H91" s="335">
        <f t="shared" si="36"/>
        <v>357142.86</v>
      </c>
      <c r="I91" s="335">
        <f t="shared" si="36"/>
        <v>357142.86</v>
      </c>
      <c r="J91" s="335">
        <f t="shared" si="36"/>
        <v>357142.86</v>
      </c>
      <c r="K91" s="335">
        <f t="shared" si="36"/>
        <v>357142.86</v>
      </c>
      <c r="L91" s="335">
        <f t="shared" si="36"/>
        <v>357142.84</v>
      </c>
      <c r="M91" s="335">
        <f t="shared" si="36"/>
        <v>1237142.8599999999</v>
      </c>
      <c r="N91" s="335">
        <f t="shared" si="36"/>
        <v>3379999.9999999995</v>
      </c>
      <c r="O91" s="536">
        <f>+O92+O94+O96+O98+O100+O102+O105+O107</f>
        <v>0.53703703703703698</v>
      </c>
    </row>
    <row r="92" spans="1:15" x14ac:dyDescent="0.2">
      <c r="A92" s="65">
        <v>2</v>
      </c>
      <c r="B92" s="66">
        <v>2</v>
      </c>
      <c r="C92" s="66">
        <v>1</v>
      </c>
      <c r="D92" s="66">
        <v>1</v>
      </c>
      <c r="E92" s="66"/>
      <c r="F92" s="54" t="s">
        <v>118</v>
      </c>
      <c r="G92" s="67">
        <f t="shared" ref="G92:N92" si="37">G93</f>
        <v>0</v>
      </c>
      <c r="H92" s="67">
        <f t="shared" si="37"/>
        <v>0</v>
      </c>
      <c r="I92" s="67">
        <f t="shared" si="37"/>
        <v>0</v>
      </c>
      <c r="J92" s="67">
        <f t="shared" si="37"/>
        <v>0</v>
      </c>
      <c r="K92" s="67">
        <f t="shared" si="37"/>
        <v>0</v>
      </c>
      <c r="L92" s="67">
        <f t="shared" si="37"/>
        <v>0</v>
      </c>
      <c r="M92" s="67">
        <f t="shared" si="37"/>
        <v>0</v>
      </c>
      <c r="N92" s="67">
        <f t="shared" si="37"/>
        <v>0</v>
      </c>
      <c r="O92" s="537" t="s">
        <v>1664</v>
      </c>
    </row>
    <row r="93" spans="1:15" x14ac:dyDescent="0.2">
      <c r="A93" s="63">
        <v>2</v>
      </c>
      <c r="B93" s="58">
        <v>2</v>
      </c>
      <c r="C93" s="58">
        <v>1</v>
      </c>
      <c r="D93" s="58">
        <v>1</v>
      </c>
      <c r="E93" s="58" t="s">
        <v>308</v>
      </c>
      <c r="F93" s="64" t="s">
        <v>118</v>
      </c>
      <c r="G93" s="56"/>
      <c r="H93" s="56"/>
      <c r="I93" s="56"/>
      <c r="J93" s="56"/>
      <c r="K93" s="56"/>
      <c r="L93" s="56"/>
      <c r="M93" s="56"/>
      <c r="N93" s="56">
        <f>SUBTOTAL(9,G93:M93)</f>
        <v>0</v>
      </c>
      <c r="O93" s="534">
        <f>IFERROR(N93/$N$19*100,"0.00")</f>
        <v>0</v>
      </c>
    </row>
    <row r="94" spans="1:15" x14ac:dyDescent="0.2">
      <c r="A94" s="65">
        <v>2</v>
      </c>
      <c r="B94" s="66">
        <v>2</v>
      </c>
      <c r="C94" s="66">
        <v>1</v>
      </c>
      <c r="D94" s="66">
        <v>2</v>
      </c>
      <c r="E94" s="66"/>
      <c r="F94" s="54" t="s">
        <v>119</v>
      </c>
      <c r="G94" s="67">
        <f t="shared" ref="G94:N94" si="38">G95</f>
        <v>0</v>
      </c>
      <c r="H94" s="67">
        <f t="shared" si="38"/>
        <v>0</v>
      </c>
      <c r="I94" s="67">
        <f t="shared" si="38"/>
        <v>0</v>
      </c>
      <c r="J94" s="67">
        <f t="shared" si="38"/>
        <v>0</v>
      </c>
      <c r="K94" s="67">
        <f t="shared" si="38"/>
        <v>0</v>
      </c>
      <c r="L94" s="67">
        <f t="shared" si="38"/>
        <v>0</v>
      </c>
      <c r="M94" s="67">
        <f t="shared" si="38"/>
        <v>0</v>
      </c>
      <c r="N94" s="67">
        <f t="shared" si="38"/>
        <v>0</v>
      </c>
      <c r="O94" s="537" t="s">
        <v>1664</v>
      </c>
    </row>
    <row r="95" spans="1:15" x14ac:dyDescent="0.2">
      <c r="A95" s="63">
        <v>2</v>
      </c>
      <c r="B95" s="58">
        <v>2</v>
      </c>
      <c r="C95" s="58">
        <v>1</v>
      </c>
      <c r="D95" s="58">
        <v>2</v>
      </c>
      <c r="E95" s="58" t="s">
        <v>308</v>
      </c>
      <c r="F95" s="64" t="s">
        <v>119</v>
      </c>
      <c r="G95" s="56"/>
      <c r="H95" s="56"/>
      <c r="I95" s="56"/>
      <c r="J95" s="56"/>
      <c r="K95" s="56"/>
      <c r="L95" s="56"/>
      <c r="M95" s="56"/>
      <c r="N95" s="56">
        <f>SUBTOTAL(9,G95:M95)</f>
        <v>0</v>
      </c>
      <c r="O95" s="534">
        <f>IFERROR(N95/$N$19*100,"0.00")</f>
        <v>0</v>
      </c>
    </row>
    <row r="96" spans="1:15" x14ac:dyDescent="0.2">
      <c r="A96" s="65">
        <v>2</v>
      </c>
      <c r="B96" s="66">
        <v>2</v>
      </c>
      <c r="C96" s="66">
        <v>1</v>
      </c>
      <c r="D96" s="66">
        <v>3</v>
      </c>
      <c r="E96" s="66"/>
      <c r="F96" s="54" t="s">
        <v>120</v>
      </c>
      <c r="G96" s="67">
        <f t="shared" ref="G96:N96" si="39">G97</f>
        <v>357142.86</v>
      </c>
      <c r="H96" s="67">
        <f t="shared" si="39"/>
        <v>357142.86</v>
      </c>
      <c r="I96" s="67">
        <f t="shared" si="39"/>
        <v>357142.86</v>
      </c>
      <c r="J96" s="67">
        <f t="shared" si="39"/>
        <v>357142.86</v>
      </c>
      <c r="K96" s="67">
        <f t="shared" si="39"/>
        <v>357142.86</v>
      </c>
      <c r="L96" s="67">
        <f t="shared" si="39"/>
        <v>357142.84</v>
      </c>
      <c r="M96" s="67">
        <f t="shared" si="39"/>
        <v>357142.86</v>
      </c>
      <c r="N96" s="67">
        <f t="shared" si="39"/>
        <v>2499999.9999999995</v>
      </c>
      <c r="O96" s="537">
        <f>+O97</f>
        <v>0.46296296296296285</v>
      </c>
    </row>
    <row r="97" spans="1:15" x14ac:dyDescent="0.2">
      <c r="A97" s="57">
        <v>2</v>
      </c>
      <c r="B97" s="58">
        <v>2</v>
      </c>
      <c r="C97" s="58">
        <v>1</v>
      </c>
      <c r="D97" s="58">
        <v>3</v>
      </c>
      <c r="E97" s="58" t="s">
        <v>308</v>
      </c>
      <c r="F97" s="59" t="s">
        <v>120</v>
      </c>
      <c r="G97" s="56">
        <v>357142.86</v>
      </c>
      <c r="H97" s="56">
        <v>357142.86</v>
      </c>
      <c r="I97" s="56">
        <v>357142.86</v>
      </c>
      <c r="J97" s="56">
        <v>357142.86</v>
      </c>
      <c r="K97" s="56">
        <v>357142.86</v>
      </c>
      <c r="L97" s="56">
        <v>357142.84</v>
      </c>
      <c r="M97" s="56">
        <v>357142.86</v>
      </c>
      <c r="N97" s="56">
        <f>SUBTOTAL(9,G97:M97)</f>
        <v>2499999.9999999995</v>
      </c>
      <c r="O97" s="534">
        <f>IFERROR(N97/$N$19*100,"0.00")</f>
        <v>0.46296296296296285</v>
      </c>
    </row>
    <row r="98" spans="1:15" x14ac:dyDescent="0.2">
      <c r="A98" s="65">
        <v>2</v>
      </c>
      <c r="B98" s="66">
        <v>2</v>
      </c>
      <c r="C98" s="66">
        <v>1</v>
      </c>
      <c r="D98" s="66">
        <v>4</v>
      </c>
      <c r="E98" s="66"/>
      <c r="F98" s="54" t="s">
        <v>121</v>
      </c>
      <c r="G98" s="67">
        <f t="shared" ref="G98:N98" si="40">G99</f>
        <v>0</v>
      </c>
      <c r="H98" s="67">
        <f t="shared" si="40"/>
        <v>0</v>
      </c>
      <c r="I98" s="67">
        <f t="shared" si="40"/>
        <v>0</v>
      </c>
      <c r="J98" s="67">
        <f t="shared" si="40"/>
        <v>0</v>
      </c>
      <c r="K98" s="67">
        <f t="shared" si="40"/>
        <v>0</v>
      </c>
      <c r="L98" s="67">
        <f t="shared" si="40"/>
        <v>0</v>
      </c>
      <c r="M98" s="67">
        <f t="shared" si="40"/>
        <v>0</v>
      </c>
      <c r="N98" s="67">
        <f t="shared" si="40"/>
        <v>0</v>
      </c>
      <c r="O98" s="537" t="s">
        <v>1664</v>
      </c>
    </row>
    <row r="99" spans="1:15" x14ac:dyDescent="0.2">
      <c r="A99" s="63">
        <v>2</v>
      </c>
      <c r="B99" s="58">
        <v>2</v>
      </c>
      <c r="C99" s="58">
        <v>1</v>
      </c>
      <c r="D99" s="58">
        <v>4</v>
      </c>
      <c r="E99" s="58" t="s">
        <v>308</v>
      </c>
      <c r="F99" s="64" t="s">
        <v>121</v>
      </c>
      <c r="G99" s="56"/>
      <c r="H99" s="56"/>
      <c r="I99" s="56"/>
      <c r="J99" s="56"/>
      <c r="K99" s="56"/>
      <c r="L99" s="56"/>
      <c r="M99" s="56"/>
      <c r="N99" s="56">
        <f>SUBTOTAL(9,G99:M99)</f>
        <v>0</v>
      </c>
      <c r="O99" s="534">
        <f>IFERROR(N99/$N$19*100,"0.00")</f>
        <v>0</v>
      </c>
    </row>
    <row r="100" spans="1:15" x14ac:dyDescent="0.2">
      <c r="A100" s="65">
        <v>2</v>
      </c>
      <c r="B100" s="66">
        <v>2</v>
      </c>
      <c r="C100" s="66">
        <v>1</v>
      </c>
      <c r="D100" s="66">
        <v>5</v>
      </c>
      <c r="E100" s="66"/>
      <c r="F100" s="54" t="s">
        <v>122</v>
      </c>
      <c r="G100" s="67">
        <f t="shared" ref="G100:N100" si="41">G101</f>
        <v>0</v>
      </c>
      <c r="H100" s="67">
        <f t="shared" si="41"/>
        <v>0</v>
      </c>
      <c r="I100" s="67">
        <f t="shared" si="41"/>
        <v>0</v>
      </c>
      <c r="J100" s="67">
        <f t="shared" si="41"/>
        <v>0</v>
      </c>
      <c r="K100" s="67">
        <f t="shared" si="41"/>
        <v>0</v>
      </c>
      <c r="L100" s="67">
        <f t="shared" si="41"/>
        <v>0</v>
      </c>
      <c r="M100" s="67">
        <f t="shared" si="41"/>
        <v>480000</v>
      </c>
      <c r="N100" s="67">
        <f t="shared" si="41"/>
        <v>480000</v>
      </c>
      <c r="O100" s="537" t="s">
        <v>1664</v>
      </c>
    </row>
    <row r="101" spans="1:15" x14ac:dyDescent="0.2">
      <c r="A101" s="63">
        <v>2</v>
      </c>
      <c r="B101" s="58">
        <v>2</v>
      </c>
      <c r="C101" s="58">
        <v>1</v>
      </c>
      <c r="D101" s="58">
        <v>5</v>
      </c>
      <c r="E101" s="58" t="s">
        <v>308</v>
      </c>
      <c r="F101" s="64" t="s">
        <v>122</v>
      </c>
      <c r="G101" s="56"/>
      <c r="H101" s="56"/>
      <c r="I101" s="56"/>
      <c r="J101" s="56"/>
      <c r="K101" s="56"/>
      <c r="L101" s="56"/>
      <c r="M101" s="56">
        <v>480000</v>
      </c>
      <c r="N101" s="56">
        <f>SUBTOTAL(9,G101:M101)</f>
        <v>480000</v>
      </c>
      <c r="O101" s="534">
        <f>IFERROR(N101/$N$19*100,"0.00")</f>
        <v>8.8888888888888892E-2</v>
      </c>
    </row>
    <row r="102" spans="1:15" x14ac:dyDescent="0.2">
      <c r="A102" s="65">
        <v>2</v>
      </c>
      <c r="B102" s="66">
        <v>2</v>
      </c>
      <c r="C102" s="66">
        <v>1</v>
      </c>
      <c r="D102" s="66">
        <v>6</v>
      </c>
      <c r="E102" s="66"/>
      <c r="F102" s="54" t="s">
        <v>30</v>
      </c>
      <c r="G102" s="67">
        <f t="shared" ref="G102:N102" si="42">G103+G104</f>
        <v>0</v>
      </c>
      <c r="H102" s="67">
        <f t="shared" si="42"/>
        <v>0</v>
      </c>
      <c r="I102" s="67">
        <f t="shared" si="42"/>
        <v>0</v>
      </c>
      <c r="J102" s="67">
        <f t="shared" si="42"/>
        <v>0</v>
      </c>
      <c r="K102" s="67">
        <f t="shared" si="42"/>
        <v>0</v>
      </c>
      <c r="L102" s="67">
        <f t="shared" si="42"/>
        <v>0</v>
      </c>
      <c r="M102" s="67">
        <f t="shared" si="42"/>
        <v>0</v>
      </c>
      <c r="N102" s="67">
        <f t="shared" si="42"/>
        <v>0</v>
      </c>
      <c r="O102" s="537">
        <v>0</v>
      </c>
    </row>
    <row r="103" spans="1:15" x14ac:dyDescent="0.2">
      <c r="A103" s="63">
        <v>2</v>
      </c>
      <c r="B103" s="58">
        <v>2</v>
      </c>
      <c r="C103" s="58">
        <v>1</v>
      </c>
      <c r="D103" s="58">
        <v>6</v>
      </c>
      <c r="E103" s="58" t="s">
        <v>308</v>
      </c>
      <c r="F103" s="64" t="s">
        <v>123</v>
      </c>
      <c r="G103" s="67"/>
      <c r="H103" s="67"/>
      <c r="I103" s="67"/>
      <c r="J103" s="67"/>
      <c r="K103" s="67"/>
      <c r="L103" s="67"/>
      <c r="M103" s="67"/>
      <c r="N103" s="56">
        <f>SUBTOTAL(9,G103:M103)</f>
        <v>0</v>
      </c>
      <c r="O103" s="534">
        <f>IFERROR(N103/$N$19*100,"0.00")</f>
        <v>0</v>
      </c>
    </row>
    <row r="104" spans="1:15" x14ac:dyDescent="0.2">
      <c r="A104" s="63">
        <v>2</v>
      </c>
      <c r="B104" s="58">
        <v>2</v>
      </c>
      <c r="C104" s="58">
        <v>1</v>
      </c>
      <c r="D104" s="58">
        <v>6</v>
      </c>
      <c r="E104" s="58" t="s">
        <v>309</v>
      </c>
      <c r="F104" s="64" t="s">
        <v>124</v>
      </c>
      <c r="G104" s="67"/>
      <c r="H104" s="67"/>
      <c r="I104" s="67"/>
      <c r="J104" s="67"/>
      <c r="K104" s="67"/>
      <c r="L104" s="67"/>
      <c r="M104" s="67"/>
      <c r="N104" s="56">
        <f>SUBTOTAL(9,G104:M104)</f>
        <v>0</v>
      </c>
      <c r="O104" s="534">
        <f>IFERROR(N104/$N$19*100,"0.00")</f>
        <v>0</v>
      </c>
    </row>
    <row r="105" spans="1:15" x14ac:dyDescent="0.2">
      <c r="A105" s="65">
        <v>2</v>
      </c>
      <c r="B105" s="66">
        <v>2</v>
      </c>
      <c r="C105" s="66">
        <v>1</v>
      </c>
      <c r="D105" s="66">
        <v>7</v>
      </c>
      <c r="E105" s="66"/>
      <c r="F105" s="54" t="s">
        <v>31</v>
      </c>
      <c r="G105" s="67">
        <f t="shared" ref="G105:N105" si="43">G106</f>
        <v>0</v>
      </c>
      <c r="H105" s="67">
        <f t="shared" si="43"/>
        <v>0</v>
      </c>
      <c r="I105" s="67">
        <f t="shared" si="43"/>
        <v>0</v>
      </c>
      <c r="J105" s="67">
        <f t="shared" si="43"/>
        <v>0</v>
      </c>
      <c r="K105" s="67">
        <f t="shared" si="43"/>
        <v>0</v>
      </c>
      <c r="L105" s="67">
        <f t="shared" si="43"/>
        <v>0</v>
      </c>
      <c r="M105" s="67">
        <f t="shared" si="43"/>
        <v>0</v>
      </c>
      <c r="N105" s="67">
        <f t="shared" si="43"/>
        <v>0</v>
      </c>
      <c r="O105" s="537" t="s">
        <v>1664</v>
      </c>
    </row>
    <row r="106" spans="1:15" x14ac:dyDescent="0.2">
      <c r="A106" s="63">
        <v>2</v>
      </c>
      <c r="B106" s="58">
        <v>2</v>
      </c>
      <c r="C106" s="58">
        <v>1</v>
      </c>
      <c r="D106" s="58">
        <v>7</v>
      </c>
      <c r="E106" s="58" t="s">
        <v>308</v>
      </c>
      <c r="F106" s="64" t="s">
        <v>31</v>
      </c>
      <c r="G106" s="56"/>
      <c r="H106" s="56"/>
      <c r="I106" s="56"/>
      <c r="J106" s="56"/>
      <c r="K106" s="56"/>
      <c r="L106" s="56"/>
      <c r="M106" s="56"/>
      <c r="N106" s="56">
        <f>SUBTOTAL(9,G106:M106)</f>
        <v>0</v>
      </c>
      <c r="O106" s="534">
        <f>IFERROR(N106/$N$19*100,"0.00")</f>
        <v>0</v>
      </c>
    </row>
    <row r="107" spans="1:15" x14ac:dyDescent="0.2">
      <c r="A107" s="65">
        <v>2</v>
      </c>
      <c r="B107" s="66">
        <v>2</v>
      </c>
      <c r="C107" s="66">
        <v>1</v>
      </c>
      <c r="D107" s="66">
        <v>8</v>
      </c>
      <c r="E107" s="66"/>
      <c r="F107" s="54" t="s">
        <v>125</v>
      </c>
      <c r="G107" s="67">
        <f t="shared" ref="G107:N107" si="44">G108</f>
        <v>0</v>
      </c>
      <c r="H107" s="67">
        <f t="shared" si="44"/>
        <v>0</v>
      </c>
      <c r="I107" s="67">
        <f t="shared" si="44"/>
        <v>0</v>
      </c>
      <c r="J107" s="67">
        <f t="shared" si="44"/>
        <v>0</v>
      </c>
      <c r="K107" s="67">
        <f t="shared" si="44"/>
        <v>0</v>
      </c>
      <c r="L107" s="67">
        <f t="shared" si="44"/>
        <v>0</v>
      </c>
      <c r="M107" s="67">
        <f t="shared" si="44"/>
        <v>400000</v>
      </c>
      <c r="N107" s="67">
        <f t="shared" si="44"/>
        <v>400000</v>
      </c>
      <c r="O107" s="537">
        <f>+O108</f>
        <v>7.407407407407407E-2</v>
      </c>
    </row>
    <row r="108" spans="1:15" x14ac:dyDescent="0.2">
      <c r="A108" s="57">
        <v>2</v>
      </c>
      <c r="B108" s="58">
        <v>2</v>
      </c>
      <c r="C108" s="58">
        <v>1</v>
      </c>
      <c r="D108" s="58">
        <v>8</v>
      </c>
      <c r="E108" s="58" t="s">
        <v>308</v>
      </c>
      <c r="F108" s="59" t="s">
        <v>125</v>
      </c>
      <c r="G108" s="56"/>
      <c r="H108" s="56"/>
      <c r="I108" s="56"/>
      <c r="J108" s="56"/>
      <c r="K108" s="56"/>
      <c r="L108" s="56"/>
      <c r="M108" s="56">
        <v>400000</v>
      </c>
      <c r="N108" s="56">
        <f>SUBTOTAL(9,G108:M108)</f>
        <v>400000</v>
      </c>
      <c r="O108" s="534">
        <f>IFERROR(N108/$N$19*100,"0.00")</f>
        <v>7.407407407407407E-2</v>
      </c>
    </row>
    <row r="109" spans="1:15" x14ac:dyDescent="0.2">
      <c r="A109" s="87">
        <v>2</v>
      </c>
      <c r="B109" s="85">
        <v>2</v>
      </c>
      <c r="C109" s="85">
        <v>2</v>
      </c>
      <c r="D109" s="85"/>
      <c r="E109" s="85"/>
      <c r="F109" s="88" t="s">
        <v>367</v>
      </c>
      <c r="G109" s="335">
        <f t="shared" ref="G109:N109" si="45">+G110+G112</f>
        <v>850000</v>
      </c>
      <c r="H109" s="335">
        <f t="shared" si="45"/>
        <v>500000</v>
      </c>
      <c r="I109" s="335">
        <f t="shared" si="45"/>
        <v>500000</v>
      </c>
      <c r="J109" s="335">
        <f t="shared" si="45"/>
        <v>500000</v>
      </c>
      <c r="K109" s="335">
        <f t="shared" si="45"/>
        <v>500000</v>
      </c>
      <c r="L109" s="335">
        <f t="shared" si="45"/>
        <v>500000</v>
      </c>
      <c r="M109" s="335">
        <f t="shared" si="45"/>
        <v>1000000</v>
      </c>
      <c r="N109" s="335">
        <f t="shared" si="45"/>
        <v>4350000</v>
      </c>
      <c r="O109" s="536">
        <f>+O110+O112</f>
        <v>0.80555555555555558</v>
      </c>
    </row>
    <row r="110" spans="1:15" x14ac:dyDescent="0.2">
      <c r="A110" s="65">
        <v>2</v>
      </c>
      <c r="B110" s="66">
        <v>2</v>
      </c>
      <c r="C110" s="66">
        <v>2</v>
      </c>
      <c r="D110" s="66">
        <v>1</v>
      </c>
      <c r="E110" s="66"/>
      <c r="F110" s="54" t="s">
        <v>126</v>
      </c>
      <c r="G110" s="67">
        <f t="shared" ref="G110:N110" si="46">G111</f>
        <v>350000</v>
      </c>
      <c r="H110" s="67">
        <f t="shared" si="46"/>
        <v>0</v>
      </c>
      <c r="I110" s="67">
        <f t="shared" si="46"/>
        <v>0</v>
      </c>
      <c r="J110" s="67">
        <f t="shared" si="46"/>
        <v>0</v>
      </c>
      <c r="K110" s="67">
        <f t="shared" si="46"/>
        <v>0</v>
      </c>
      <c r="L110" s="67">
        <f t="shared" si="46"/>
        <v>0</v>
      </c>
      <c r="M110" s="67">
        <f t="shared" si="46"/>
        <v>0</v>
      </c>
      <c r="N110" s="67">
        <f t="shared" si="46"/>
        <v>350000</v>
      </c>
      <c r="O110" s="537">
        <f>+O111</f>
        <v>6.4814814814814811E-2</v>
      </c>
    </row>
    <row r="111" spans="1:15" x14ac:dyDescent="0.2">
      <c r="A111" s="57">
        <v>2</v>
      </c>
      <c r="B111" s="58">
        <v>2</v>
      </c>
      <c r="C111" s="58">
        <v>2</v>
      </c>
      <c r="D111" s="58">
        <v>1</v>
      </c>
      <c r="E111" s="58" t="s">
        <v>308</v>
      </c>
      <c r="F111" s="59" t="s">
        <v>126</v>
      </c>
      <c r="G111" s="56">
        <v>350000</v>
      </c>
      <c r="H111" s="56"/>
      <c r="I111" s="56"/>
      <c r="J111" s="56"/>
      <c r="K111" s="56"/>
      <c r="L111" s="56"/>
      <c r="M111" s="56"/>
      <c r="N111" s="56">
        <f>SUBTOTAL(9,G111:M111)</f>
        <v>350000</v>
      </c>
      <c r="O111" s="534">
        <f>IFERROR(N111/$N$19*100,"0.00")</f>
        <v>6.4814814814814811E-2</v>
      </c>
    </row>
    <row r="112" spans="1:15" x14ac:dyDescent="0.2">
      <c r="A112" s="65">
        <v>2</v>
      </c>
      <c r="B112" s="66">
        <v>2</v>
      </c>
      <c r="C112" s="66">
        <v>2</v>
      </c>
      <c r="D112" s="66">
        <v>2</v>
      </c>
      <c r="E112" s="66"/>
      <c r="F112" s="54" t="s">
        <v>127</v>
      </c>
      <c r="G112" s="67">
        <f t="shared" ref="G112:N112" si="47">G113</f>
        <v>500000</v>
      </c>
      <c r="H112" s="67">
        <f t="shared" si="47"/>
        <v>500000</v>
      </c>
      <c r="I112" s="67">
        <f t="shared" si="47"/>
        <v>500000</v>
      </c>
      <c r="J112" s="67">
        <f t="shared" si="47"/>
        <v>500000</v>
      </c>
      <c r="K112" s="67">
        <f t="shared" si="47"/>
        <v>500000</v>
      </c>
      <c r="L112" s="67">
        <f t="shared" si="47"/>
        <v>500000</v>
      </c>
      <c r="M112" s="67">
        <f t="shared" si="47"/>
        <v>1000000</v>
      </c>
      <c r="N112" s="67">
        <f t="shared" si="47"/>
        <v>4000000</v>
      </c>
      <c r="O112" s="537">
        <f>+O113</f>
        <v>0.74074074074074081</v>
      </c>
    </row>
    <row r="113" spans="1:15" x14ac:dyDescent="0.2">
      <c r="A113" s="57">
        <v>2</v>
      </c>
      <c r="B113" s="58">
        <v>2</v>
      </c>
      <c r="C113" s="58">
        <v>2</v>
      </c>
      <c r="D113" s="58">
        <v>2</v>
      </c>
      <c r="E113" s="58" t="s">
        <v>308</v>
      </c>
      <c r="F113" s="59" t="s">
        <v>127</v>
      </c>
      <c r="G113" s="56">
        <v>500000</v>
      </c>
      <c r="H113" s="56">
        <v>500000</v>
      </c>
      <c r="I113" s="56">
        <v>500000</v>
      </c>
      <c r="J113" s="56">
        <v>500000</v>
      </c>
      <c r="K113" s="56">
        <v>500000</v>
      </c>
      <c r="L113" s="56">
        <v>500000</v>
      </c>
      <c r="M113" s="56">
        <v>1000000</v>
      </c>
      <c r="N113" s="56">
        <f>SUBTOTAL(9,G113:M113)</f>
        <v>4000000</v>
      </c>
      <c r="O113" s="534">
        <f>IFERROR(N113/$N$19*100,"0.00")</f>
        <v>0.74074074074074081</v>
      </c>
    </row>
    <row r="114" spans="1:15" x14ac:dyDescent="0.2">
      <c r="A114" s="87">
        <v>2</v>
      </c>
      <c r="B114" s="85">
        <v>2</v>
      </c>
      <c r="C114" s="85">
        <v>3</v>
      </c>
      <c r="D114" s="85"/>
      <c r="E114" s="85"/>
      <c r="F114" s="88" t="s">
        <v>32</v>
      </c>
      <c r="G114" s="335">
        <f t="shared" ref="G114:N114" si="48">+G115+G117</f>
        <v>0</v>
      </c>
      <c r="H114" s="335">
        <f t="shared" si="48"/>
        <v>0</v>
      </c>
      <c r="I114" s="335">
        <f t="shared" si="48"/>
        <v>0</v>
      </c>
      <c r="J114" s="335">
        <f t="shared" si="48"/>
        <v>0</v>
      </c>
      <c r="K114" s="335">
        <f t="shared" si="48"/>
        <v>0</v>
      </c>
      <c r="L114" s="335">
        <f t="shared" si="48"/>
        <v>0</v>
      </c>
      <c r="M114" s="335">
        <f t="shared" si="48"/>
        <v>0</v>
      </c>
      <c r="N114" s="335">
        <f t="shared" si="48"/>
        <v>0</v>
      </c>
      <c r="O114" s="536">
        <v>0</v>
      </c>
    </row>
    <row r="115" spans="1:15" x14ac:dyDescent="0.2">
      <c r="A115" s="65">
        <v>2</v>
      </c>
      <c r="B115" s="66">
        <v>2</v>
      </c>
      <c r="C115" s="66">
        <v>3</v>
      </c>
      <c r="D115" s="66">
        <v>1</v>
      </c>
      <c r="E115" s="66"/>
      <c r="F115" s="54" t="s">
        <v>128</v>
      </c>
      <c r="G115" s="67">
        <f t="shared" ref="G115:N115" si="49">G116</f>
        <v>0</v>
      </c>
      <c r="H115" s="67">
        <f t="shared" si="49"/>
        <v>0</v>
      </c>
      <c r="I115" s="67">
        <f t="shared" si="49"/>
        <v>0</v>
      </c>
      <c r="J115" s="67">
        <f t="shared" si="49"/>
        <v>0</v>
      </c>
      <c r="K115" s="67">
        <f t="shared" si="49"/>
        <v>0</v>
      </c>
      <c r="L115" s="67">
        <f t="shared" si="49"/>
        <v>0</v>
      </c>
      <c r="M115" s="67">
        <f t="shared" si="49"/>
        <v>0</v>
      </c>
      <c r="N115" s="67">
        <f t="shared" si="49"/>
        <v>0</v>
      </c>
      <c r="O115" s="537" t="s">
        <v>1664</v>
      </c>
    </row>
    <row r="116" spans="1:15" x14ac:dyDescent="0.2">
      <c r="A116" s="57">
        <v>2</v>
      </c>
      <c r="B116" s="58">
        <v>2</v>
      </c>
      <c r="C116" s="58">
        <v>3</v>
      </c>
      <c r="D116" s="58">
        <v>1</v>
      </c>
      <c r="E116" s="58" t="s">
        <v>308</v>
      </c>
      <c r="F116" s="59" t="s">
        <v>128</v>
      </c>
      <c r="G116" s="56"/>
      <c r="H116" s="56"/>
      <c r="I116" s="56"/>
      <c r="J116" s="56"/>
      <c r="K116" s="56"/>
      <c r="L116" s="56"/>
      <c r="M116" s="56"/>
      <c r="N116" s="56">
        <f>SUBTOTAL(9,G116:M116)</f>
        <v>0</v>
      </c>
      <c r="O116" s="534">
        <f>IFERROR(N116/$N$19*100,"0.00")</f>
        <v>0</v>
      </c>
    </row>
    <row r="117" spans="1:15" x14ac:dyDescent="0.2">
      <c r="A117" s="65">
        <v>2</v>
      </c>
      <c r="B117" s="66">
        <v>2</v>
      </c>
      <c r="C117" s="66">
        <v>3</v>
      </c>
      <c r="D117" s="66">
        <v>2</v>
      </c>
      <c r="E117" s="66"/>
      <c r="F117" s="54" t="s">
        <v>129</v>
      </c>
      <c r="G117" s="67">
        <f t="shared" ref="G117:N117" si="50">G118</f>
        <v>0</v>
      </c>
      <c r="H117" s="67">
        <f t="shared" si="50"/>
        <v>0</v>
      </c>
      <c r="I117" s="67">
        <f t="shared" si="50"/>
        <v>0</v>
      </c>
      <c r="J117" s="67">
        <f t="shared" si="50"/>
        <v>0</v>
      </c>
      <c r="K117" s="67">
        <f t="shared" si="50"/>
        <v>0</v>
      </c>
      <c r="L117" s="67">
        <f t="shared" si="50"/>
        <v>0</v>
      </c>
      <c r="M117" s="67">
        <f t="shared" si="50"/>
        <v>0</v>
      </c>
      <c r="N117" s="67">
        <f t="shared" si="50"/>
        <v>0</v>
      </c>
      <c r="O117" s="537" t="s">
        <v>1664</v>
      </c>
    </row>
    <row r="118" spans="1:15" x14ac:dyDescent="0.2">
      <c r="A118" s="63">
        <v>2</v>
      </c>
      <c r="B118" s="58">
        <v>2</v>
      </c>
      <c r="C118" s="58">
        <v>3</v>
      </c>
      <c r="D118" s="58">
        <v>2</v>
      </c>
      <c r="E118" s="58" t="s">
        <v>308</v>
      </c>
      <c r="F118" s="64" t="s">
        <v>129</v>
      </c>
      <c r="G118" s="56"/>
      <c r="H118" s="56"/>
      <c r="I118" s="56"/>
      <c r="J118" s="56"/>
      <c r="K118" s="56"/>
      <c r="L118" s="56"/>
      <c r="M118" s="56"/>
      <c r="N118" s="56">
        <f>SUBTOTAL(9,G118:M118)</f>
        <v>0</v>
      </c>
      <c r="O118" s="534">
        <f>IFERROR(N118/$N$19*100,"0.00")</f>
        <v>0</v>
      </c>
    </row>
    <row r="119" spans="1:15" x14ac:dyDescent="0.2">
      <c r="A119" s="87">
        <v>2</v>
      </c>
      <c r="B119" s="85">
        <v>2</v>
      </c>
      <c r="C119" s="85">
        <v>4</v>
      </c>
      <c r="D119" s="85"/>
      <c r="E119" s="85"/>
      <c r="F119" s="88" t="s">
        <v>130</v>
      </c>
      <c r="G119" s="335">
        <f t="shared" ref="G119:N119" si="51">+G120+G122+G124+G126</f>
        <v>0</v>
      </c>
      <c r="H119" s="335">
        <f t="shared" si="51"/>
        <v>0</v>
      </c>
      <c r="I119" s="335">
        <f t="shared" si="51"/>
        <v>0</v>
      </c>
      <c r="J119" s="335">
        <f t="shared" si="51"/>
        <v>0</v>
      </c>
      <c r="K119" s="335">
        <f t="shared" si="51"/>
        <v>0</v>
      </c>
      <c r="L119" s="335">
        <f t="shared" si="51"/>
        <v>0</v>
      </c>
      <c r="M119" s="335">
        <f t="shared" si="51"/>
        <v>192000</v>
      </c>
      <c r="N119" s="335">
        <f t="shared" si="51"/>
        <v>192000</v>
      </c>
      <c r="O119" s="536">
        <f>+O122+O120+O124+O126</f>
        <v>3.5555555555555556E-2</v>
      </c>
    </row>
    <row r="120" spans="1:15" x14ac:dyDescent="0.2">
      <c r="A120" s="65">
        <v>2</v>
      </c>
      <c r="B120" s="66">
        <v>2</v>
      </c>
      <c r="C120" s="66">
        <v>4</v>
      </c>
      <c r="D120" s="66">
        <v>1</v>
      </c>
      <c r="E120" s="66"/>
      <c r="F120" s="62" t="s">
        <v>33</v>
      </c>
      <c r="G120" s="67">
        <f t="shared" ref="G120:N120" si="52">G121</f>
        <v>0</v>
      </c>
      <c r="H120" s="67">
        <f t="shared" si="52"/>
        <v>0</v>
      </c>
      <c r="I120" s="67">
        <f t="shared" si="52"/>
        <v>0</v>
      </c>
      <c r="J120" s="67">
        <f t="shared" si="52"/>
        <v>0</v>
      </c>
      <c r="K120" s="67">
        <f t="shared" si="52"/>
        <v>0</v>
      </c>
      <c r="L120" s="67">
        <f t="shared" si="52"/>
        <v>0</v>
      </c>
      <c r="M120" s="67">
        <f t="shared" si="52"/>
        <v>0</v>
      </c>
      <c r="N120" s="67">
        <f t="shared" si="52"/>
        <v>0</v>
      </c>
      <c r="O120" s="537" t="s">
        <v>1664</v>
      </c>
    </row>
    <row r="121" spans="1:15" x14ac:dyDescent="0.2">
      <c r="A121" s="57">
        <v>2</v>
      </c>
      <c r="B121" s="58">
        <v>2</v>
      </c>
      <c r="C121" s="58">
        <v>4</v>
      </c>
      <c r="D121" s="58">
        <v>1</v>
      </c>
      <c r="E121" s="58" t="s">
        <v>308</v>
      </c>
      <c r="F121" s="59" t="s">
        <v>33</v>
      </c>
      <c r="G121" s="56"/>
      <c r="H121" s="56"/>
      <c r="I121" s="56"/>
      <c r="J121" s="56"/>
      <c r="K121" s="56"/>
      <c r="L121" s="56"/>
      <c r="M121" s="56"/>
      <c r="N121" s="56">
        <f>SUBTOTAL(9,G121:M121)</f>
        <v>0</v>
      </c>
      <c r="O121" s="534">
        <f>IFERROR(N121/$N$19*100,"0.00")</f>
        <v>0</v>
      </c>
    </row>
    <row r="122" spans="1:15" x14ac:dyDescent="0.2">
      <c r="A122" s="65">
        <v>2</v>
      </c>
      <c r="B122" s="66">
        <v>2</v>
      </c>
      <c r="C122" s="66">
        <v>4</v>
      </c>
      <c r="D122" s="66">
        <v>2</v>
      </c>
      <c r="E122" s="66"/>
      <c r="F122" s="62" t="s">
        <v>34</v>
      </c>
      <c r="G122" s="67">
        <f t="shared" ref="G122:N122" si="53">G123</f>
        <v>0</v>
      </c>
      <c r="H122" s="67">
        <f t="shared" si="53"/>
        <v>0</v>
      </c>
      <c r="I122" s="67">
        <f t="shared" si="53"/>
        <v>0</v>
      </c>
      <c r="J122" s="67">
        <f t="shared" si="53"/>
        <v>0</v>
      </c>
      <c r="K122" s="67">
        <f t="shared" si="53"/>
        <v>0</v>
      </c>
      <c r="L122" s="67">
        <f t="shared" si="53"/>
        <v>0</v>
      </c>
      <c r="M122" s="67">
        <f t="shared" si="53"/>
        <v>192000</v>
      </c>
      <c r="N122" s="67">
        <f t="shared" si="53"/>
        <v>192000</v>
      </c>
      <c r="O122" s="537">
        <f>+O123</f>
        <v>3.5555555555555556E-2</v>
      </c>
    </row>
    <row r="123" spans="1:15" x14ac:dyDescent="0.2">
      <c r="A123" s="63">
        <v>2</v>
      </c>
      <c r="B123" s="58">
        <v>2</v>
      </c>
      <c r="C123" s="58">
        <v>4</v>
      </c>
      <c r="D123" s="58">
        <v>2</v>
      </c>
      <c r="E123" s="58" t="s">
        <v>308</v>
      </c>
      <c r="F123" s="64" t="s">
        <v>34</v>
      </c>
      <c r="G123" s="56"/>
      <c r="H123" s="56"/>
      <c r="I123" s="56"/>
      <c r="J123" s="56"/>
      <c r="K123" s="56"/>
      <c r="L123" s="56"/>
      <c r="M123" s="56">
        <v>192000</v>
      </c>
      <c r="N123" s="56">
        <f>SUBTOTAL(9,G123:M123)</f>
        <v>192000</v>
      </c>
      <c r="O123" s="534">
        <f>IFERROR(N123/$N$19*100,"0.00")</f>
        <v>3.5555555555555556E-2</v>
      </c>
    </row>
    <row r="124" spans="1:15" x14ac:dyDescent="0.2">
      <c r="A124" s="65">
        <v>2</v>
      </c>
      <c r="B124" s="66">
        <v>2</v>
      </c>
      <c r="C124" s="66">
        <v>4</v>
      </c>
      <c r="D124" s="66">
        <v>3</v>
      </c>
      <c r="E124" s="66"/>
      <c r="F124" s="62" t="s">
        <v>49</v>
      </c>
      <c r="G124" s="67">
        <f t="shared" ref="G124:N124" si="54">G125</f>
        <v>0</v>
      </c>
      <c r="H124" s="67">
        <f t="shared" si="54"/>
        <v>0</v>
      </c>
      <c r="I124" s="67">
        <f t="shared" si="54"/>
        <v>0</v>
      </c>
      <c r="J124" s="67">
        <f t="shared" si="54"/>
        <v>0</v>
      </c>
      <c r="K124" s="67">
        <f t="shared" si="54"/>
        <v>0</v>
      </c>
      <c r="L124" s="67">
        <f t="shared" si="54"/>
        <v>0</v>
      </c>
      <c r="M124" s="67">
        <f t="shared" si="54"/>
        <v>0</v>
      </c>
      <c r="N124" s="67">
        <f t="shared" si="54"/>
        <v>0</v>
      </c>
      <c r="O124" s="537" t="s">
        <v>1664</v>
      </c>
    </row>
    <row r="125" spans="1:15" x14ac:dyDescent="0.2">
      <c r="A125" s="63">
        <v>2</v>
      </c>
      <c r="B125" s="58">
        <v>2</v>
      </c>
      <c r="C125" s="58">
        <v>4</v>
      </c>
      <c r="D125" s="58">
        <v>3</v>
      </c>
      <c r="E125" s="58" t="s">
        <v>308</v>
      </c>
      <c r="F125" s="64" t="s">
        <v>49</v>
      </c>
      <c r="G125" s="56"/>
      <c r="H125" s="56"/>
      <c r="I125" s="56"/>
      <c r="J125" s="56"/>
      <c r="K125" s="56"/>
      <c r="L125" s="56"/>
      <c r="M125" s="56"/>
      <c r="N125" s="56">
        <f>SUBTOTAL(9,G125:M125)</f>
        <v>0</v>
      </c>
      <c r="O125" s="534">
        <f>IFERROR(N125/$N$19*100,"0.00")</f>
        <v>0</v>
      </c>
    </row>
    <row r="126" spans="1:15" x14ac:dyDescent="0.2">
      <c r="A126" s="65">
        <v>2</v>
      </c>
      <c r="B126" s="66">
        <v>2</v>
      </c>
      <c r="C126" s="66">
        <v>4</v>
      </c>
      <c r="D126" s="66">
        <v>4</v>
      </c>
      <c r="E126" s="66"/>
      <c r="F126" s="62" t="s">
        <v>131</v>
      </c>
      <c r="G126" s="67">
        <f t="shared" ref="G126:N126" si="55">G127</f>
        <v>0</v>
      </c>
      <c r="H126" s="67">
        <f t="shared" si="55"/>
        <v>0</v>
      </c>
      <c r="I126" s="67">
        <f t="shared" si="55"/>
        <v>0</v>
      </c>
      <c r="J126" s="67">
        <f t="shared" si="55"/>
        <v>0</v>
      </c>
      <c r="K126" s="67">
        <f t="shared" si="55"/>
        <v>0</v>
      </c>
      <c r="L126" s="67">
        <f t="shared" si="55"/>
        <v>0</v>
      </c>
      <c r="M126" s="67">
        <f t="shared" si="55"/>
        <v>0</v>
      </c>
      <c r="N126" s="67">
        <f t="shared" si="55"/>
        <v>0</v>
      </c>
      <c r="O126" s="537" t="s">
        <v>1664</v>
      </c>
    </row>
    <row r="127" spans="1:15" x14ac:dyDescent="0.2">
      <c r="A127" s="63">
        <v>2</v>
      </c>
      <c r="B127" s="58">
        <v>2</v>
      </c>
      <c r="C127" s="58">
        <v>4</v>
      </c>
      <c r="D127" s="58">
        <v>4</v>
      </c>
      <c r="E127" s="58" t="s">
        <v>308</v>
      </c>
      <c r="F127" s="64" t="s">
        <v>131</v>
      </c>
      <c r="G127" s="56"/>
      <c r="H127" s="56"/>
      <c r="I127" s="56"/>
      <c r="J127" s="56"/>
      <c r="K127" s="56"/>
      <c r="L127" s="56"/>
      <c r="M127" s="56"/>
      <c r="N127" s="56">
        <f>SUBTOTAL(9,G127:M127)</f>
        <v>0</v>
      </c>
      <c r="O127" s="534">
        <f>IFERROR(N127/$N$19*100,"0.00")</f>
        <v>0</v>
      </c>
    </row>
    <row r="128" spans="1:15" x14ac:dyDescent="0.2">
      <c r="A128" s="87">
        <v>2</v>
      </c>
      <c r="B128" s="85">
        <v>2</v>
      </c>
      <c r="C128" s="85">
        <v>5</v>
      </c>
      <c r="D128" s="85"/>
      <c r="E128" s="85"/>
      <c r="F128" s="88" t="s">
        <v>132</v>
      </c>
      <c r="G128" s="335">
        <f t="shared" ref="G128:N128" si="56">+G129+G131+G133+G139+G141+G143+G145+G147</f>
        <v>0</v>
      </c>
      <c r="H128" s="335">
        <f t="shared" si="56"/>
        <v>0</v>
      </c>
      <c r="I128" s="335">
        <f t="shared" si="56"/>
        <v>0</v>
      </c>
      <c r="J128" s="335">
        <f t="shared" si="56"/>
        <v>0</v>
      </c>
      <c r="K128" s="335">
        <f t="shared" si="56"/>
        <v>0</v>
      </c>
      <c r="L128" s="335">
        <f t="shared" si="56"/>
        <v>0</v>
      </c>
      <c r="M128" s="335">
        <f t="shared" si="56"/>
        <v>50000</v>
      </c>
      <c r="N128" s="335">
        <f t="shared" si="56"/>
        <v>50000</v>
      </c>
      <c r="O128" s="536">
        <f>+O129+O131+O133+O139+O141+O143+O145+O147</f>
        <v>9.2592592592592587E-3</v>
      </c>
    </row>
    <row r="129" spans="1:15" x14ac:dyDescent="0.2">
      <c r="A129" s="65">
        <v>2</v>
      </c>
      <c r="B129" s="66">
        <v>2</v>
      </c>
      <c r="C129" s="66">
        <v>5</v>
      </c>
      <c r="D129" s="66">
        <v>1</v>
      </c>
      <c r="E129" s="66"/>
      <c r="F129" s="62" t="s">
        <v>133</v>
      </c>
      <c r="G129" s="67">
        <f t="shared" ref="G129:N129" si="57">G130</f>
        <v>0</v>
      </c>
      <c r="H129" s="67">
        <f t="shared" si="57"/>
        <v>0</v>
      </c>
      <c r="I129" s="67">
        <f t="shared" si="57"/>
        <v>0</v>
      </c>
      <c r="J129" s="67">
        <f t="shared" si="57"/>
        <v>0</v>
      </c>
      <c r="K129" s="67">
        <f t="shared" si="57"/>
        <v>0</v>
      </c>
      <c r="L129" s="67">
        <f t="shared" si="57"/>
        <v>0</v>
      </c>
      <c r="M129" s="67">
        <f t="shared" si="57"/>
        <v>0</v>
      </c>
      <c r="N129" s="67">
        <f t="shared" si="57"/>
        <v>0</v>
      </c>
      <c r="O129" s="537" t="s">
        <v>1664</v>
      </c>
    </row>
    <row r="130" spans="1:15" x14ac:dyDescent="0.2">
      <c r="A130" s="63">
        <v>2</v>
      </c>
      <c r="B130" s="58">
        <v>2</v>
      </c>
      <c r="C130" s="58">
        <v>5</v>
      </c>
      <c r="D130" s="58">
        <v>1</v>
      </c>
      <c r="E130" s="58" t="s">
        <v>308</v>
      </c>
      <c r="F130" s="64" t="s">
        <v>133</v>
      </c>
      <c r="G130" s="56"/>
      <c r="H130" s="56"/>
      <c r="I130" s="56"/>
      <c r="J130" s="56"/>
      <c r="K130" s="56"/>
      <c r="L130" s="56"/>
      <c r="M130" s="56"/>
      <c r="N130" s="56">
        <f>SUBTOTAL(9,G130:M130)</f>
        <v>0</v>
      </c>
      <c r="O130" s="534">
        <f>IFERROR(N130/$N$19*100,"0.00")</f>
        <v>0</v>
      </c>
    </row>
    <row r="131" spans="1:15" x14ac:dyDescent="0.2">
      <c r="A131" s="68">
        <v>2</v>
      </c>
      <c r="B131" s="66">
        <v>2</v>
      </c>
      <c r="C131" s="66">
        <v>5</v>
      </c>
      <c r="D131" s="66">
        <v>2</v>
      </c>
      <c r="E131" s="66"/>
      <c r="F131" s="69" t="s">
        <v>134</v>
      </c>
      <c r="G131" s="67">
        <f t="shared" ref="G131:N131" si="58">G132</f>
        <v>0</v>
      </c>
      <c r="H131" s="67">
        <f t="shared" si="58"/>
        <v>0</v>
      </c>
      <c r="I131" s="67">
        <f t="shared" si="58"/>
        <v>0</v>
      </c>
      <c r="J131" s="67">
        <f t="shared" si="58"/>
        <v>0</v>
      </c>
      <c r="K131" s="67">
        <f t="shared" si="58"/>
        <v>0</v>
      </c>
      <c r="L131" s="67">
        <f t="shared" si="58"/>
        <v>0</v>
      </c>
      <c r="M131" s="67">
        <f t="shared" si="58"/>
        <v>0</v>
      </c>
      <c r="N131" s="67">
        <f t="shared" si="58"/>
        <v>0</v>
      </c>
      <c r="O131" s="537" t="s">
        <v>1664</v>
      </c>
    </row>
    <row r="132" spans="1:15" x14ac:dyDescent="0.2">
      <c r="A132" s="63">
        <v>2</v>
      </c>
      <c r="B132" s="58">
        <v>2</v>
      </c>
      <c r="C132" s="58">
        <v>5</v>
      </c>
      <c r="D132" s="58">
        <v>2</v>
      </c>
      <c r="E132" s="58" t="s">
        <v>308</v>
      </c>
      <c r="F132" s="64" t="s">
        <v>134</v>
      </c>
      <c r="G132" s="56"/>
      <c r="H132" s="56"/>
      <c r="I132" s="56"/>
      <c r="J132" s="56"/>
      <c r="K132" s="56"/>
      <c r="L132" s="56"/>
      <c r="M132" s="56"/>
      <c r="N132" s="56">
        <f>SUBTOTAL(9,G132:M132)</f>
        <v>0</v>
      </c>
      <c r="O132" s="534">
        <f>IFERROR(N132/$N$19*100,"0.00")</f>
        <v>0</v>
      </c>
    </row>
    <row r="133" spans="1:15" x14ac:dyDescent="0.2">
      <c r="A133" s="65">
        <v>2</v>
      </c>
      <c r="B133" s="66">
        <v>2</v>
      </c>
      <c r="C133" s="66">
        <v>5</v>
      </c>
      <c r="D133" s="66">
        <v>3</v>
      </c>
      <c r="E133" s="66"/>
      <c r="F133" s="62" t="s">
        <v>135</v>
      </c>
      <c r="G133" s="67">
        <f t="shared" ref="G133:N133" si="59">SUM(G134:G138)</f>
        <v>0</v>
      </c>
      <c r="H133" s="67">
        <f t="shared" si="59"/>
        <v>0</v>
      </c>
      <c r="I133" s="67">
        <f t="shared" si="59"/>
        <v>0</v>
      </c>
      <c r="J133" s="67">
        <f t="shared" si="59"/>
        <v>0</v>
      </c>
      <c r="K133" s="67">
        <f t="shared" si="59"/>
        <v>0</v>
      </c>
      <c r="L133" s="67">
        <f t="shared" si="59"/>
        <v>0</v>
      </c>
      <c r="M133" s="67">
        <f t="shared" si="59"/>
        <v>0</v>
      </c>
      <c r="N133" s="67">
        <f t="shared" si="59"/>
        <v>0</v>
      </c>
      <c r="O133" s="537">
        <v>0</v>
      </c>
    </row>
    <row r="134" spans="1:15" x14ac:dyDescent="0.2">
      <c r="A134" s="63">
        <v>2</v>
      </c>
      <c r="B134" s="58">
        <v>2</v>
      </c>
      <c r="C134" s="58">
        <v>5</v>
      </c>
      <c r="D134" s="58">
        <v>3</v>
      </c>
      <c r="E134" s="58" t="s">
        <v>308</v>
      </c>
      <c r="F134" s="64" t="s">
        <v>136</v>
      </c>
      <c r="G134" s="56"/>
      <c r="H134" s="56"/>
      <c r="I134" s="56"/>
      <c r="J134" s="56"/>
      <c r="K134" s="56"/>
      <c r="L134" s="56"/>
      <c r="M134" s="56"/>
      <c r="N134" s="56">
        <f>SUBTOTAL(9,G134:M134)</f>
        <v>0</v>
      </c>
      <c r="O134" s="534">
        <f>IFERROR(N134/$N$19*100,"0.00")</f>
        <v>0</v>
      </c>
    </row>
    <row r="135" spans="1:15" x14ac:dyDescent="0.2">
      <c r="A135" s="63">
        <v>2</v>
      </c>
      <c r="B135" s="58">
        <v>2</v>
      </c>
      <c r="C135" s="58">
        <v>5</v>
      </c>
      <c r="D135" s="58">
        <v>3</v>
      </c>
      <c r="E135" s="58" t="s">
        <v>309</v>
      </c>
      <c r="F135" s="64" t="s">
        <v>137</v>
      </c>
      <c r="G135" s="56"/>
      <c r="H135" s="56"/>
      <c r="I135" s="56"/>
      <c r="J135" s="56"/>
      <c r="K135" s="56"/>
      <c r="L135" s="56"/>
      <c r="M135" s="56"/>
      <c r="N135" s="56">
        <f>SUBTOTAL(9,G135:M135)</f>
        <v>0</v>
      </c>
      <c r="O135" s="534">
        <f>IFERROR(N135/$N$19*100,"0.00")</f>
        <v>0</v>
      </c>
    </row>
    <row r="136" spans="1:15" x14ac:dyDescent="0.2">
      <c r="A136" s="63">
        <v>2</v>
      </c>
      <c r="B136" s="58">
        <v>2</v>
      </c>
      <c r="C136" s="58">
        <v>5</v>
      </c>
      <c r="D136" s="58">
        <v>3</v>
      </c>
      <c r="E136" s="58" t="s">
        <v>310</v>
      </c>
      <c r="F136" s="64" t="s">
        <v>138</v>
      </c>
      <c r="G136" s="56"/>
      <c r="H136" s="56"/>
      <c r="I136" s="56"/>
      <c r="J136" s="56"/>
      <c r="K136" s="56"/>
      <c r="L136" s="56"/>
      <c r="M136" s="56"/>
      <c r="N136" s="56">
        <f>SUBTOTAL(9,G136:M136)</f>
        <v>0</v>
      </c>
      <c r="O136" s="534">
        <f>IFERROR(N136/$N$19*100,"0.00")</f>
        <v>0</v>
      </c>
    </row>
    <row r="137" spans="1:15" x14ac:dyDescent="0.2">
      <c r="A137" s="63">
        <v>2</v>
      </c>
      <c r="B137" s="58">
        <v>2</v>
      </c>
      <c r="C137" s="58">
        <v>5</v>
      </c>
      <c r="D137" s="58">
        <v>3</v>
      </c>
      <c r="E137" s="58" t="s">
        <v>311</v>
      </c>
      <c r="F137" s="64" t="s">
        <v>139</v>
      </c>
      <c r="G137" s="56"/>
      <c r="H137" s="56"/>
      <c r="I137" s="56"/>
      <c r="J137" s="56"/>
      <c r="K137" s="56"/>
      <c r="L137" s="56"/>
      <c r="M137" s="56"/>
      <c r="N137" s="56">
        <f>SUBTOTAL(9,G137:M137)</f>
        <v>0</v>
      </c>
      <c r="O137" s="534">
        <f>IFERROR(N137/$N$19*100,"0.00")</f>
        <v>0</v>
      </c>
    </row>
    <row r="138" spans="1:15" x14ac:dyDescent="0.2">
      <c r="A138" s="63">
        <v>2</v>
      </c>
      <c r="B138" s="58">
        <v>2</v>
      </c>
      <c r="C138" s="58">
        <v>5</v>
      </c>
      <c r="D138" s="58">
        <v>3</v>
      </c>
      <c r="E138" s="58" t="s">
        <v>315</v>
      </c>
      <c r="F138" s="64" t="s">
        <v>140</v>
      </c>
      <c r="G138" s="56"/>
      <c r="H138" s="56"/>
      <c r="I138" s="56"/>
      <c r="J138" s="56"/>
      <c r="K138" s="56"/>
      <c r="L138" s="56"/>
      <c r="M138" s="56"/>
      <c r="N138" s="56">
        <f>SUBTOTAL(9,G138:M138)</f>
        <v>0</v>
      </c>
      <c r="O138" s="534">
        <f>IFERROR(N138/$N$19*100,"0.00")</f>
        <v>0</v>
      </c>
    </row>
    <row r="139" spans="1:15" x14ac:dyDescent="0.2">
      <c r="A139" s="65">
        <v>2</v>
      </c>
      <c r="B139" s="66">
        <v>2</v>
      </c>
      <c r="C139" s="66">
        <v>5</v>
      </c>
      <c r="D139" s="66">
        <v>4</v>
      </c>
      <c r="E139" s="66"/>
      <c r="F139" s="62" t="s">
        <v>141</v>
      </c>
      <c r="G139" s="67">
        <f t="shared" ref="G139:N139" si="60">G140</f>
        <v>0</v>
      </c>
      <c r="H139" s="67">
        <f t="shared" si="60"/>
        <v>0</v>
      </c>
      <c r="I139" s="67">
        <f t="shared" si="60"/>
        <v>0</v>
      </c>
      <c r="J139" s="67">
        <f t="shared" si="60"/>
        <v>0</v>
      </c>
      <c r="K139" s="67">
        <f t="shared" si="60"/>
        <v>0</v>
      </c>
      <c r="L139" s="67">
        <f t="shared" si="60"/>
        <v>0</v>
      </c>
      <c r="M139" s="67">
        <f t="shared" si="60"/>
        <v>50000</v>
      </c>
      <c r="N139" s="67">
        <f t="shared" si="60"/>
        <v>50000</v>
      </c>
      <c r="O139" s="537">
        <f>+O140</f>
        <v>9.2592592592592587E-3</v>
      </c>
    </row>
    <row r="140" spans="1:15" x14ac:dyDescent="0.2">
      <c r="A140" s="63">
        <v>2</v>
      </c>
      <c r="B140" s="58">
        <v>2</v>
      </c>
      <c r="C140" s="58">
        <v>5</v>
      </c>
      <c r="D140" s="58">
        <v>4</v>
      </c>
      <c r="E140" s="58" t="s">
        <v>308</v>
      </c>
      <c r="F140" s="64" t="s">
        <v>141</v>
      </c>
      <c r="G140" s="56"/>
      <c r="H140" s="56"/>
      <c r="I140" s="56"/>
      <c r="J140" s="56"/>
      <c r="K140" s="56"/>
      <c r="L140" s="56"/>
      <c r="M140" s="56">
        <v>50000</v>
      </c>
      <c r="N140" s="56">
        <f>SUBTOTAL(9,G140:M140)</f>
        <v>50000</v>
      </c>
      <c r="O140" s="534">
        <f>IFERROR(N140/$N$19*100,"0.00")</f>
        <v>9.2592592592592587E-3</v>
      </c>
    </row>
    <row r="141" spans="1:15" x14ac:dyDescent="0.2">
      <c r="A141" s="68">
        <v>2</v>
      </c>
      <c r="B141" s="66">
        <v>2</v>
      </c>
      <c r="C141" s="66">
        <v>5</v>
      </c>
      <c r="D141" s="66">
        <v>5</v>
      </c>
      <c r="E141" s="66"/>
      <c r="F141" s="69" t="s">
        <v>368</v>
      </c>
      <c r="G141" s="67">
        <f t="shared" ref="G141:O141" si="61">+G142</f>
        <v>0</v>
      </c>
      <c r="H141" s="67">
        <f t="shared" si="61"/>
        <v>0</v>
      </c>
      <c r="I141" s="67">
        <f t="shared" si="61"/>
        <v>0</v>
      </c>
      <c r="J141" s="67">
        <f t="shared" si="61"/>
        <v>0</v>
      </c>
      <c r="K141" s="67">
        <f t="shared" si="61"/>
        <v>0</v>
      </c>
      <c r="L141" s="67">
        <f t="shared" si="61"/>
        <v>0</v>
      </c>
      <c r="M141" s="67">
        <f t="shared" si="61"/>
        <v>0</v>
      </c>
      <c r="N141" s="67">
        <f t="shared" si="61"/>
        <v>0</v>
      </c>
      <c r="O141" s="539">
        <f t="shared" si="61"/>
        <v>0</v>
      </c>
    </row>
    <row r="142" spans="1:15" x14ac:dyDescent="0.2">
      <c r="A142" s="63">
        <v>2</v>
      </c>
      <c r="B142" s="58">
        <v>2</v>
      </c>
      <c r="C142" s="58">
        <v>5</v>
      </c>
      <c r="D142" s="58">
        <v>5</v>
      </c>
      <c r="E142" s="58" t="s">
        <v>308</v>
      </c>
      <c r="F142" s="64" t="s">
        <v>368</v>
      </c>
      <c r="G142" s="56"/>
      <c r="H142" s="56"/>
      <c r="I142" s="56"/>
      <c r="J142" s="56"/>
      <c r="K142" s="56"/>
      <c r="L142" s="56"/>
      <c r="M142" s="56"/>
      <c r="N142" s="56">
        <f>SUBTOTAL(9,G142:M142)</f>
        <v>0</v>
      </c>
      <c r="O142" s="534">
        <f>IFERROR(N142/$N$19*100,"0.00")</f>
        <v>0</v>
      </c>
    </row>
    <row r="143" spans="1:15" x14ac:dyDescent="0.2">
      <c r="A143" s="68">
        <v>2</v>
      </c>
      <c r="B143" s="66">
        <v>2</v>
      </c>
      <c r="C143" s="66">
        <v>5</v>
      </c>
      <c r="D143" s="66">
        <v>6</v>
      </c>
      <c r="E143" s="66"/>
      <c r="F143" s="69" t="s">
        <v>369</v>
      </c>
      <c r="G143" s="67">
        <f t="shared" ref="G143:N143" si="62">G144</f>
        <v>0</v>
      </c>
      <c r="H143" s="67">
        <f t="shared" si="62"/>
        <v>0</v>
      </c>
      <c r="I143" s="67">
        <f t="shared" si="62"/>
        <v>0</v>
      </c>
      <c r="J143" s="67">
        <f t="shared" si="62"/>
        <v>0</v>
      </c>
      <c r="K143" s="67">
        <f t="shared" si="62"/>
        <v>0</v>
      </c>
      <c r="L143" s="67">
        <f t="shared" si="62"/>
        <v>0</v>
      </c>
      <c r="M143" s="67">
        <f t="shared" si="62"/>
        <v>0</v>
      </c>
      <c r="N143" s="67">
        <f t="shared" si="62"/>
        <v>0</v>
      </c>
      <c r="O143" s="537" t="s">
        <v>1664</v>
      </c>
    </row>
    <row r="144" spans="1:15" x14ac:dyDescent="0.2">
      <c r="A144" s="63">
        <v>2</v>
      </c>
      <c r="B144" s="58">
        <v>2</v>
      </c>
      <c r="C144" s="58">
        <v>5</v>
      </c>
      <c r="D144" s="58">
        <v>6</v>
      </c>
      <c r="E144" s="58" t="s">
        <v>308</v>
      </c>
      <c r="F144" s="64" t="s">
        <v>369</v>
      </c>
      <c r="G144" s="56"/>
      <c r="H144" s="56"/>
      <c r="I144" s="56"/>
      <c r="J144" s="56"/>
      <c r="K144" s="56"/>
      <c r="L144" s="56"/>
      <c r="M144" s="56"/>
      <c r="N144" s="56">
        <f>SUBTOTAL(9,G144:M144)</f>
        <v>0</v>
      </c>
      <c r="O144" s="534">
        <f>IFERROR(N144/$N$19*100,"0.00")</f>
        <v>0</v>
      </c>
    </row>
    <row r="145" spans="1:15" x14ac:dyDescent="0.2">
      <c r="A145" s="68">
        <v>2</v>
      </c>
      <c r="B145" s="66">
        <v>2</v>
      </c>
      <c r="C145" s="66">
        <v>5</v>
      </c>
      <c r="D145" s="66">
        <v>7</v>
      </c>
      <c r="E145" s="66"/>
      <c r="F145" s="69" t="s">
        <v>370</v>
      </c>
      <c r="G145" s="67">
        <f t="shared" ref="G145:O145" si="63">+G146</f>
        <v>0</v>
      </c>
      <c r="H145" s="67">
        <f t="shared" si="63"/>
        <v>0</v>
      </c>
      <c r="I145" s="67">
        <f t="shared" si="63"/>
        <v>0</v>
      </c>
      <c r="J145" s="67">
        <f t="shared" si="63"/>
        <v>0</v>
      </c>
      <c r="K145" s="67">
        <f t="shared" si="63"/>
        <v>0</v>
      </c>
      <c r="L145" s="67">
        <f t="shared" si="63"/>
        <v>0</v>
      </c>
      <c r="M145" s="67">
        <f t="shared" si="63"/>
        <v>0</v>
      </c>
      <c r="N145" s="67">
        <f t="shared" si="63"/>
        <v>0</v>
      </c>
      <c r="O145" s="539">
        <f t="shared" si="63"/>
        <v>0</v>
      </c>
    </row>
    <row r="146" spans="1:15" x14ac:dyDescent="0.2">
      <c r="A146" s="63">
        <v>2</v>
      </c>
      <c r="B146" s="58">
        <v>2</v>
      </c>
      <c r="C146" s="58">
        <v>5</v>
      </c>
      <c r="D146" s="58">
        <v>7</v>
      </c>
      <c r="E146" s="58" t="s">
        <v>308</v>
      </c>
      <c r="F146" s="64" t="s">
        <v>370</v>
      </c>
      <c r="G146" s="56"/>
      <c r="H146" s="56"/>
      <c r="I146" s="56"/>
      <c r="J146" s="56"/>
      <c r="K146" s="56"/>
      <c r="L146" s="56"/>
      <c r="M146" s="56"/>
      <c r="N146" s="56">
        <f>SUBTOTAL(9,G146:M146)</f>
        <v>0</v>
      </c>
      <c r="O146" s="534">
        <f>IFERROR(N146/$N$19*100,"0.00")</f>
        <v>0</v>
      </c>
    </row>
    <row r="147" spans="1:15" x14ac:dyDescent="0.2">
      <c r="A147" s="68">
        <v>2</v>
      </c>
      <c r="B147" s="66">
        <v>2</v>
      </c>
      <c r="C147" s="66">
        <v>5</v>
      </c>
      <c r="D147" s="66">
        <v>8</v>
      </c>
      <c r="E147" s="66"/>
      <c r="F147" s="69" t="s">
        <v>142</v>
      </c>
      <c r="G147" s="67">
        <f t="shared" ref="G147:N147" si="64">G148</f>
        <v>0</v>
      </c>
      <c r="H147" s="67">
        <f t="shared" si="64"/>
        <v>0</v>
      </c>
      <c r="I147" s="67">
        <f t="shared" si="64"/>
        <v>0</v>
      </c>
      <c r="J147" s="67">
        <f t="shared" si="64"/>
        <v>0</v>
      </c>
      <c r="K147" s="67">
        <f t="shared" si="64"/>
        <v>0</v>
      </c>
      <c r="L147" s="67">
        <f t="shared" si="64"/>
        <v>0</v>
      </c>
      <c r="M147" s="67">
        <f t="shared" si="64"/>
        <v>0</v>
      </c>
      <c r="N147" s="67">
        <f t="shared" si="64"/>
        <v>0</v>
      </c>
      <c r="O147" s="537" t="s">
        <v>1664</v>
      </c>
    </row>
    <row r="148" spans="1:15" x14ac:dyDescent="0.2">
      <c r="A148" s="63">
        <v>2</v>
      </c>
      <c r="B148" s="58">
        <v>2</v>
      </c>
      <c r="C148" s="58">
        <v>5</v>
      </c>
      <c r="D148" s="58">
        <v>8</v>
      </c>
      <c r="E148" s="58" t="s">
        <v>308</v>
      </c>
      <c r="F148" s="64" t="s">
        <v>142</v>
      </c>
      <c r="G148" s="56"/>
      <c r="H148" s="56"/>
      <c r="I148" s="56"/>
      <c r="J148" s="56"/>
      <c r="K148" s="56"/>
      <c r="L148" s="56"/>
      <c r="M148" s="56"/>
      <c r="N148" s="56">
        <f>SUBTOTAL(9,G148:M148)</f>
        <v>0</v>
      </c>
      <c r="O148" s="534">
        <f>IFERROR(N148/$N$19*100,"0.00")</f>
        <v>0</v>
      </c>
    </row>
    <row r="149" spans="1:15" x14ac:dyDescent="0.2">
      <c r="A149" s="87">
        <v>2</v>
      </c>
      <c r="B149" s="85">
        <v>2</v>
      </c>
      <c r="C149" s="85">
        <v>6</v>
      </c>
      <c r="D149" s="85"/>
      <c r="E149" s="85"/>
      <c r="F149" s="88" t="s">
        <v>143</v>
      </c>
      <c r="G149" s="335">
        <f t="shared" ref="G149:N149" si="65">+G150+G152+G154+G156+G158+G160+G162+G164+G166</f>
        <v>0</v>
      </c>
      <c r="H149" s="335">
        <f t="shared" si="65"/>
        <v>0</v>
      </c>
      <c r="I149" s="335">
        <f t="shared" si="65"/>
        <v>0</v>
      </c>
      <c r="J149" s="335">
        <f t="shared" si="65"/>
        <v>0</v>
      </c>
      <c r="K149" s="335">
        <f t="shared" si="65"/>
        <v>0</v>
      </c>
      <c r="L149" s="335">
        <f t="shared" si="65"/>
        <v>0</v>
      </c>
      <c r="M149" s="335">
        <f t="shared" si="65"/>
        <v>120000</v>
      </c>
      <c r="N149" s="335">
        <f t="shared" si="65"/>
        <v>120000</v>
      </c>
      <c r="O149" s="536">
        <f>+O152+O150+O154+O156+O158+O160+O162+O164+O166</f>
        <v>2.2222222222222223E-2</v>
      </c>
    </row>
    <row r="150" spans="1:15" x14ac:dyDescent="0.2">
      <c r="A150" s="65">
        <v>2</v>
      </c>
      <c r="B150" s="66">
        <v>2</v>
      </c>
      <c r="C150" s="66">
        <v>6</v>
      </c>
      <c r="D150" s="66">
        <v>1</v>
      </c>
      <c r="E150" s="66"/>
      <c r="F150" s="62" t="s">
        <v>371</v>
      </c>
      <c r="G150" s="67">
        <f t="shared" ref="G150:N150" si="66">G151</f>
        <v>0</v>
      </c>
      <c r="H150" s="67">
        <f t="shared" si="66"/>
        <v>0</v>
      </c>
      <c r="I150" s="67">
        <f t="shared" si="66"/>
        <v>0</v>
      </c>
      <c r="J150" s="67">
        <f t="shared" si="66"/>
        <v>0</v>
      </c>
      <c r="K150" s="67">
        <f t="shared" si="66"/>
        <v>0</v>
      </c>
      <c r="L150" s="67">
        <f t="shared" si="66"/>
        <v>0</v>
      </c>
      <c r="M150" s="67">
        <f t="shared" si="66"/>
        <v>0</v>
      </c>
      <c r="N150" s="67">
        <f t="shared" si="66"/>
        <v>0</v>
      </c>
      <c r="O150" s="537" t="s">
        <v>1664</v>
      </c>
    </row>
    <row r="151" spans="1:15" x14ac:dyDescent="0.2">
      <c r="A151" s="63">
        <v>2</v>
      </c>
      <c r="B151" s="58">
        <v>2</v>
      </c>
      <c r="C151" s="58">
        <v>6</v>
      </c>
      <c r="D151" s="58">
        <v>1</v>
      </c>
      <c r="E151" s="58" t="s">
        <v>308</v>
      </c>
      <c r="F151" s="64" t="s">
        <v>371</v>
      </c>
      <c r="G151" s="56"/>
      <c r="H151" s="56"/>
      <c r="I151" s="56"/>
      <c r="J151" s="56"/>
      <c r="K151" s="56"/>
      <c r="L151" s="56"/>
      <c r="M151" s="56"/>
      <c r="N151" s="56">
        <f>SUBTOTAL(9,G151:M151)</f>
        <v>0</v>
      </c>
      <c r="O151" s="534">
        <f>IFERROR(N151/$N$19*100,"0.00")</f>
        <v>0</v>
      </c>
    </row>
    <row r="152" spans="1:15" x14ac:dyDescent="0.2">
      <c r="A152" s="65">
        <v>2</v>
      </c>
      <c r="B152" s="66">
        <v>2</v>
      </c>
      <c r="C152" s="66">
        <v>6</v>
      </c>
      <c r="D152" s="66">
        <v>2</v>
      </c>
      <c r="E152" s="66"/>
      <c r="F152" s="62" t="s">
        <v>144</v>
      </c>
      <c r="G152" s="67">
        <f t="shared" ref="G152:N152" si="67">G153</f>
        <v>0</v>
      </c>
      <c r="H152" s="67">
        <f t="shared" si="67"/>
        <v>0</v>
      </c>
      <c r="I152" s="67">
        <f t="shared" si="67"/>
        <v>0</v>
      </c>
      <c r="J152" s="67">
        <f t="shared" si="67"/>
        <v>0</v>
      </c>
      <c r="K152" s="67">
        <f t="shared" si="67"/>
        <v>0</v>
      </c>
      <c r="L152" s="67">
        <f t="shared" si="67"/>
        <v>0</v>
      </c>
      <c r="M152" s="67">
        <f t="shared" si="67"/>
        <v>120000</v>
      </c>
      <c r="N152" s="67">
        <f t="shared" si="67"/>
        <v>120000</v>
      </c>
      <c r="O152" s="537">
        <f>+O153</f>
        <v>2.2222222222222223E-2</v>
      </c>
    </row>
    <row r="153" spans="1:15" x14ac:dyDescent="0.2">
      <c r="A153" s="124">
        <v>2</v>
      </c>
      <c r="B153" s="113">
        <v>2</v>
      </c>
      <c r="C153" s="113">
        <v>6</v>
      </c>
      <c r="D153" s="113">
        <v>2</v>
      </c>
      <c r="E153" s="113" t="s">
        <v>308</v>
      </c>
      <c r="F153" s="125" t="s">
        <v>144</v>
      </c>
      <c r="G153" s="116"/>
      <c r="H153" s="116"/>
      <c r="I153" s="116"/>
      <c r="J153" s="116"/>
      <c r="K153" s="116"/>
      <c r="L153" s="116"/>
      <c r="M153" s="116">
        <v>120000</v>
      </c>
      <c r="N153" s="116">
        <f>SUBTOTAL(9,G153:M153)</f>
        <v>120000</v>
      </c>
      <c r="O153" s="538">
        <f>IFERROR(N153/$N$19*100,"0.00")</f>
        <v>2.2222222222222223E-2</v>
      </c>
    </row>
    <row r="154" spans="1:15" x14ac:dyDescent="0.2">
      <c r="A154" s="65">
        <v>2</v>
      </c>
      <c r="B154" s="66">
        <v>2</v>
      </c>
      <c r="C154" s="66">
        <v>6</v>
      </c>
      <c r="D154" s="66">
        <v>3</v>
      </c>
      <c r="E154" s="66"/>
      <c r="F154" s="62" t="s">
        <v>145</v>
      </c>
      <c r="G154" s="67">
        <f t="shared" ref="G154:N154" si="68">G155</f>
        <v>0</v>
      </c>
      <c r="H154" s="67">
        <f t="shared" si="68"/>
        <v>0</v>
      </c>
      <c r="I154" s="67">
        <f t="shared" si="68"/>
        <v>0</v>
      </c>
      <c r="J154" s="67">
        <f t="shared" si="68"/>
        <v>0</v>
      </c>
      <c r="K154" s="67">
        <f t="shared" si="68"/>
        <v>0</v>
      </c>
      <c r="L154" s="67">
        <f t="shared" si="68"/>
        <v>0</v>
      </c>
      <c r="M154" s="67">
        <f t="shared" si="68"/>
        <v>0</v>
      </c>
      <c r="N154" s="67">
        <f t="shared" si="68"/>
        <v>0</v>
      </c>
      <c r="O154" s="537" t="s">
        <v>1664</v>
      </c>
    </row>
    <row r="155" spans="1:15" x14ac:dyDescent="0.2">
      <c r="A155" s="63">
        <v>2</v>
      </c>
      <c r="B155" s="58">
        <v>2</v>
      </c>
      <c r="C155" s="58">
        <v>6</v>
      </c>
      <c r="D155" s="58">
        <v>3</v>
      </c>
      <c r="E155" s="58" t="s">
        <v>308</v>
      </c>
      <c r="F155" s="64" t="s">
        <v>145</v>
      </c>
      <c r="G155" s="56"/>
      <c r="H155" s="56"/>
      <c r="I155" s="56"/>
      <c r="J155" s="56"/>
      <c r="K155" s="56"/>
      <c r="L155" s="56"/>
      <c r="M155" s="56"/>
      <c r="N155" s="56">
        <f>SUBTOTAL(9,G155:M155)</f>
        <v>0</v>
      </c>
      <c r="O155" s="534">
        <f>IFERROR(N155/$N$19*100,"0.00")</f>
        <v>0</v>
      </c>
    </row>
    <row r="156" spans="1:15" x14ac:dyDescent="0.2">
      <c r="A156" s="65">
        <v>2</v>
      </c>
      <c r="B156" s="66">
        <v>2</v>
      </c>
      <c r="C156" s="66">
        <v>6</v>
      </c>
      <c r="D156" s="66">
        <v>4</v>
      </c>
      <c r="E156" s="66"/>
      <c r="F156" s="62" t="s">
        <v>146</v>
      </c>
      <c r="G156" s="67">
        <f t="shared" ref="G156:N156" si="69">G157</f>
        <v>0</v>
      </c>
      <c r="H156" s="67">
        <f t="shared" si="69"/>
        <v>0</v>
      </c>
      <c r="I156" s="67">
        <f t="shared" si="69"/>
        <v>0</v>
      </c>
      <c r="J156" s="67">
        <f t="shared" si="69"/>
        <v>0</v>
      </c>
      <c r="K156" s="67">
        <f t="shared" si="69"/>
        <v>0</v>
      </c>
      <c r="L156" s="67">
        <f t="shared" si="69"/>
        <v>0</v>
      </c>
      <c r="M156" s="67">
        <f t="shared" si="69"/>
        <v>0</v>
      </c>
      <c r="N156" s="67">
        <f t="shared" si="69"/>
        <v>0</v>
      </c>
      <c r="O156" s="537" t="s">
        <v>1664</v>
      </c>
    </row>
    <row r="157" spans="1:15" x14ac:dyDescent="0.2">
      <c r="A157" s="63">
        <v>2</v>
      </c>
      <c r="B157" s="58">
        <v>2</v>
      </c>
      <c r="C157" s="58">
        <v>6</v>
      </c>
      <c r="D157" s="58">
        <v>4</v>
      </c>
      <c r="E157" s="58" t="s">
        <v>308</v>
      </c>
      <c r="F157" s="64" t="s">
        <v>146</v>
      </c>
      <c r="G157" s="56"/>
      <c r="H157" s="56"/>
      <c r="I157" s="56"/>
      <c r="J157" s="56"/>
      <c r="K157" s="56"/>
      <c r="L157" s="56"/>
      <c r="M157" s="56"/>
      <c r="N157" s="56">
        <f>SUBTOTAL(9,G157:M157)</f>
        <v>0</v>
      </c>
      <c r="O157" s="534">
        <f>IFERROR(N157/$N$19*100,"0.00")</f>
        <v>0</v>
      </c>
    </row>
    <row r="158" spans="1:15" x14ac:dyDescent="0.2">
      <c r="A158" s="68">
        <v>2</v>
      </c>
      <c r="B158" s="66">
        <v>2</v>
      </c>
      <c r="C158" s="66">
        <v>6</v>
      </c>
      <c r="D158" s="66">
        <v>5</v>
      </c>
      <c r="E158" s="66"/>
      <c r="F158" s="69" t="s">
        <v>313</v>
      </c>
      <c r="G158" s="67">
        <f t="shared" ref="G158:O158" si="70">+G159</f>
        <v>0</v>
      </c>
      <c r="H158" s="67">
        <f t="shared" si="70"/>
        <v>0</v>
      </c>
      <c r="I158" s="67">
        <f t="shared" si="70"/>
        <v>0</v>
      </c>
      <c r="J158" s="67">
        <f t="shared" si="70"/>
        <v>0</v>
      </c>
      <c r="K158" s="67">
        <f t="shared" si="70"/>
        <v>0</v>
      </c>
      <c r="L158" s="67">
        <f t="shared" si="70"/>
        <v>0</v>
      </c>
      <c r="M158" s="67">
        <f t="shared" si="70"/>
        <v>0</v>
      </c>
      <c r="N158" s="67">
        <f t="shared" si="70"/>
        <v>0</v>
      </c>
      <c r="O158" s="539">
        <f t="shared" si="70"/>
        <v>0</v>
      </c>
    </row>
    <row r="159" spans="1:15" x14ac:dyDescent="0.2">
      <c r="A159" s="63">
        <v>2</v>
      </c>
      <c r="B159" s="58">
        <v>2</v>
      </c>
      <c r="C159" s="58">
        <v>6</v>
      </c>
      <c r="D159" s="58">
        <v>5</v>
      </c>
      <c r="E159" s="58" t="s">
        <v>308</v>
      </c>
      <c r="F159" s="64" t="s">
        <v>313</v>
      </c>
      <c r="G159" s="56"/>
      <c r="H159" s="56"/>
      <c r="I159" s="56"/>
      <c r="J159" s="56"/>
      <c r="K159" s="56"/>
      <c r="L159" s="56"/>
      <c r="M159" s="56"/>
      <c r="N159" s="56">
        <f>SUBTOTAL(9,G159:M159)</f>
        <v>0</v>
      </c>
      <c r="O159" s="534">
        <f>IFERROR(N159/$N$19*100,"0.00")</f>
        <v>0</v>
      </c>
    </row>
    <row r="160" spans="1:15" x14ac:dyDescent="0.2">
      <c r="A160" s="68">
        <v>2</v>
      </c>
      <c r="B160" s="66">
        <v>2</v>
      </c>
      <c r="C160" s="66">
        <v>6</v>
      </c>
      <c r="D160" s="66">
        <v>6</v>
      </c>
      <c r="E160" s="66"/>
      <c r="F160" s="69" t="s">
        <v>372</v>
      </c>
      <c r="G160" s="67">
        <f t="shared" ref="G160:O160" si="71">+G161</f>
        <v>0</v>
      </c>
      <c r="H160" s="67">
        <f t="shared" si="71"/>
        <v>0</v>
      </c>
      <c r="I160" s="67">
        <f t="shared" si="71"/>
        <v>0</v>
      </c>
      <c r="J160" s="67">
        <f t="shared" si="71"/>
        <v>0</v>
      </c>
      <c r="K160" s="67">
        <f t="shared" si="71"/>
        <v>0</v>
      </c>
      <c r="L160" s="67">
        <f t="shared" si="71"/>
        <v>0</v>
      </c>
      <c r="M160" s="67">
        <f t="shared" si="71"/>
        <v>0</v>
      </c>
      <c r="N160" s="67">
        <f t="shared" si="71"/>
        <v>0</v>
      </c>
      <c r="O160" s="539">
        <f t="shared" si="71"/>
        <v>0</v>
      </c>
    </row>
    <row r="161" spans="1:15" x14ac:dyDescent="0.2">
      <c r="A161" s="63">
        <v>2</v>
      </c>
      <c r="B161" s="58">
        <v>2</v>
      </c>
      <c r="C161" s="58">
        <v>6</v>
      </c>
      <c r="D161" s="58">
        <v>6</v>
      </c>
      <c r="E161" s="58" t="s">
        <v>308</v>
      </c>
      <c r="F161" s="64" t="s">
        <v>372</v>
      </c>
      <c r="G161" s="56"/>
      <c r="H161" s="56"/>
      <c r="I161" s="56"/>
      <c r="J161" s="56"/>
      <c r="K161" s="56"/>
      <c r="L161" s="56"/>
      <c r="M161" s="56"/>
      <c r="N161" s="56">
        <f>SUBTOTAL(9,G161:M161)</f>
        <v>0</v>
      </c>
      <c r="O161" s="534">
        <f>IFERROR(N161/$N$19*100,"0.00")</f>
        <v>0</v>
      </c>
    </row>
    <row r="162" spans="1:15" x14ac:dyDescent="0.2">
      <c r="A162" s="68">
        <v>2</v>
      </c>
      <c r="B162" s="66">
        <v>2</v>
      </c>
      <c r="C162" s="66">
        <v>6</v>
      </c>
      <c r="D162" s="66">
        <v>7</v>
      </c>
      <c r="E162" s="66"/>
      <c r="F162" s="69" t="s">
        <v>373</v>
      </c>
      <c r="G162" s="67">
        <f t="shared" ref="G162:O162" si="72">+G163</f>
        <v>0</v>
      </c>
      <c r="H162" s="67">
        <f t="shared" si="72"/>
        <v>0</v>
      </c>
      <c r="I162" s="67">
        <f t="shared" si="72"/>
        <v>0</v>
      </c>
      <c r="J162" s="67">
        <f t="shared" si="72"/>
        <v>0</v>
      </c>
      <c r="K162" s="67">
        <f t="shared" si="72"/>
        <v>0</v>
      </c>
      <c r="L162" s="67">
        <f t="shared" si="72"/>
        <v>0</v>
      </c>
      <c r="M162" s="67">
        <f t="shared" si="72"/>
        <v>0</v>
      </c>
      <c r="N162" s="67">
        <f t="shared" si="72"/>
        <v>0</v>
      </c>
      <c r="O162" s="539">
        <f t="shared" si="72"/>
        <v>0</v>
      </c>
    </row>
    <row r="163" spans="1:15" x14ac:dyDescent="0.2">
      <c r="A163" s="63">
        <v>2</v>
      </c>
      <c r="B163" s="58">
        <v>2</v>
      </c>
      <c r="C163" s="58">
        <v>6</v>
      </c>
      <c r="D163" s="58">
        <v>7</v>
      </c>
      <c r="E163" s="58" t="s">
        <v>308</v>
      </c>
      <c r="F163" s="64" t="s">
        <v>373</v>
      </c>
      <c r="G163" s="56"/>
      <c r="H163" s="56"/>
      <c r="I163" s="56"/>
      <c r="J163" s="56"/>
      <c r="K163" s="56"/>
      <c r="L163" s="56"/>
      <c r="M163" s="56"/>
      <c r="N163" s="56">
        <f>SUBTOTAL(9,G163:M163)</f>
        <v>0</v>
      </c>
      <c r="O163" s="534">
        <f>IFERROR(N163/$N$19*100,"0.00")</f>
        <v>0</v>
      </c>
    </row>
    <row r="164" spans="1:15" x14ac:dyDescent="0.2">
      <c r="A164" s="68">
        <v>2</v>
      </c>
      <c r="B164" s="66">
        <v>2</v>
      </c>
      <c r="C164" s="66">
        <v>6</v>
      </c>
      <c r="D164" s="66">
        <v>8</v>
      </c>
      <c r="E164" s="66"/>
      <c r="F164" s="69" t="s">
        <v>374</v>
      </c>
      <c r="G164" s="67">
        <f t="shared" ref="G164:O164" si="73">+G165</f>
        <v>0</v>
      </c>
      <c r="H164" s="67">
        <f t="shared" si="73"/>
        <v>0</v>
      </c>
      <c r="I164" s="67">
        <f t="shared" si="73"/>
        <v>0</v>
      </c>
      <c r="J164" s="67">
        <f t="shared" si="73"/>
        <v>0</v>
      </c>
      <c r="K164" s="67">
        <f t="shared" si="73"/>
        <v>0</v>
      </c>
      <c r="L164" s="67">
        <f t="shared" si="73"/>
        <v>0</v>
      </c>
      <c r="M164" s="67">
        <f t="shared" si="73"/>
        <v>0</v>
      </c>
      <c r="N164" s="67">
        <f t="shared" si="73"/>
        <v>0</v>
      </c>
      <c r="O164" s="539">
        <f t="shared" si="73"/>
        <v>0</v>
      </c>
    </row>
    <row r="165" spans="1:15" x14ac:dyDescent="0.2">
      <c r="A165" s="63">
        <v>2</v>
      </c>
      <c r="B165" s="58">
        <v>2</v>
      </c>
      <c r="C165" s="58">
        <v>6</v>
      </c>
      <c r="D165" s="58">
        <v>8</v>
      </c>
      <c r="E165" s="58" t="s">
        <v>308</v>
      </c>
      <c r="F165" s="64" t="s">
        <v>374</v>
      </c>
      <c r="G165" s="56"/>
      <c r="H165" s="56"/>
      <c r="I165" s="56"/>
      <c r="J165" s="56"/>
      <c r="K165" s="56"/>
      <c r="L165" s="56"/>
      <c r="M165" s="56"/>
      <c r="N165" s="56">
        <f>SUBTOTAL(9,G165:M165)</f>
        <v>0</v>
      </c>
      <c r="O165" s="534">
        <f>IFERROR(N165/$N$19*100,"0.00")</f>
        <v>0</v>
      </c>
    </row>
    <row r="166" spans="1:15" x14ac:dyDescent="0.2">
      <c r="A166" s="68">
        <v>2</v>
      </c>
      <c r="B166" s="66">
        <v>2</v>
      </c>
      <c r="C166" s="66">
        <v>6</v>
      </c>
      <c r="D166" s="66">
        <v>9</v>
      </c>
      <c r="E166" s="66"/>
      <c r="F166" s="69" t="s">
        <v>314</v>
      </c>
      <c r="G166" s="67">
        <f t="shared" ref="G166:O166" si="74">+G167</f>
        <v>0</v>
      </c>
      <c r="H166" s="67">
        <f t="shared" si="74"/>
        <v>0</v>
      </c>
      <c r="I166" s="67">
        <f t="shared" si="74"/>
        <v>0</v>
      </c>
      <c r="J166" s="67">
        <f t="shared" si="74"/>
        <v>0</v>
      </c>
      <c r="K166" s="67">
        <f t="shared" si="74"/>
        <v>0</v>
      </c>
      <c r="L166" s="67">
        <f t="shared" si="74"/>
        <v>0</v>
      </c>
      <c r="M166" s="67">
        <f t="shared" si="74"/>
        <v>0</v>
      </c>
      <c r="N166" s="67">
        <f t="shared" si="74"/>
        <v>0</v>
      </c>
      <c r="O166" s="539">
        <f t="shared" si="74"/>
        <v>0</v>
      </c>
    </row>
    <row r="167" spans="1:15" x14ac:dyDescent="0.2">
      <c r="A167" s="63">
        <v>2</v>
      </c>
      <c r="B167" s="58">
        <v>2</v>
      </c>
      <c r="C167" s="58">
        <v>6</v>
      </c>
      <c r="D167" s="58">
        <v>9</v>
      </c>
      <c r="E167" s="58" t="s">
        <v>308</v>
      </c>
      <c r="F167" s="64" t="s">
        <v>314</v>
      </c>
      <c r="G167" s="56"/>
      <c r="H167" s="56"/>
      <c r="I167" s="56"/>
      <c r="J167" s="56"/>
      <c r="K167" s="56"/>
      <c r="L167" s="56"/>
      <c r="M167" s="56"/>
      <c r="N167" s="56">
        <f>SUBTOTAL(9,G167:M167)</f>
        <v>0</v>
      </c>
      <c r="O167" s="534">
        <f>IFERROR(N167/$N$19*100,"0.00")</f>
        <v>0</v>
      </c>
    </row>
    <row r="168" spans="1:15" x14ac:dyDescent="0.2">
      <c r="A168" s="87">
        <v>2</v>
      </c>
      <c r="B168" s="85">
        <v>2</v>
      </c>
      <c r="C168" s="85">
        <v>7</v>
      </c>
      <c r="D168" s="85"/>
      <c r="E168" s="85"/>
      <c r="F168" s="88" t="s">
        <v>147</v>
      </c>
      <c r="G168" s="335">
        <f t="shared" ref="G168:N168" si="75">+G169+G177+G184</f>
        <v>0</v>
      </c>
      <c r="H168" s="335">
        <f t="shared" si="75"/>
        <v>0</v>
      </c>
      <c r="I168" s="335">
        <f t="shared" si="75"/>
        <v>0</v>
      </c>
      <c r="J168" s="335">
        <f t="shared" si="75"/>
        <v>0</v>
      </c>
      <c r="K168" s="335">
        <f t="shared" si="75"/>
        <v>0</v>
      </c>
      <c r="L168" s="335">
        <f t="shared" si="75"/>
        <v>0</v>
      </c>
      <c r="M168" s="335">
        <f t="shared" si="75"/>
        <v>960000</v>
      </c>
      <c r="N168" s="335">
        <f t="shared" si="75"/>
        <v>960000</v>
      </c>
      <c r="O168" s="536">
        <f>+O169+O177+O184</f>
        <v>0.17777777777777778</v>
      </c>
    </row>
    <row r="169" spans="1:15" x14ac:dyDescent="0.2">
      <c r="A169" s="68">
        <v>2</v>
      </c>
      <c r="B169" s="66">
        <v>2</v>
      </c>
      <c r="C169" s="66">
        <v>7</v>
      </c>
      <c r="D169" s="66">
        <v>1</v>
      </c>
      <c r="E169" s="66"/>
      <c r="F169" s="69" t="s">
        <v>375</v>
      </c>
      <c r="G169" s="67">
        <f t="shared" ref="G169:N169" si="76">SUM(G170:G176)</f>
        <v>0</v>
      </c>
      <c r="H169" s="67">
        <f t="shared" si="76"/>
        <v>0</v>
      </c>
      <c r="I169" s="67">
        <f t="shared" si="76"/>
        <v>0</v>
      </c>
      <c r="J169" s="67">
        <f t="shared" si="76"/>
        <v>0</v>
      </c>
      <c r="K169" s="67">
        <f t="shared" si="76"/>
        <v>0</v>
      </c>
      <c r="L169" s="67">
        <f t="shared" si="76"/>
        <v>0</v>
      </c>
      <c r="M169" s="67">
        <f t="shared" si="76"/>
        <v>500000</v>
      </c>
      <c r="N169" s="67">
        <f t="shared" si="76"/>
        <v>500000</v>
      </c>
      <c r="O169" s="537">
        <f>+O170</f>
        <v>9.2592592592592601E-2</v>
      </c>
    </row>
    <row r="170" spans="1:15" x14ac:dyDescent="0.2">
      <c r="A170" s="57">
        <v>2</v>
      </c>
      <c r="B170" s="58">
        <v>2</v>
      </c>
      <c r="C170" s="58">
        <v>7</v>
      </c>
      <c r="D170" s="58">
        <v>1</v>
      </c>
      <c r="E170" s="58" t="s">
        <v>308</v>
      </c>
      <c r="F170" s="70" t="s">
        <v>148</v>
      </c>
      <c r="G170" s="56"/>
      <c r="H170" s="56"/>
      <c r="I170" s="56"/>
      <c r="J170" s="56"/>
      <c r="K170" s="56"/>
      <c r="L170" s="56"/>
      <c r="M170" s="56">
        <v>500000</v>
      </c>
      <c r="N170" s="56">
        <f t="shared" ref="N170:N176" si="77">SUBTOTAL(9,G170:M170)</f>
        <v>500000</v>
      </c>
      <c r="O170" s="534">
        <f t="shared" ref="O170:O176" si="78">IFERROR(N170/$N$19*100,"0.00")</f>
        <v>9.2592592592592601E-2</v>
      </c>
    </row>
    <row r="171" spans="1:15" x14ac:dyDescent="0.2">
      <c r="A171" s="57">
        <v>2</v>
      </c>
      <c r="B171" s="58">
        <v>2</v>
      </c>
      <c r="C171" s="58">
        <v>7</v>
      </c>
      <c r="D171" s="58">
        <v>1</v>
      </c>
      <c r="E171" s="58" t="s">
        <v>309</v>
      </c>
      <c r="F171" s="70" t="s">
        <v>149</v>
      </c>
      <c r="G171" s="56"/>
      <c r="H171" s="56"/>
      <c r="I171" s="56"/>
      <c r="J171" s="56"/>
      <c r="K171" s="56"/>
      <c r="L171" s="56"/>
      <c r="M171" s="56"/>
      <c r="N171" s="56">
        <f t="shared" si="77"/>
        <v>0</v>
      </c>
      <c r="O171" s="534">
        <f t="shared" si="78"/>
        <v>0</v>
      </c>
    </row>
    <row r="172" spans="1:15" x14ac:dyDescent="0.2">
      <c r="A172" s="57">
        <v>2</v>
      </c>
      <c r="B172" s="58">
        <v>2</v>
      </c>
      <c r="C172" s="58">
        <v>7</v>
      </c>
      <c r="D172" s="58">
        <v>1</v>
      </c>
      <c r="E172" s="58" t="s">
        <v>310</v>
      </c>
      <c r="F172" s="70" t="s">
        <v>150</v>
      </c>
      <c r="G172" s="56"/>
      <c r="H172" s="56"/>
      <c r="I172" s="56"/>
      <c r="J172" s="56"/>
      <c r="K172" s="56"/>
      <c r="L172" s="56"/>
      <c r="M172" s="56"/>
      <c r="N172" s="56">
        <f t="shared" si="77"/>
        <v>0</v>
      </c>
      <c r="O172" s="534">
        <f t="shared" si="78"/>
        <v>0</v>
      </c>
    </row>
    <row r="173" spans="1:15" x14ac:dyDescent="0.2">
      <c r="A173" s="57">
        <v>2</v>
      </c>
      <c r="B173" s="58">
        <v>2</v>
      </c>
      <c r="C173" s="58">
        <v>7</v>
      </c>
      <c r="D173" s="58">
        <v>1</v>
      </c>
      <c r="E173" s="58" t="s">
        <v>311</v>
      </c>
      <c r="F173" s="70" t="s">
        <v>151</v>
      </c>
      <c r="G173" s="56"/>
      <c r="H173" s="56"/>
      <c r="I173" s="56"/>
      <c r="J173" s="56"/>
      <c r="K173" s="56"/>
      <c r="L173" s="56"/>
      <c r="M173" s="56"/>
      <c r="N173" s="56">
        <f t="shared" si="77"/>
        <v>0</v>
      </c>
      <c r="O173" s="534">
        <f t="shared" si="78"/>
        <v>0</v>
      </c>
    </row>
    <row r="174" spans="1:15" x14ac:dyDescent="0.2">
      <c r="A174" s="57">
        <v>2</v>
      </c>
      <c r="B174" s="58">
        <v>2</v>
      </c>
      <c r="C174" s="58">
        <v>7</v>
      </c>
      <c r="D174" s="58">
        <v>1</v>
      </c>
      <c r="E174" s="58" t="s">
        <v>315</v>
      </c>
      <c r="F174" s="70" t="s">
        <v>152</v>
      </c>
      <c r="G174" s="56"/>
      <c r="H174" s="56"/>
      <c r="I174" s="56"/>
      <c r="J174" s="56"/>
      <c r="K174" s="56"/>
      <c r="L174" s="56"/>
      <c r="M174" s="56"/>
      <c r="N174" s="56">
        <f t="shared" si="77"/>
        <v>0</v>
      </c>
      <c r="O174" s="534">
        <f t="shared" si="78"/>
        <v>0</v>
      </c>
    </row>
    <row r="175" spans="1:15" x14ac:dyDescent="0.2">
      <c r="A175" s="57">
        <v>2</v>
      </c>
      <c r="B175" s="58">
        <v>2</v>
      </c>
      <c r="C175" s="58">
        <v>7</v>
      </c>
      <c r="D175" s="58">
        <v>1</v>
      </c>
      <c r="E175" s="58" t="s">
        <v>354</v>
      </c>
      <c r="F175" s="70" t="s">
        <v>153</v>
      </c>
      <c r="G175" s="56"/>
      <c r="H175" s="56"/>
      <c r="I175" s="56"/>
      <c r="J175" s="56"/>
      <c r="K175" s="56"/>
      <c r="L175" s="56"/>
      <c r="M175" s="56"/>
      <c r="N175" s="56">
        <f t="shared" si="77"/>
        <v>0</v>
      </c>
      <c r="O175" s="534">
        <f t="shared" si="78"/>
        <v>0</v>
      </c>
    </row>
    <row r="176" spans="1:15" x14ac:dyDescent="0.2">
      <c r="A176" s="57">
        <v>2</v>
      </c>
      <c r="B176" s="58">
        <v>2</v>
      </c>
      <c r="C176" s="58">
        <v>7</v>
      </c>
      <c r="D176" s="58">
        <v>1</v>
      </c>
      <c r="E176" s="58" t="s">
        <v>356</v>
      </c>
      <c r="F176" s="70" t="s">
        <v>154</v>
      </c>
      <c r="G176" s="56"/>
      <c r="H176" s="56"/>
      <c r="I176" s="56"/>
      <c r="J176" s="56"/>
      <c r="K176" s="56"/>
      <c r="L176" s="56"/>
      <c r="M176" s="56"/>
      <c r="N176" s="56">
        <f t="shared" si="77"/>
        <v>0</v>
      </c>
      <c r="O176" s="534">
        <f t="shared" si="78"/>
        <v>0</v>
      </c>
    </row>
    <row r="177" spans="1:15" x14ac:dyDescent="0.2">
      <c r="A177" s="65">
        <v>2</v>
      </c>
      <c r="B177" s="66">
        <v>2</v>
      </c>
      <c r="C177" s="66">
        <v>7</v>
      </c>
      <c r="D177" s="66">
        <v>2</v>
      </c>
      <c r="E177" s="66"/>
      <c r="F177" s="62" t="s">
        <v>376</v>
      </c>
      <c r="G177" s="67">
        <f t="shared" ref="G177:N177" si="79">SUM(G178:G183)</f>
        <v>0</v>
      </c>
      <c r="H177" s="67">
        <f t="shared" si="79"/>
        <v>0</v>
      </c>
      <c r="I177" s="67">
        <f t="shared" si="79"/>
        <v>0</v>
      </c>
      <c r="J177" s="67">
        <f t="shared" si="79"/>
        <v>0</v>
      </c>
      <c r="K177" s="67">
        <f t="shared" si="79"/>
        <v>0</v>
      </c>
      <c r="L177" s="67">
        <f t="shared" si="79"/>
        <v>0</v>
      </c>
      <c r="M177" s="67">
        <f t="shared" si="79"/>
        <v>460000</v>
      </c>
      <c r="N177" s="67">
        <f t="shared" si="79"/>
        <v>460000</v>
      </c>
      <c r="O177" s="537">
        <f>+SUM(O178:O183)</f>
        <v>8.5185185185185183E-2</v>
      </c>
    </row>
    <row r="178" spans="1:15" x14ac:dyDescent="0.2">
      <c r="A178" s="57">
        <v>2</v>
      </c>
      <c r="B178" s="58">
        <v>2</v>
      </c>
      <c r="C178" s="58">
        <v>7</v>
      </c>
      <c r="D178" s="58">
        <v>2</v>
      </c>
      <c r="E178" s="58" t="s">
        <v>308</v>
      </c>
      <c r="F178" s="70" t="s">
        <v>377</v>
      </c>
      <c r="G178" s="56"/>
      <c r="H178" s="56"/>
      <c r="I178" s="56"/>
      <c r="J178" s="56"/>
      <c r="K178" s="56"/>
      <c r="L178" s="56"/>
      <c r="M178" s="56"/>
      <c r="N178" s="56">
        <f t="shared" ref="N178:N183" si="80">SUBTOTAL(9,G178:M178)</f>
        <v>0</v>
      </c>
      <c r="O178" s="534">
        <f t="shared" ref="O178:O183" si="81">IFERROR(N178/$N$19*100,"0.00")</f>
        <v>0</v>
      </c>
    </row>
    <row r="179" spans="1:15" x14ac:dyDescent="0.2">
      <c r="A179" s="57">
        <v>2</v>
      </c>
      <c r="B179" s="58">
        <v>2</v>
      </c>
      <c r="C179" s="58">
        <v>7</v>
      </c>
      <c r="D179" s="58">
        <v>2</v>
      </c>
      <c r="E179" s="58" t="s">
        <v>309</v>
      </c>
      <c r="F179" s="70" t="s">
        <v>155</v>
      </c>
      <c r="G179" s="56"/>
      <c r="H179" s="56"/>
      <c r="I179" s="56"/>
      <c r="J179" s="56"/>
      <c r="K179" s="56"/>
      <c r="L179" s="56"/>
      <c r="M179" s="56">
        <v>50000</v>
      </c>
      <c r="N179" s="56">
        <f t="shared" si="80"/>
        <v>50000</v>
      </c>
      <c r="O179" s="534">
        <f t="shared" si="81"/>
        <v>9.2592592592592587E-3</v>
      </c>
    </row>
    <row r="180" spans="1:15" x14ac:dyDescent="0.2">
      <c r="A180" s="57">
        <v>2</v>
      </c>
      <c r="B180" s="58">
        <v>2</v>
      </c>
      <c r="C180" s="58">
        <v>7</v>
      </c>
      <c r="D180" s="58">
        <v>2</v>
      </c>
      <c r="E180" s="58" t="s">
        <v>310</v>
      </c>
      <c r="F180" s="70" t="s">
        <v>378</v>
      </c>
      <c r="G180" s="56"/>
      <c r="H180" s="56"/>
      <c r="I180" s="56"/>
      <c r="J180" s="56"/>
      <c r="K180" s="56"/>
      <c r="L180" s="56"/>
      <c r="M180" s="56">
        <v>10000</v>
      </c>
      <c r="N180" s="56">
        <f t="shared" si="80"/>
        <v>10000</v>
      </c>
      <c r="O180" s="534">
        <f t="shared" si="81"/>
        <v>1.8518518518518519E-3</v>
      </c>
    </row>
    <row r="181" spans="1:15" x14ac:dyDescent="0.2">
      <c r="A181" s="57">
        <v>2</v>
      </c>
      <c r="B181" s="58">
        <v>2</v>
      </c>
      <c r="C181" s="58">
        <v>7</v>
      </c>
      <c r="D181" s="58">
        <v>2</v>
      </c>
      <c r="E181" s="58" t="s">
        <v>311</v>
      </c>
      <c r="F181" s="70" t="s">
        <v>156</v>
      </c>
      <c r="G181" s="56"/>
      <c r="H181" s="56"/>
      <c r="I181" s="56"/>
      <c r="J181" s="56"/>
      <c r="K181" s="56"/>
      <c r="L181" s="56"/>
      <c r="M181" s="56">
        <v>50000</v>
      </c>
      <c r="N181" s="56">
        <f t="shared" si="80"/>
        <v>50000</v>
      </c>
      <c r="O181" s="534">
        <f t="shared" si="81"/>
        <v>9.2592592592592587E-3</v>
      </c>
    </row>
    <row r="182" spans="1:15" x14ac:dyDescent="0.2">
      <c r="A182" s="57">
        <v>2</v>
      </c>
      <c r="B182" s="58">
        <v>2</v>
      </c>
      <c r="C182" s="58">
        <v>7</v>
      </c>
      <c r="D182" s="58">
        <v>2</v>
      </c>
      <c r="E182" s="58" t="s">
        <v>315</v>
      </c>
      <c r="F182" s="70" t="s">
        <v>316</v>
      </c>
      <c r="G182" s="56"/>
      <c r="H182" s="56"/>
      <c r="I182" s="56"/>
      <c r="J182" s="56"/>
      <c r="K182" s="56"/>
      <c r="L182" s="56"/>
      <c r="M182" s="56">
        <v>300000</v>
      </c>
      <c r="N182" s="56">
        <f t="shared" si="80"/>
        <v>300000</v>
      </c>
      <c r="O182" s="534">
        <f t="shared" si="81"/>
        <v>5.5555555555555552E-2</v>
      </c>
    </row>
    <row r="183" spans="1:15" x14ac:dyDescent="0.2">
      <c r="A183" s="57">
        <v>2</v>
      </c>
      <c r="B183" s="58">
        <v>2</v>
      </c>
      <c r="C183" s="58">
        <v>7</v>
      </c>
      <c r="D183" s="58">
        <v>2</v>
      </c>
      <c r="E183" s="58" t="s">
        <v>354</v>
      </c>
      <c r="F183" s="71" t="s">
        <v>157</v>
      </c>
      <c r="G183" s="56"/>
      <c r="H183" s="56"/>
      <c r="I183" s="56"/>
      <c r="J183" s="56"/>
      <c r="K183" s="56"/>
      <c r="L183" s="56"/>
      <c r="M183" s="56">
        <v>50000</v>
      </c>
      <c r="N183" s="56">
        <f t="shared" si="80"/>
        <v>50000</v>
      </c>
      <c r="O183" s="534">
        <f t="shared" si="81"/>
        <v>9.2592592592592587E-3</v>
      </c>
    </row>
    <row r="184" spans="1:15" x14ac:dyDescent="0.2">
      <c r="A184" s="65">
        <v>2</v>
      </c>
      <c r="B184" s="66">
        <v>2</v>
      </c>
      <c r="C184" s="66">
        <v>7</v>
      </c>
      <c r="D184" s="66">
        <v>3</v>
      </c>
      <c r="E184" s="66"/>
      <c r="F184" s="62" t="s">
        <v>158</v>
      </c>
      <c r="G184" s="67">
        <f t="shared" ref="G184:N184" si="82">G185</f>
        <v>0</v>
      </c>
      <c r="H184" s="67">
        <f t="shared" si="82"/>
        <v>0</v>
      </c>
      <c r="I184" s="67">
        <f t="shared" si="82"/>
        <v>0</v>
      </c>
      <c r="J184" s="67">
        <f t="shared" si="82"/>
        <v>0</v>
      </c>
      <c r="K184" s="67">
        <f t="shared" si="82"/>
        <v>0</v>
      </c>
      <c r="L184" s="67">
        <f t="shared" si="82"/>
        <v>0</v>
      </c>
      <c r="M184" s="67">
        <f t="shared" si="82"/>
        <v>0</v>
      </c>
      <c r="N184" s="67">
        <f t="shared" si="82"/>
        <v>0</v>
      </c>
      <c r="O184" s="537" t="s">
        <v>1664</v>
      </c>
    </row>
    <row r="185" spans="1:15" x14ac:dyDescent="0.2">
      <c r="A185" s="57">
        <v>2</v>
      </c>
      <c r="B185" s="58">
        <v>2</v>
      </c>
      <c r="C185" s="58">
        <v>7</v>
      </c>
      <c r="D185" s="58">
        <v>3</v>
      </c>
      <c r="E185" s="58" t="s">
        <v>308</v>
      </c>
      <c r="F185" s="55" t="s">
        <v>158</v>
      </c>
      <c r="G185" s="56"/>
      <c r="H185" s="56"/>
      <c r="I185" s="56"/>
      <c r="J185" s="56"/>
      <c r="K185" s="56"/>
      <c r="L185" s="56"/>
      <c r="M185" s="56"/>
      <c r="N185" s="56">
        <f>SUBTOTAL(9,G185:M185)</f>
        <v>0</v>
      </c>
      <c r="O185" s="534">
        <f>IFERROR(N185/$N$19*100,"0.00")</f>
        <v>0</v>
      </c>
    </row>
    <row r="186" spans="1:15" x14ac:dyDescent="0.2">
      <c r="A186" s="87">
        <v>2</v>
      </c>
      <c r="B186" s="85">
        <v>2</v>
      </c>
      <c r="C186" s="85">
        <v>8</v>
      </c>
      <c r="D186" s="85"/>
      <c r="E186" s="85"/>
      <c r="F186" s="88" t="s">
        <v>379</v>
      </c>
      <c r="G186" s="335">
        <f t="shared" ref="G186:N186" si="83">+G187+G189+G191+G193+G195+G199+G204+G211+G215</f>
        <v>532142.86</v>
      </c>
      <c r="H186" s="335">
        <f t="shared" si="83"/>
        <v>552142.86</v>
      </c>
      <c r="I186" s="335">
        <f t="shared" si="83"/>
        <v>552142.86</v>
      </c>
      <c r="J186" s="335">
        <f t="shared" si="83"/>
        <v>532142.86</v>
      </c>
      <c r="K186" s="335">
        <f t="shared" si="83"/>
        <v>532142.86</v>
      </c>
      <c r="L186" s="335">
        <f t="shared" si="83"/>
        <v>782142.86</v>
      </c>
      <c r="M186" s="335">
        <f t="shared" si="83"/>
        <v>4622142.84</v>
      </c>
      <c r="N186" s="335">
        <f t="shared" si="83"/>
        <v>8105000</v>
      </c>
      <c r="O186" s="536">
        <f>+O189+O193+O195+O199+O204+O211+O215</f>
        <v>1.5009259259259258</v>
      </c>
    </row>
    <row r="187" spans="1:15" x14ac:dyDescent="0.2">
      <c r="A187" s="65">
        <v>2</v>
      </c>
      <c r="B187" s="66">
        <v>2</v>
      </c>
      <c r="C187" s="66">
        <v>8</v>
      </c>
      <c r="D187" s="66">
        <v>1</v>
      </c>
      <c r="E187" s="66"/>
      <c r="F187" s="62" t="s">
        <v>159</v>
      </c>
      <c r="G187" s="67">
        <f t="shared" ref="G187:N187" si="84">G188</f>
        <v>0</v>
      </c>
      <c r="H187" s="67">
        <f t="shared" si="84"/>
        <v>0</v>
      </c>
      <c r="I187" s="67">
        <f t="shared" si="84"/>
        <v>0</v>
      </c>
      <c r="J187" s="67">
        <f t="shared" si="84"/>
        <v>0</v>
      </c>
      <c r="K187" s="67">
        <f t="shared" si="84"/>
        <v>0</v>
      </c>
      <c r="L187" s="67">
        <f t="shared" si="84"/>
        <v>0</v>
      </c>
      <c r="M187" s="67">
        <f t="shared" si="84"/>
        <v>0</v>
      </c>
      <c r="N187" s="67">
        <f t="shared" si="84"/>
        <v>0</v>
      </c>
      <c r="O187" s="537" t="s">
        <v>1664</v>
      </c>
    </row>
    <row r="188" spans="1:15" x14ac:dyDescent="0.2">
      <c r="A188" s="57">
        <v>2</v>
      </c>
      <c r="B188" s="58">
        <v>2</v>
      </c>
      <c r="C188" s="58">
        <v>8</v>
      </c>
      <c r="D188" s="58">
        <v>1</v>
      </c>
      <c r="E188" s="58" t="s">
        <v>308</v>
      </c>
      <c r="F188" s="55" t="s">
        <v>159</v>
      </c>
      <c r="G188" s="56"/>
      <c r="H188" s="56"/>
      <c r="I188" s="56"/>
      <c r="J188" s="56"/>
      <c r="K188" s="56"/>
      <c r="L188" s="56"/>
      <c r="M188" s="56"/>
      <c r="N188" s="56">
        <f>SUBTOTAL(9,G188:M188)</f>
        <v>0</v>
      </c>
      <c r="O188" s="534">
        <f>IFERROR(N188/$N$19*100,"0.00")</f>
        <v>0</v>
      </c>
    </row>
    <row r="189" spans="1:15" x14ac:dyDescent="0.2">
      <c r="A189" s="65">
        <v>2</v>
      </c>
      <c r="B189" s="66">
        <v>2</v>
      </c>
      <c r="C189" s="66">
        <v>8</v>
      </c>
      <c r="D189" s="66">
        <v>2</v>
      </c>
      <c r="E189" s="66"/>
      <c r="F189" s="62" t="s">
        <v>160</v>
      </c>
      <c r="G189" s="67">
        <f t="shared" ref="G189:N189" si="85">G190</f>
        <v>0</v>
      </c>
      <c r="H189" s="67">
        <f t="shared" si="85"/>
        <v>0</v>
      </c>
      <c r="I189" s="67">
        <f t="shared" si="85"/>
        <v>0</v>
      </c>
      <c r="J189" s="67">
        <f t="shared" si="85"/>
        <v>0</v>
      </c>
      <c r="K189" s="67">
        <f t="shared" si="85"/>
        <v>0</v>
      </c>
      <c r="L189" s="67">
        <f t="shared" si="85"/>
        <v>0</v>
      </c>
      <c r="M189" s="67">
        <f t="shared" si="85"/>
        <v>200000</v>
      </c>
      <c r="N189" s="67">
        <f t="shared" si="85"/>
        <v>200000</v>
      </c>
      <c r="O189" s="537">
        <f>+O190</f>
        <v>3.7037037037037035E-2</v>
      </c>
    </row>
    <row r="190" spans="1:15" x14ac:dyDescent="0.2">
      <c r="A190" s="57">
        <v>2</v>
      </c>
      <c r="B190" s="58">
        <v>2</v>
      </c>
      <c r="C190" s="58">
        <v>8</v>
      </c>
      <c r="D190" s="58">
        <v>2</v>
      </c>
      <c r="E190" s="58" t="s">
        <v>308</v>
      </c>
      <c r="F190" s="55" t="s">
        <v>160</v>
      </c>
      <c r="G190" s="56"/>
      <c r="H190" s="56"/>
      <c r="I190" s="56"/>
      <c r="J190" s="56"/>
      <c r="K190" s="56"/>
      <c r="L190" s="56"/>
      <c r="M190" s="56">
        <v>200000</v>
      </c>
      <c r="N190" s="56">
        <f>SUBTOTAL(9,G190:M190)</f>
        <v>200000</v>
      </c>
      <c r="O190" s="534">
        <f>IFERROR(N190/$N$19*100,"0.00")</f>
        <v>3.7037037037037035E-2</v>
      </c>
    </row>
    <row r="191" spans="1:15" x14ac:dyDescent="0.2">
      <c r="A191" s="65">
        <v>2</v>
      </c>
      <c r="B191" s="66">
        <v>2</v>
      </c>
      <c r="C191" s="66">
        <v>8</v>
      </c>
      <c r="D191" s="66">
        <v>3</v>
      </c>
      <c r="E191" s="66"/>
      <c r="F191" s="62" t="s">
        <v>161</v>
      </c>
      <c r="G191" s="67">
        <f t="shared" ref="G191:N191" si="86">G192</f>
        <v>0</v>
      </c>
      <c r="H191" s="67">
        <f t="shared" si="86"/>
        <v>0</v>
      </c>
      <c r="I191" s="67">
        <f t="shared" si="86"/>
        <v>0</v>
      </c>
      <c r="J191" s="67">
        <f t="shared" si="86"/>
        <v>0</v>
      </c>
      <c r="K191" s="67">
        <f t="shared" si="86"/>
        <v>0</v>
      </c>
      <c r="L191" s="67">
        <f t="shared" si="86"/>
        <v>0</v>
      </c>
      <c r="M191" s="67">
        <f t="shared" si="86"/>
        <v>0</v>
      </c>
      <c r="N191" s="67">
        <f t="shared" si="86"/>
        <v>0</v>
      </c>
      <c r="O191" s="537" t="s">
        <v>1664</v>
      </c>
    </row>
    <row r="192" spans="1:15" x14ac:dyDescent="0.2">
      <c r="A192" s="57">
        <v>2</v>
      </c>
      <c r="B192" s="58">
        <v>2</v>
      </c>
      <c r="C192" s="58">
        <v>8</v>
      </c>
      <c r="D192" s="58">
        <v>3</v>
      </c>
      <c r="E192" s="58" t="s">
        <v>308</v>
      </c>
      <c r="F192" s="71" t="s">
        <v>161</v>
      </c>
      <c r="G192" s="56"/>
      <c r="H192" s="56"/>
      <c r="I192" s="56"/>
      <c r="J192" s="56"/>
      <c r="K192" s="56"/>
      <c r="L192" s="56"/>
      <c r="M192" s="56"/>
      <c r="N192" s="56">
        <f>SUBTOTAL(9,G192:M192)</f>
        <v>0</v>
      </c>
      <c r="O192" s="534">
        <f>IFERROR(N192/$N$19*100,"0.00")</f>
        <v>0</v>
      </c>
    </row>
    <row r="193" spans="1:15" x14ac:dyDescent="0.2">
      <c r="A193" s="65">
        <v>2</v>
      </c>
      <c r="B193" s="66">
        <v>2</v>
      </c>
      <c r="C193" s="66">
        <v>8</v>
      </c>
      <c r="D193" s="66">
        <v>4</v>
      </c>
      <c r="E193" s="66"/>
      <c r="F193" s="62" t="s">
        <v>162</v>
      </c>
      <c r="G193" s="67">
        <f t="shared" ref="G193:N193" si="87">G194</f>
        <v>0</v>
      </c>
      <c r="H193" s="67">
        <f t="shared" si="87"/>
        <v>20000</v>
      </c>
      <c r="I193" s="67">
        <f t="shared" si="87"/>
        <v>20000</v>
      </c>
      <c r="J193" s="67">
        <f t="shared" si="87"/>
        <v>0</v>
      </c>
      <c r="K193" s="67">
        <f t="shared" si="87"/>
        <v>0</v>
      </c>
      <c r="L193" s="67">
        <f t="shared" si="87"/>
        <v>0</v>
      </c>
      <c r="M193" s="67">
        <f t="shared" si="87"/>
        <v>0</v>
      </c>
      <c r="N193" s="67">
        <f t="shared" si="87"/>
        <v>40000</v>
      </c>
      <c r="O193" s="537">
        <f>+O194</f>
        <v>7.4074074074074077E-3</v>
      </c>
    </row>
    <row r="194" spans="1:15" x14ac:dyDescent="0.2">
      <c r="A194" s="57">
        <v>2</v>
      </c>
      <c r="B194" s="58">
        <v>2</v>
      </c>
      <c r="C194" s="58">
        <v>8</v>
      </c>
      <c r="D194" s="58">
        <v>4</v>
      </c>
      <c r="E194" s="58" t="s">
        <v>308</v>
      </c>
      <c r="F194" s="55" t="s">
        <v>162</v>
      </c>
      <c r="G194" s="56"/>
      <c r="H194" s="56">
        <v>20000</v>
      </c>
      <c r="I194" s="56">
        <v>20000</v>
      </c>
      <c r="J194" s="56"/>
      <c r="K194" s="56"/>
      <c r="L194" s="56"/>
      <c r="M194" s="56"/>
      <c r="N194" s="56">
        <f>SUBTOTAL(9,G194:M194)</f>
        <v>40000</v>
      </c>
      <c r="O194" s="534">
        <f>IFERROR(N194/$N$19*100,"0.00")</f>
        <v>7.4074074074074077E-3</v>
      </c>
    </row>
    <row r="195" spans="1:15" x14ac:dyDescent="0.2">
      <c r="A195" s="65">
        <v>2</v>
      </c>
      <c r="B195" s="66">
        <v>2</v>
      </c>
      <c r="C195" s="66">
        <v>8</v>
      </c>
      <c r="D195" s="66">
        <v>5</v>
      </c>
      <c r="E195" s="66"/>
      <c r="F195" s="62" t="s">
        <v>163</v>
      </c>
      <c r="G195" s="67">
        <f t="shared" ref="G195:N195" si="88">SUM(G196:G198)</f>
        <v>532142.86</v>
      </c>
      <c r="H195" s="67">
        <f t="shared" si="88"/>
        <v>532142.86</v>
      </c>
      <c r="I195" s="67">
        <f t="shared" si="88"/>
        <v>532142.86</v>
      </c>
      <c r="J195" s="67">
        <f t="shared" si="88"/>
        <v>532142.86</v>
      </c>
      <c r="K195" s="67">
        <f t="shared" si="88"/>
        <v>532142.86</v>
      </c>
      <c r="L195" s="67">
        <f t="shared" si="88"/>
        <v>532142.86</v>
      </c>
      <c r="M195" s="67">
        <f t="shared" si="88"/>
        <v>532142.84</v>
      </c>
      <c r="N195" s="67">
        <f t="shared" si="88"/>
        <v>3724999.9999999995</v>
      </c>
      <c r="O195" s="537">
        <f>+O196+O197+O198</f>
        <v>0.68981481481481466</v>
      </c>
    </row>
    <row r="196" spans="1:15" x14ac:dyDescent="0.2">
      <c r="A196" s="57">
        <v>2</v>
      </c>
      <c r="B196" s="58">
        <v>2</v>
      </c>
      <c r="C196" s="58">
        <v>8</v>
      </c>
      <c r="D196" s="58">
        <v>5</v>
      </c>
      <c r="E196" s="58" t="s">
        <v>308</v>
      </c>
      <c r="F196" s="55" t="s">
        <v>164</v>
      </c>
      <c r="G196" s="56">
        <v>253571.43</v>
      </c>
      <c r="H196" s="56">
        <v>253571.43</v>
      </c>
      <c r="I196" s="56">
        <v>253571.43</v>
      </c>
      <c r="J196" s="56">
        <v>253571.43</v>
      </c>
      <c r="K196" s="56">
        <v>253571.43</v>
      </c>
      <c r="L196" s="56">
        <v>253571.43</v>
      </c>
      <c r="M196" s="56">
        <v>253571.42</v>
      </c>
      <c r="N196" s="56">
        <f>SUBTOTAL(9,G196:M196)</f>
        <v>1774999.9999999998</v>
      </c>
      <c r="O196" s="534">
        <f>IFERROR(N196/$N$19*100,"0.00")</f>
        <v>0.32870370370370366</v>
      </c>
    </row>
    <row r="197" spans="1:15" x14ac:dyDescent="0.2">
      <c r="A197" s="57">
        <v>2</v>
      </c>
      <c r="B197" s="58">
        <v>2</v>
      </c>
      <c r="C197" s="58">
        <v>8</v>
      </c>
      <c r="D197" s="58">
        <v>5</v>
      </c>
      <c r="E197" s="58" t="s">
        <v>309</v>
      </c>
      <c r="F197" s="55" t="s">
        <v>165</v>
      </c>
      <c r="G197" s="56"/>
      <c r="H197" s="56"/>
      <c r="I197" s="56"/>
      <c r="J197" s="56"/>
      <c r="K197" s="56"/>
      <c r="L197" s="56"/>
      <c r="M197" s="56"/>
      <c r="N197" s="56">
        <f>SUBTOTAL(9,G197:M197)</f>
        <v>0</v>
      </c>
      <c r="O197" s="534">
        <f>IFERROR(N197/$N$19*100,"0.00")</f>
        <v>0</v>
      </c>
    </row>
    <row r="198" spans="1:15" x14ac:dyDescent="0.2">
      <c r="A198" s="57">
        <v>2</v>
      </c>
      <c r="B198" s="58">
        <v>2</v>
      </c>
      <c r="C198" s="58">
        <v>8</v>
      </c>
      <c r="D198" s="58">
        <v>5</v>
      </c>
      <c r="E198" s="58" t="s">
        <v>310</v>
      </c>
      <c r="F198" s="55" t="s">
        <v>317</v>
      </c>
      <c r="G198" s="56">
        <v>278571.43</v>
      </c>
      <c r="H198" s="56">
        <v>278571.43</v>
      </c>
      <c r="I198" s="56">
        <v>278571.43</v>
      </c>
      <c r="J198" s="56">
        <v>278571.43</v>
      </c>
      <c r="K198" s="56">
        <v>278571.43</v>
      </c>
      <c r="L198" s="56">
        <v>278571.43</v>
      </c>
      <c r="M198" s="56">
        <v>278571.42</v>
      </c>
      <c r="N198" s="56">
        <f>SUBTOTAL(9,G198:M198)</f>
        <v>1949999.9999999998</v>
      </c>
      <c r="O198" s="534">
        <f>IFERROR(N198/$N$19*100,"0.00")</f>
        <v>0.36111111111111105</v>
      </c>
    </row>
    <row r="199" spans="1:15" x14ac:dyDescent="0.2">
      <c r="A199" s="65">
        <v>2</v>
      </c>
      <c r="B199" s="66">
        <v>2</v>
      </c>
      <c r="C199" s="66">
        <v>8</v>
      </c>
      <c r="D199" s="66">
        <v>6</v>
      </c>
      <c r="E199" s="66"/>
      <c r="F199" s="62" t="s">
        <v>166</v>
      </c>
      <c r="G199" s="67">
        <f t="shared" ref="G199:N199" si="89">SUM(G200:G203)</f>
        <v>0</v>
      </c>
      <c r="H199" s="67">
        <f t="shared" si="89"/>
        <v>0</v>
      </c>
      <c r="I199" s="67">
        <f t="shared" si="89"/>
        <v>0</v>
      </c>
      <c r="J199" s="67">
        <f t="shared" si="89"/>
        <v>0</v>
      </c>
      <c r="K199" s="67">
        <f t="shared" si="89"/>
        <v>0</v>
      </c>
      <c r="L199" s="67">
        <f t="shared" si="89"/>
        <v>250000</v>
      </c>
      <c r="M199" s="67">
        <f t="shared" si="89"/>
        <v>600000</v>
      </c>
      <c r="N199" s="67">
        <f t="shared" si="89"/>
        <v>850000</v>
      </c>
      <c r="O199" s="537">
        <f>+O200+O201</f>
        <v>0.15740740740740741</v>
      </c>
    </row>
    <row r="200" spans="1:15" x14ac:dyDescent="0.2">
      <c r="A200" s="57">
        <v>2</v>
      </c>
      <c r="B200" s="58">
        <v>2</v>
      </c>
      <c r="C200" s="58">
        <v>8</v>
      </c>
      <c r="D200" s="58">
        <v>6</v>
      </c>
      <c r="E200" s="58" t="s">
        <v>308</v>
      </c>
      <c r="F200" s="55" t="s">
        <v>380</v>
      </c>
      <c r="G200" s="56"/>
      <c r="H200" s="56"/>
      <c r="I200" s="56"/>
      <c r="J200" s="56"/>
      <c r="K200" s="56"/>
      <c r="L200" s="56"/>
      <c r="M200" s="56">
        <v>350000</v>
      </c>
      <c r="N200" s="56">
        <f>SUBTOTAL(9,G200:M200)</f>
        <v>350000</v>
      </c>
      <c r="O200" s="534">
        <f>IFERROR(N200/$N$19*100,"0.00")</f>
        <v>6.4814814814814811E-2</v>
      </c>
    </row>
    <row r="201" spans="1:15" x14ac:dyDescent="0.2">
      <c r="A201" s="57">
        <v>2</v>
      </c>
      <c r="B201" s="58">
        <v>2</v>
      </c>
      <c r="C201" s="58">
        <v>8</v>
      </c>
      <c r="D201" s="58">
        <v>6</v>
      </c>
      <c r="E201" s="58" t="s">
        <v>309</v>
      </c>
      <c r="F201" s="55" t="s">
        <v>167</v>
      </c>
      <c r="G201" s="56"/>
      <c r="H201" s="56"/>
      <c r="I201" s="56"/>
      <c r="J201" s="56"/>
      <c r="K201" s="56"/>
      <c r="L201" s="56">
        <v>250000</v>
      </c>
      <c r="M201" s="56">
        <v>250000</v>
      </c>
      <c r="N201" s="56">
        <f>SUBTOTAL(9,G201:M201)</f>
        <v>500000</v>
      </c>
      <c r="O201" s="534">
        <f>IFERROR(N201/$N$19*100,"0.00")</f>
        <v>9.2592592592592601E-2</v>
      </c>
    </row>
    <row r="202" spans="1:15" x14ac:dyDescent="0.2">
      <c r="A202" s="57">
        <v>2</v>
      </c>
      <c r="B202" s="58">
        <v>2</v>
      </c>
      <c r="C202" s="58">
        <v>8</v>
      </c>
      <c r="D202" s="58">
        <v>6</v>
      </c>
      <c r="E202" s="58" t="s">
        <v>310</v>
      </c>
      <c r="F202" s="55" t="s">
        <v>168</v>
      </c>
      <c r="G202" s="56"/>
      <c r="H202" s="56"/>
      <c r="I202" s="56"/>
      <c r="J202" s="56"/>
      <c r="K202" s="56"/>
      <c r="L202" s="56"/>
      <c r="M202" s="56"/>
      <c r="N202" s="56">
        <f>SUBTOTAL(9,G202:M202)</f>
        <v>0</v>
      </c>
      <c r="O202" s="534">
        <f>IFERROR(N202/$N$19*100,"0.00")</f>
        <v>0</v>
      </c>
    </row>
    <row r="203" spans="1:15" x14ac:dyDescent="0.2">
      <c r="A203" s="57">
        <v>2</v>
      </c>
      <c r="B203" s="58">
        <v>2</v>
      </c>
      <c r="C203" s="58">
        <v>8</v>
      </c>
      <c r="D203" s="58">
        <v>6</v>
      </c>
      <c r="E203" s="58" t="s">
        <v>311</v>
      </c>
      <c r="F203" s="55" t="s">
        <v>169</v>
      </c>
      <c r="G203" s="56"/>
      <c r="H203" s="56"/>
      <c r="I203" s="56"/>
      <c r="J203" s="56"/>
      <c r="K203" s="56"/>
      <c r="L203" s="56"/>
      <c r="M203" s="56"/>
      <c r="N203" s="56">
        <f>SUBTOTAL(9,G203:M203)</f>
        <v>0</v>
      </c>
      <c r="O203" s="534">
        <f>IFERROR(N203/$N$19*100,"0.00")</f>
        <v>0</v>
      </c>
    </row>
    <row r="204" spans="1:15" x14ac:dyDescent="0.2">
      <c r="A204" s="65">
        <v>2</v>
      </c>
      <c r="B204" s="66">
        <v>2</v>
      </c>
      <c r="C204" s="66">
        <v>8</v>
      </c>
      <c r="D204" s="66">
        <v>7</v>
      </c>
      <c r="E204" s="66"/>
      <c r="F204" s="62" t="s">
        <v>170</v>
      </c>
      <c r="G204" s="67">
        <f t="shared" ref="G204:N204" si="90">SUM(G205:G210)</f>
        <v>0</v>
      </c>
      <c r="H204" s="67">
        <f t="shared" si="90"/>
        <v>0</v>
      </c>
      <c r="I204" s="67">
        <f t="shared" si="90"/>
        <v>0</v>
      </c>
      <c r="J204" s="67">
        <f t="shared" si="90"/>
        <v>0</v>
      </c>
      <c r="K204" s="67">
        <f t="shared" si="90"/>
        <v>0</v>
      </c>
      <c r="L204" s="67">
        <f t="shared" si="90"/>
        <v>0</v>
      </c>
      <c r="M204" s="67">
        <f t="shared" si="90"/>
        <v>3290000</v>
      </c>
      <c r="N204" s="67">
        <f t="shared" si="90"/>
        <v>3290000</v>
      </c>
      <c r="O204" s="537">
        <f>+O206+O207+O208+O209+O210</f>
        <v>0.60925925925925928</v>
      </c>
    </row>
    <row r="205" spans="1:15" x14ac:dyDescent="0.2">
      <c r="A205" s="57">
        <v>2</v>
      </c>
      <c r="B205" s="58">
        <v>2</v>
      </c>
      <c r="C205" s="58">
        <v>8</v>
      </c>
      <c r="D205" s="58">
        <v>7</v>
      </c>
      <c r="E205" s="58" t="s">
        <v>308</v>
      </c>
      <c r="F205" s="71" t="s">
        <v>381</v>
      </c>
      <c r="G205" s="56"/>
      <c r="H205" s="56"/>
      <c r="I205" s="56"/>
      <c r="J205" s="56"/>
      <c r="K205" s="56"/>
      <c r="L205" s="56"/>
      <c r="M205" s="56"/>
      <c r="N205" s="56">
        <f t="shared" ref="N205:N210" si="91">SUBTOTAL(9,G205:M205)</f>
        <v>0</v>
      </c>
      <c r="O205" s="534">
        <f t="shared" ref="O205:O210" si="92">IFERROR(N205/$N$19*100,"0.00")</f>
        <v>0</v>
      </c>
    </row>
    <row r="206" spans="1:15" x14ac:dyDescent="0.2">
      <c r="A206" s="57">
        <v>2</v>
      </c>
      <c r="B206" s="58">
        <v>2</v>
      </c>
      <c r="C206" s="58">
        <v>8</v>
      </c>
      <c r="D206" s="58">
        <v>7</v>
      </c>
      <c r="E206" s="58" t="s">
        <v>309</v>
      </c>
      <c r="F206" s="71" t="s">
        <v>171</v>
      </c>
      <c r="G206" s="56"/>
      <c r="H206" s="56"/>
      <c r="I206" s="56"/>
      <c r="J206" s="56"/>
      <c r="K206" s="56"/>
      <c r="L206" s="56"/>
      <c r="M206" s="56">
        <v>360000</v>
      </c>
      <c r="N206" s="56">
        <f t="shared" si="91"/>
        <v>360000</v>
      </c>
      <c r="O206" s="534">
        <f t="shared" si="92"/>
        <v>6.6666666666666666E-2</v>
      </c>
    </row>
    <row r="207" spans="1:15" x14ac:dyDescent="0.2">
      <c r="A207" s="57">
        <v>2</v>
      </c>
      <c r="B207" s="58">
        <v>2</v>
      </c>
      <c r="C207" s="58">
        <v>8</v>
      </c>
      <c r="D207" s="58">
        <v>7</v>
      </c>
      <c r="E207" s="58" t="s">
        <v>310</v>
      </c>
      <c r="F207" s="71" t="s">
        <v>172</v>
      </c>
      <c r="G207" s="56"/>
      <c r="H207" s="56"/>
      <c r="I207" s="56"/>
      <c r="J207" s="56"/>
      <c r="K207" s="56"/>
      <c r="L207" s="56"/>
      <c r="M207" s="56">
        <v>1000000</v>
      </c>
      <c r="N207" s="56">
        <f t="shared" si="91"/>
        <v>1000000</v>
      </c>
      <c r="O207" s="534">
        <f t="shared" si="92"/>
        <v>0.1851851851851852</v>
      </c>
    </row>
    <row r="208" spans="1:15" x14ac:dyDescent="0.2">
      <c r="A208" s="57">
        <v>2</v>
      </c>
      <c r="B208" s="58">
        <v>2</v>
      </c>
      <c r="C208" s="58">
        <v>8</v>
      </c>
      <c r="D208" s="58">
        <v>7</v>
      </c>
      <c r="E208" s="58" t="s">
        <v>311</v>
      </c>
      <c r="F208" s="71" t="s">
        <v>173</v>
      </c>
      <c r="G208" s="56"/>
      <c r="H208" s="56"/>
      <c r="I208" s="56"/>
      <c r="J208" s="56"/>
      <c r="K208" s="56"/>
      <c r="L208" s="56"/>
      <c r="M208" s="56">
        <v>1700000</v>
      </c>
      <c r="N208" s="56">
        <f t="shared" si="91"/>
        <v>1700000</v>
      </c>
      <c r="O208" s="534">
        <f t="shared" si="92"/>
        <v>0.31481481481481483</v>
      </c>
    </row>
    <row r="209" spans="1:15" x14ac:dyDescent="0.2">
      <c r="A209" s="112">
        <v>2</v>
      </c>
      <c r="B209" s="58">
        <v>2</v>
      </c>
      <c r="C209" s="58">
        <v>8</v>
      </c>
      <c r="D209" s="58">
        <v>7</v>
      </c>
      <c r="E209" s="58" t="s">
        <v>315</v>
      </c>
      <c r="F209" s="71" t="s">
        <v>174</v>
      </c>
      <c r="G209" s="56"/>
      <c r="H209" s="56"/>
      <c r="I209" s="56"/>
      <c r="J209" s="56"/>
      <c r="K209" s="56"/>
      <c r="L209" s="56"/>
      <c r="M209" s="56">
        <v>50000</v>
      </c>
      <c r="N209" s="56">
        <f t="shared" si="91"/>
        <v>50000</v>
      </c>
      <c r="O209" s="534">
        <f t="shared" si="92"/>
        <v>9.2592592592592587E-3</v>
      </c>
    </row>
    <row r="210" spans="1:15" x14ac:dyDescent="0.2">
      <c r="A210" s="57">
        <v>2</v>
      </c>
      <c r="B210" s="58">
        <v>2</v>
      </c>
      <c r="C210" s="58">
        <v>8</v>
      </c>
      <c r="D210" s="58">
        <v>7</v>
      </c>
      <c r="E210" s="58" t="s">
        <v>354</v>
      </c>
      <c r="F210" s="71" t="s">
        <v>175</v>
      </c>
      <c r="G210" s="56"/>
      <c r="H210" s="56"/>
      <c r="I210" s="56"/>
      <c r="J210" s="56"/>
      <c r="K210" s="56"/>
      <c r="L210" s="56"/>
      <c r="M210" s="56">
        <v>180000</v>
      </c>
      <c r="N210" s="56">
        <f t="shared" si="91"/>
        <v>180000</v>
      </c>
      <c r="O210" s="534">
        <f t="shared" si="92"/>
        <v>3.3333333333333333E-2</v>
      </c>
    </row>
    <row r="211" spans="1:15" x14ac:dyDescent="0.2">
      <c r="A211" s="65">
        <v>2</v>
      </c>
      <c r="B211" s="66">
        <v>2</v>
      </c>
      <c r="C211" s="66">
        <v>8</v>
      </c>
      <c r="D211" s="66">
        <v>8</v>
      </c>
      <c r="E211" s="66"/>
      <c r="F211" s="62" t="s">
        <v>176</v>
      </c>
      <c r="G211" s="67">
        <f t="shared" ref="G211:N211" si="93">SUM(G212:G214)</f>
        <v>0</v>
      </c>
      <c r="H211" s="67">
        <f t="shared" si="93"/>
        <v>0</v>
      </c>
      <c r="I211" s="67">
        <f t="shared" si="93"/>
        <v>0</v>
      </c>
      <c r="J211" s="67">
        <f t="shared" si="93"/>
        <v>0</v>
      </c>
      <c r="K211" s="67">
        <f t="shared" si="93"/>
        <v>0</v>
      </c>
      <c r="L211" s="67">
        <f t="shared" si="93"/>
        <v>0</v>
      </c>
      <c r="M211" s="67">
        <f t="shared" si="93"/>
        <v>0</v>
      </c>
      <c r="N211" s="67">
        <f t="shared" si="93"/>
        <v>0</v>
      </c>
      <c r="O211" s="537">
        <v>0</v>
      </c>
    </row>
    <row r="212" spans="1:15" x14ac:dyDescent="0.2">
      <c r="A212" s="57">
        <v>2</v>
      </c>
      <c r="B212" s="58">
        <v>2</v>
      </c>
      <c r="C212" s="58">
        <v>8</v>
      </c>
      <c r="D212" s="58">
        <v>8</v>
      </c>
      <c r="E212" s="58" t="s">
        <v>308</v>
      </c>
      <c r="F212" s="71" t="s">
        <v>177</v>
      </c>
      <c r="G212" s="56"/>
      <c r="H212" s="56"/>
      <c r="I212" s="56"/>
      <c r="J212" s="56"/>
      <c r="K212" s="56"/>
      <c r="L212" s="56"/>
      <c r="M212" s="56"/>
      <c r="N212" s="56">
        <f>SUBTOTAL(9,G212:M212)</f>
        <v>0</v>
      </c>
      <c r="O212" s="534">
        <f>IFERROR(N212/$N$19*100,"0.00")</f>
        <v>0</v>
      </c>
    </row>
    <row r="213" spans="1:15" x14ac:dyDescent="0.2">
      <c r="A213" s="57">
        <v>2</v>
      </c>
      <c r="B213" s="58">
        <v>2</v>
      </c>
      <c r="C213" s="58">
        <v>8</v>
      </c>
      <c r="D213" s="58">
        <v>8</v>
      </c>
      <c r="E213" s="58" t="s">
        <v>309</v>
      </c>
      <c r="F213" s="71" t="s">
        <v>178</v>
      </c>
      <c r="G213" s="56"/>
      <c r="H213" s="56"/>
      <c r="I213" s="56"/>
      <c r="J213" s="56"/>
      <c r="K213" s="56"/>
      <c r="L213" s="56"/>
      <c r="M213" s="56"/>
      <c r="N213" s="56">
        <f>SUBTOTAL(9,G213:M213)</f>
        <v>0</v>
      </c>
      <c r="O213" s="534">
        <f>IFERROR(N213/$N$19*100,"0.00")</f>
        <v>0</v>
      </c>
    </row>
    <row r="214" spans="1:15" x14ac:dyDescent="0.2">
      <c r="A214" s="57">
        <v>2</v>
      </c>
      <c r="B214" s="58">
        <v>2</v>
      </c>
      <c r="C214" s="58">
        <v>8</v>
      </c>
      <c r="D214" s="58">
        <v>8</v>
      </c>
      <c r="E214" s="58" t="s">
        <v>310</v>
      </c>
      <c r="F214" s="71" t="s">
        <v>179</v>
      </c>
      <c r="G214" s="56"/>
      <c r="H214" s="56"/>
      <c r="I214" s="56"/>
      <c r="J214" s="56"/>
      <c r="K214" s="56"/>
      <c r="L214" s="56"/>
      <c r="M214" s="56"/>
      <c r="N214" s="56">
        <f>SUBTOTAL(9,G214:M214)</f>
        <v>0</v>
      </c>
      <c r="O214" s="534">
        <f>IFERROR(N214/$N$19*100,"0.00")</f>
        <v>0</v>
      </c>
    </row>
    <row r="215" spans="1:15" x14ac:dyDescent="0.2">
      <c r="A215" s="65">
        <v>2</v>
      </c>
      <c r="B215" s="66">
        <v>2</v>
      </c>
      <c r="C215" s="66">
        <v>8</v>
      </c>
      <c r="D215" s="66">
        <v>9</v>
      </c>
      <c r="E215" s="66"/>
      <c r="F215" s="62" t="s">
        <v>180</v>
      </c>
      <c r="G215" s="67">
        <f t="shared" ref="G215:N215" si="94">SUM(G216:G220)</f>
        <v>0</v>
      </c>
      <c r="H215" s="67">
        <f t="shared" si="94"/>
        <v>0</v>
      </c>
      <c r="I215" s="67">
        <f t="shared" si="94"/>
        <v>0</v>
      </c>
      <c r="J215" s="67">
        <f t="shared" si="94"/>
        <v>0</v>
      </c>
      <c r="K215" s="67">
        <f t="shared" si="94"/>
        <v>0</v>
      </c>
      <c r="L215" s="67">
        <f t="shared" si="94"/>
        <v>0</v>
      </c>
      <c r="M215" s="67">
        <f t="shared" si="94"/>
        <v>0</v>
      </c>
      <c r="N215" s="67">
        <f t="shared" si="94"/>
        <v>0</v>
      </c>
      <c r="O215" s="537">
        <v>0</v>
      </c>
    </row>
    <row r="216" spans="1:15" x14ac:dyDescent="0.2">
      <c r="A216" s="58">
        <v>2</v>
      </c>
      <c r="B216" s="58">
        <v>2</v>
      </c>
      <c r="C216" s="58">
        <v>8</v>
      </c>
      <c r="D216" s="58">
        <v>9</v>
      </c>
      <c r="E216" s="58" t="s">
        <v>308</v>
      </c>
      <c r="F216" s="71" t="s">
        <v>318</v>
      </c>
      <c r="G216" s="56"/>
      <c r="H216" s="56"/>
      <c r="I216" s="56"/>
      <c r="J216" s="56"/>
      <c r="K216" s="56"/>
      <c r="L216" s="56"/>
      <c r="M216" s="56"/>
      <c r="N216" s="56">
        <f>SUBTOTAL(9,G216:M216)</f>
        <v>0</v>
      </c>
      <c r="O216" s="534">
        <f>IFERROR(N216/$N$19*100,"0.00")</f>
        <v>0</v>
      </c>
    </row>
    <row r="217" spans="1:15" x14ac:dyDescent="0.2">
      <c r="A217" s="58">
        <v>2</v>
      </c>
      <c r="B217" s="58">
        <v>2</v>
      </c>
      <c r="C217" s="58">
        <v>8</v>
      </c>
      <c r="D217" s="58">
        <v>9</v>
      </c>
      <c r="E217" s="58" t="s">
        <v>309</v>
      </c>
      <c r="F217" s="71" t="s">
        <v>319</v>
      </c>
      <c r="G217" s="56"/>
      <c r="H217" s="56"/>
      <c r="I217" s="56"/>
      <c r="J217" s="56"/>
      <c r="K217" s="56"/>
      <c r="L217" s="56"/>
      <c r="M217" s="56"/>
      <c r="N217" s="56">
        <f>SUBTOTAL(9,G217:M217)</f>
        <v>0</v>
      </c>
      <c r="O217" s="534">
        <f>IFERROR(N217/$N$19*100,"0.00")</f>
        <v>0</v>
      </c>
    </row>
    <row r="218" spans="1:15" x14ac:dyDescent="0.2">
      <c r="A218" s="58">
        <v>2</v>
      </c>
      <c r="B218" s="58">
        <v>2</v>
      </c>
      <c r="C218" s="58">
        <v>8</v>
      </c>
      <c r="D218" s="58">
        <v>9</v>
      </c>
      <c r="E218" s="58" t="s">
        <v>310</v>
      </c>
      <c r="F218" s="71" t="s">
        <v>382</v>
      </c>
      <c r="G218" s="56"/>
      <c r="H218" s="56"/>
      <c r="I218" s="56"/>
      <c r="J218" s="56"/>
      <c r="K218" s="56"/>
      <c r="L218" s="56"/>
      <c r="M218" s="56"/>
      <c r="N218" s="56">
        <f>SUBTOTAL(9,G218:M218)</f>
        <v>0</v>
      </c>
      <c r="O218" s="534">
        <f>IFERROR(N218/$N$19*100,"0.00")</f>
        <v>0</v>
      </c>
    </row>
    <row r="219" spans="1:15" x14ac:dyDescent="0.2">
      <c r="A219" s="58">
        <v>2</v>
      </c>
      <c r="B219" s="58">
        <v>2</v>
      </c>
      <c r="C219" s="58">
        <v>8</v>
      </c>
      <c r="D219" s="58">
        <v>9</v>
      </c>
      <c r="E219" s="58" t="s">
        <v>311</v>
      </c>
      <c r="F219" s="71" t="s">
        <v>320</v>
      </c>
      <c r="G219" s="56"/>
      <c r="H219" s="56"/>
      <c r="I219" s="56"/>
      <c r="J219" s="56"/>
      <c r="K219" s="56"/>
      <c r="L219" s="56"/>
      <c r="M219" s="56"/>
      <c r="N219" s="56">
        <f>SUBTOTAL(9,G219:M219)</f>
        <v>0</v>
      </c>
      <c r="O219" s="534">
        <f>IFERROR(N219/$N$19*100,"0.00")</f>
        <v>0</v>
      </c>
    </row>
    <row r="220" spans="1:15" x14ac:dyDescent="0.2">
      <c r="A220" s="57">
        <v>2</v>
      </c>
      <c r="B220" s="58">
        <v>2</v>
      </c>
      <c r="C220" s="58">
        <v>8</v>
      </c>
      <c r="D220" s="58">
        <v>9</v>
      </c>
      <c r="E220" s="58" t="s">
        <v>315</v>
      </c>
      <c r="F220" s="71" t="s">
        <v>181</v>
      </c>
      <c r="G220" s="56"/>
      <c r="H220" s="56"/>
      <c r="I220" s="56"/>
      <c r="J220" s="56"/>
      <c r="K220" s="56"/>
      <c r="L220" s="56"/>
      <c r="M220" s="56"/>
      <c r="N220" s="56">
        <f>SUBTOTAL(9,G220:M220)</f>
        <v>0</v>
      </c>
      <c r="O220" s="534">
        <f>IFERROR(N220/$N$19*100,"0.00")</f>
        <v>0</v>
      </c>
    </row>
    <row r="221" spans="1:15" x14ac:dyDescent="0.2">
      <c r="A221" s="89">
        <v>2</v>
      </c>
      <c r="B221" s="90">
        <v>3</v>
      </c>
      <c r="C221" s="91"/>
      <c r="D221" s="91"/>
      <c r="E221" s="91"/>
      <c r="F221" s="92" t="s">
        <v>35</v>
      </c>
      <c r="G221" s="336">
        <f t="shared" ref="G221:N221" si="95">+G222+G234+G243+G256+G261+G272+G300+G316+G321</f>
        <v>5685714.25</v>
      </c>
      <c r="H221" s="336">
        <f t="shared" si="95"/>
        <v>34097414.289999999</v>
      </c>
      <c r="I221" s="336">
        <f t="shared" si="95"/>
        <v>56341614.289999999</v>
      </c>
      <c r="J221" s="336">
        <f t="shared" si="95"/>
        <v>2185714.29</v>
      </c>
      <c r="K221" s="336">
        <f t="shared" si="95"/>
        <v>2485714.29</v>
      </c>
      <c r="L221" s="336">
        <f t="shared" si="95"/>
        <v>2225714.29</v>
      </c>
      <c r="M221" s="336">
        <f t="shared" si="95"/>
        <v>4450714.3</v>
      </c>
      <c r="N221" s="336">
        <f t="shared" si="95"/>
        <v>107472600</v>
      </c>
      <c r="O221" s="535">
        <f>+O222+O234+O243+O256+O261+O272+O300+O316+O321</f>
        <v>19.79122222222222</v>
      </c>
    </row>
    <row r="222" spans="1:15" x14ac:dyDescent="0.2">
      <c r="A222" s="87">
        <v>2</v>
      </c>
      <c r="B222" s="85">
        <v>3</v>
      </c>
      <c r="C222" s="85">
        <v>1</v>
      </c>
      <c r="D222" s="85"/>
      <c r="E222" s="85"/>
      <c r="F222" s="88" t="s">
        <v>36</v>
      </c>
      <c r="G222" s="335">
        <f t="shared" ref="G222:N222" si="96">+G223+G226+G228+G232</f>
        <v>0</v>
      </c>
      <c r="H222" s="335">
        <f t="shared" si="96"/>
        <v>0</v>
      </c>
      <c r="I222" s="335">
        <f t="shared" si="96"/>
        <v>17000000</v>
      </c>
      <c r="J222" s="335">
        <f t="shared" si="96"/>
        <v>0</v>
      </c>
      <c r="K222" s="335">
        <f t="shared" si="96"/>
        <v>0</v>
      </c>
      <c r="L222" s="335">
        <f t="shared" si="96"/>
        <v>0</v>
      </c>
      <c r="M222" s="335">
        <f t="shared" si="96"/>
        <v>1000000</v>
      </c>
      <c r="N222" s="335">
        <f t="shared" si="96"/>
        <v>18000000</v>
      </c>
      <c r="O222" s="536">
        <f>+O223</f>
        <v>3.3333333333333335</v>
      </c>
    </row>
    <row r="223" spans="1:15" x14ac:dyDescent="0.2">
      <c r="A223" s="65">
        <v>2</v>
      </c>
      <c r="B223" s="66">
        <v>3</v>
      </c>
      <c r="C223" s="66">
        <v>1</v>
      </c>
      <c r="D223" s="66">
        <v>1</v>
      </c>
      <c r="E223" s="66"/>
      <c r="F223" s="62" t="s">
        <v>182</v>
      </c>
      <c r="G223" s="67">
        <f t="shared" ref="G223:N223" si="97">SUM(G224:G224)</f>
        <v>0</v>
      </c>
      <c r="H223" s="67">
        <f t="shared" si="97"/>
        <v>0</v>
      </c>
      <c r="I223" s="67">
        <f t="shared" si="97"/>
        <v>17000000</v>
      </c>
      <c r="J223" s="67">
        <f t="shared" si="97"/>
        <v>0</v>
      </c>
      <c r="K223" s="67">
        <f t="shared" si="97"/>
        <v>0</v>
      </c>
      <c r="L223" s="67">
        <f t="shared" si="97"/>
        <v>0</v>
      </c>
      <c r="M223" s="67">
        <f t="shared" si="97"/>
        <v>1000000</v>
      </c>
      <c r="N223" s="67">
        <f t="shared" si="97"/>
        <v>18000000</v>
      </c>
      <c r="O223" s="537">
        <f>+O224</f>
        <v>3.3333333333333335</v>
      </c>
    </row>
    <row r="224" spans="1:15" x14ac:dyDescent="0.2">
      <c r="A224" s="63">
        <v>2</v>
      </c>
      <c r="B224" s="58">
        <v>3</v>
      </c>
      <c r="C224" s="58">
        <v>1</v>
      </c>
      <c r="D224" s="58">
        <v>1</v>
      </c>
      <c r="E224" s="58" t="s">
        <v>308</v>
      </c>
      <c r="F224" s="55" t="s">
        <v>182</v>
      </c>
      <c r="G224" s="56"/>
      <c r="H224" s="56"/>
      <c r="I224" s="56">
        <v>17000000</v>
      </c>
      <c r="J224" s="56"/>
      <c r="K224" s="56"/>
      <c r="L224" s="56"/>
      <c r="M224" s="56">
        <v>1000000</v>
      </c>
      <c r="N224" s="56">
        <f>SUBTOTAL(9,G224:M224)</f>
        <v>18000000</v>
      </c>
      <c r="O224" s="534">
        <f>IFERROR(N224/$N$19*100,"0.00")</f>
        <v>3.3333333333333335</v>
      </c>
    </row>
    <row r="225" spans="1:15" x14ac:dyDescent="0.2">
      <c r="A225" s="63">
        <v>2</v>
      </c>
      <c r="B225" s="58">
        <v>3</v>
      </c>
      <c r="C225" s="58">
        <v>1</v>
      </c>
      <c r="D225" s="58">
        <v>1</v>
      </c>
      <c r="E225" s="58" t="s">
        <v>309</v>
      </c>
      <c r="F225" s="55" t="s">
        <v>183</v>
      </c>
      <c r="G225" s="67"/>
      <c r="H225" s="67"/>
      <c r="I225" s="67"/>
      <c r="J225" s="67"/>
      <c r="K225" s="67"/>
      <c r="L225" s="67"/>
      <c r="M225" s="67"/>
      <c r="N225" s="56">
        <f>SUBTOTAL(9,G225:M225)</f>
        <v>0</v>
      </c>
      <c r="O225" s="534">
        <f>IFERROR(N225/$N$19*100,"0.00")</f>
        <v>0</v>
      </c>
    </row>
    <row r="226" spans="1:15" x14ac:dyDescent="0.2">
      <c r="A226" s="65">
        <v>2</v>
      </c>
      <c r="B226" s="66">
        <v>3</v>
      </c>
      <c r="C226" s="66">
        <v>1</v>
      </c>
      <c r="D226" s="66">
        <v>2</v>
      </c>
      <c r="E226" s="66"/>
      <c r="F226" s="62" t="s">
        <v>185</v>
      </c>
      <c r="G226" s="67">
        <f t="shared" ref="G226:O226" si="98">+G227</f>
        <v>0</v>
      </c>
      <c r="H226" s="67">
        <f t="shared" si="98"/>
        <v>0</v>
      </c>
      <c r="I226" s="67">
        <f t="shared" si="98"/>
        <v>0</v>
      </c>
      <c r="J226" s="67">
        <f t="shared" si="98"/>
        <v>0</v>
      </c>
      <c r="K226" s="67">
        <f t="shared" si="98"/>
        <v>0</v>
      </c>
      <c r="L226" s="67">
        <f t="shared" si="98"/>
        <v>0</v>
      </c>
      <c r="M226" s="67">
        <f t="shared" si="98"/>
        <v>0</v>
      </c>
      <c r="N226" s="67">
        <f t="shared" si="98"/>
        <v>0</v>
      </c>
      <c r="O226" s="539">
        <f t="shared" si="98"/>
        <v>0</v>
      </c>
    </row>
    <row r="227" spans="1:15" x14ac:dyDescent="0.2">
      <c r="A227" s="63">
        <v>2</v>
      </c>
      <c r="B227" s="58">
        <v>3</v>
      </c>
      <c r="C227" s="58">
        <v>1</v>
      </c>
      <c r="D227" s="58">
        <v>2</v>
      </c>
      <c r="E227" s="58" t="s">
        <v>308</v>
      </c>
      <c r="F227" s="55" t="s">
        <v>185</v>
      </c>
      <c r="G227" s="67"/>
      <c r="H227" s="67"/>
      <c r="I227" s="67"/>
      <c r="J227" s="67"/>
      <c r="K227" s="67"/>
      <c r="L227" s="67"/>
      <c r="M227" s="67"/>
      <c r="N227" s="56">
        <f>SUBTOTAL(9,G227:M227)</f>
        <v>0</v>
      </c>
      <c r="O227" s="534">
        <f>IFERROR(N227/$N$19*100,"0.00")</f>
        <v>0</v>
      </c>
    </row>
    <row r="228" spans="1:15" x14ac:dyDescent="0.2">
      <c r="A228" s="65">
        <v>2</v>
      </c>
      <c r="B228" s="66">
        <v>3</v>
      </c>
      <c r="C228" s="66">
        <v>1</v>
      </c>
      <c r="D228" s="66">
        <v>3</v>
      </c>
      <c r="E228" s="66"/>
      <c r="F228" s="62" t="s">
        <v>184</v>
      </c>
      <c r="G228" s="67">
        <f t="shared" ref="G228:N228" si="99">SUM(G229:G231)</f>
        <v>0</v>
      </c>
      <c r="H228" s="67">
        <f t="shared" si="99"/>
        <v>0</v>
      </c>
      <c r="I228" s="67">
        <f t="shared" si="99"/>
        <v>0</v>
      </c>
      <c r="J228" s="67">
        <f t="shared" si="99"/>
        <v>0</v>
      </c>
      <c r="K228" s="67">
        <f t="shared" si="99"/>
        <v>0</v>
      </c>
      <c r="L228" s="67">
        <f t="shared" si="99"/>
        <v>0</v>
      </c>
      <c r="M228" s="67">
        <f t="shared" si="99"/>
        <v>0</v>
      </c>
      <c r="N228" s="67">
        <f t="shared" si="99"/>
        <v>0</v>
      </c>
      <c r="O228" s="537">
        <v>0</v>
      </c>
    </row>
    <row r="229" spans="1:15" x14ac:dyDescent="0.2">
      <c r="A229" s="124">
        <v>2</v>
      </c>
      <c r="B229" s="113">
        <v>3</v>
      </c>
      <c r="C229" s="113">
        <v>1</v>
      </c>
      <c r="D229" s="113">
        <v>3</v>
      </c>
      <c r="E229" s="113" t="s">
        <v>308</v>
      </c>
      <c r="F229" s="126" t="s">
        <v>186</v>
      </c>
      <c r="G229" s="116"/>
      <c r="H229" s="116"/>
      <c r="I229" s="116"/>
      <c r="J229" s="116"/>
      <c r="K229" s="116"/>
      <c r="L229" s="116"/>
      <c r="M229" s="116"/>
      <c r="N229" s="116">
        <f>SUBTOTAL(9,G229:M229)</f>
        <v>0</v>
      </c>
      <c r="O229" s="538">
        <f>IFERROR(N229/$N$19*100,"0.00")</f>
        <v>0</v>
      </c>
    </row>
    <row r="230" spans="1:15" x14ac:dyDescent="0.2">
      <c r="A230" s="63">
        <v>2</v>
      </c>
      <c r="B230" s="58">
        <v>3</v>
      </c>
      <c r="C230" s="58">
        <v>1</v>
      </c>
      <c r="D230" s="58">
        <v>3</v>
      </c>
      <c r="E230" s="58" t="s">
        <v>309</v>
      </c>
      <c r="F230" s="55" t="s">
        <v>187</v>
      </c>
      <c r="G230" s="56"/>
      <c r="H230" s="56"/>
      <c r="I230" s="56"/>
      <c r="J230" s="56"/>
      <c r="K230" s="56"/>
      <c r="L230" s="56"/>
      <c r="M230" s="56"/>
      <c r="N230" s="56">
        <f>SUBTOTAL(9,G230:M230)</f>
        <v>0</v>
      </c>
      <c r="O230" s="534">
        <f>IFERROR(N230/$N$19*100,"0.00")</f>
        <v>0</v>
      </c>
    </row>
    <row r="231" spans="1:15" x14ac:dyDescent="0.2">
      <c r="A231" s="63">
        <v>2</v>
      </c>
      <c r="B231" s="58">
        <v>3</v>
      </c>
      <c r="C231" s="58">
        <v>1</v>
      </c>
      <c r="D231" s="58">
        <v>3</v>
      </c>
      <c r="E231" s="58" t="s">
        <v>310</v>
      </c>
      <c r="F231" s="55" t="s">
        <v>188</v>
      </c>
      <c r="G231" s="67"/>
      <c r="H231" s="67"/>
      <c r="I231" s="67"/>
      <c r="J231" s="67"/>
      <c r="K231" s="67"/>
      <c r="L231" s="67"/>
      <c r="M231" s="67"/>
      <c r="N231" s="56">
        <f>SUBTOTAL(9,G231:M231)</f>
        <v>0</v>
      </c>
      <c r="O231" s="534">
        <f>IFERROR(N231/$N$19*100,"0.00")</f>
        <v>0</v>
      </c>
    </row>
    <row r="232" spans="1:15" x14ac:dyDescent="0.2">
      <c r="A232" s="65">
        <v>2</v>
      </c>
      <c r="B232" s="66">
        <v>3</v>
      </c>
      <c r="C232" s="66">
        <v>1</v>
      </c>
      <c r="D232" s="66">
        <v>4</v>
      </c>
      <c r="E232" s="66"/>
      <c r="F232" s="62" t="s">
        <v>189</v>
      </c>
      <c r="G232" s="67">
        <f t="shared" ref="G232:O232" si="100">+G233</f>
        <v>0</v>
      </c>
      <c r="H232" s="67">
        <f t="shared" si="100"/>
        <v>0</v>
      </c>
      <c r="I232" s="67">
        <f t="shared" si="100"/>
        <v>0</v>
      </c>
      <c r="J232" s="67">
        <f t="shared" si="100"/>
        <v>0</v>
      </c>
      <c r="K232" s="67">
        <f t="shared" si="100"/>
        <v>0</v>
      </c>
      <c r="L232" s="67">
        <f t="shared" si="100"/>
        <v>0</v>
      </c>
      <c r="M232" s="67">
        <f t="shared" si="100"/>
        <v>0</v>
      </c>
      <c r="N232" s="67">
        <f t="shared" si="100"/>
        <v>0</v>
      </c>
      <c r="O232" s="539">
        <f t="shared" si="100"/>
        <v>0</v>
      </c>
    </row>
    <row r="233" spans="1:15" x14ac:dyDescent="0.2">
      <c r="A233" s="63">
        <v>2</v>
      </c>
      <c r="B233" s="58">
        <v>3</v>
      </c>
      <c r="C233" s="58">
        <v>1</v>
      </c>
      <c r="D233" s="58">
        <v>4</v>
      </c>
      <c r="E233" s="58" t="s">
        <v>308</v>
      </c>
      <c r="F233" s="55" t="s">
        <v>189</v>
      </c>
      <c r="G233" s="67"/>
      <c r="H233" s="67"/>
      <c r="I233" s="67"/>
      <c r="J233" s="67"/>
      <c r="K233" s="67"/>
      <c r="L233" s="67"/>
      <c r="M233" s="67"/>
      <c r="N233" s="56">
        <f>SUBTOTAL(9,G233:M233)</f>
        <v>0</v>
      </c>
      <c r="O233" s="534">
        <f>IFERROR(N233/$N$19*100,"0.00")</f>
        <v>0</v>
      </c>
    </row>
    <row r="234" spans="1:15" x14ac:dyDescent="0.2">
      <c r="A234" s="87">
        <v>2</v>
      </c>
      <c r="B234" s="85">
        <v>3</v>
      </c>
      <c r="C234" s="85">
        <v>2</v>
      </c>
      <c r="D234" s="85"/>
      <c r="E234" s="85"/>
      <c r="F234" s="88" t="s">
        <v>37</v>
      </c>
      <c r="G234" s="335">
        <f t="shared" ref="G234:N234" si="101">+G235+G237+G239+G241</f>
        <v>0</v>
      </c>
      <c r="H234" s="335">
        <f t="shared" si="101"/>
        <v>15000</v>
      </c>
      <c r="I234" s="335">
        <f t="shared" si="101"/>
        <v>455000</v>
      </c>
      <c r="J234" s="335">
        <f t="shared" si="101"/>
        <v>0</v>
      </c>
      <c r="K234" s="335">
        <f t="shared" si="101"/>
        <v>0</v>
      </c>
      <c r="L234" s="335">
        <f t="shared" si="101"/>
        <v>0</v>
      </c>
      <c r="M234" s="335">
        <f t="shared" si="101"/>
        <v>20000</v>
      </c>
      <c r="N234" s="335">
        <f t="shared" si="101"/>
        <v>490000</v>
      </c>
      <c r="O234" s="536">
        <f>+O235+O237+O239+O241</f>
        <v>9.0740740740740733E-2</v>
      </c>
    </row>
    <row r="235" spans="1:15" x14ac:dyDescent="0.2">
      <c r="A235" s="65">
        <v>2</v>
      </c>
      <c r="B235" s="66">
        <v>3</v>
      </c>
      <c r="C235" s="66">
        <v>2</v>
      </c>
      <c r="D235" s="66">
        <v>1</v>
      </c>
      <c r="E235" s="66"/>
      <c r="F235" s="62" t="s">
        <v>190</v>
      </c>
      <c r="G235" s="67">
        <f t="shared" ref="G235:O235" si="102">+G236</f>
        <v>0</v>
      </c>
      <c r="H235" s="67">
        <f t="shared" si="102"/>
        <v>0</v>
      </c>
      <c r="I235" s="67">
        <f t="shared" si="102"/>
        <v>300000</v>
      </c>
      <c r="J235" s="67">
        <f t="shared" si="102"/>
        <v>0</v>
      </c>
      <c r="K235" s="67">
        <f t="shared" si="102"/>
        <v>0</v>
      </c>
      <c r="L235" s="67">
        <f t="shared" si="102"/>
        <v>0</v>
      </c>
      <c r="M235" s="67">
        <f t="shared" si="102"/>
        <v>0</v>
      </c>
      <c r="N235" s="67">
        <f t="shared" si="102"/>
        <v>300000</v>
      </c>
      <c r="O235" s="539">
        <f t="shared" si="102"/>
        <v>5.5555555555555552E-2</v>
      </c>
    </row>
    <row r="236" spans="1:15" x14ac:dyDescent="0.2">
      <c r="A236" s="63">
        <v>2</v>
      </c>
      <c r="B236" s="58">
        <v>3</v>
      </c>
      <c r="C236" s="58">
        <v>2</v>
      </c>
      <c r="D236" s="58">
        <v>1</v>
      </c>
      <c r="E236" s="58" t="s">
        <v>308</v>
      </c>
      <c r="F236" s="55" t="s">
        <v>190</v>
      </c>
      <c r="G236" s="67"/>
      <c r="H236" s="67"/>
      <c r="I236" s="67">
        <v>300000</v>
      </c>
      <c r="J236" s="67"/>
      <c r="K236" s="67"/>
      <c r="L236" s="67"/>
      <c r="M236" s="67"/>
      <c r="N236" s="56">
        <f>SUBTOTAL(9,G236:M236)</f>
        <v>300000</v>
      </c>
      <c r="O236" s="534">
        <f>IFERROR(N236/$N$19*100,"0.00")</f>
        <v>5.5555555555555552E-2</v>
      </c>
    </row>
    <row r="237" spans="1:15" x14ac:dyDescent="0.2">
      <c r="A237" s="65">
        <v>2</v>
      </c>
      <c r="B237" s="66">
        <v>3</v>
      </c>
      <c r="C237" s="66">
        <v>2</v>
      </c>
      <c r="D237" s="66">
        <v>2</v>
      </c>
      <c r="E237" s="66"/>
      <c r="F237" s="62" t="s">
        <v>191</v>
      </c>
      <c r="G237" s="67">
        <f t="shared" ref="G237:O237" si="103">+G238</f>
        <v>0</v>
      </c>
      <c r="H237" s="67">
        <f t="shared" si="103"/>
        <v>0</v>
      </c>
      <c r="I237" s="67">
        <f t="shared" si="103"/>
        <v>100000</v>
      </c>
      <c r="J237" s="67">
        <f t="shared" si="103"/>
        <v>0</v>
      </c>
      <c r="K237" s="67">
        <f t="shared" si="103"/>
        <v>0</v>
      </c>
      <c r="L237" s="67">
        <f t="shared" si="103"/>
        <v>0</v>
      </c>
      <c r="M237" s="67">
        <f t="shared" si="103"/>
        <v>0</v>
      </c>
      <c r="N237" s="67">
        <f t="shared" si="103"/>
        <v>100000</v>
      </c>
      <c r="O237" s="539">
        <f t="shared" si="103"/>
        <v>1.8518518518518517E-2</v>
      </c>
    </row>
    <row r="238" spans="1:15" x14ac:dyDescent="0.2">
      <c r="A238" s="63">
        <v>2</v>
      </c>
      <c r="B238" s="58">
        <v>3</v>
      </c>
      <c r="C238" s="58">
        <v>2</v>
      </c>
      <c r="D238" s="58">
        <v>2</v>
      </c>
      <c r="E238" s="58" t="s">
        <v>308</v>
      </c>
      <c r="F238" s="55" t="s">
        <v>191</v>
      </c>
      <c r="G238" s="67"/>
      <c r="H238" s="67"/>
      <c r="I238" s="67">
        <v>100000</v>
      </c>
      <c r="J238" s="67"/>
      <c r="K238" s="67"/>
      <c r="L238" s="67"/>
      <c r="M238" s="67"/>
      <c r="N238" s="56">
        <f>SUBTOTAL(9,G238:M238)</f>
        <v>100000</v>
      </c>
      <c r="O238" s="534">
        <f>IFERROR(N238/$N$19*100,"0.00")</f>
        <v>1.8518518518518517E-2</v>
      </c>
    </row>
    <row r="239" spans="1:15" x14ac:dyDescent="0.2">
      <c r="A239" s="65">
        <v>2</v>
      </c>
      <c r="B239" s="66">
        <v>3</v>
      </c>
      <c r="C239" s="66">
        <v>2</v>
      </c>
      <c r="D239" s="66">
        <v>3</v>
      </c>
      <c r="E239" s="66"/>
      <c r="F239" s="62" t="s">
        <v>192</v>
      </c>
      <c r="G239" s="67">
        <f t="shared" ref="G239:O239" si="104">+G240</f>
        <v>0</v>
      </c>
      <c r="H239" s="67">
        <f t="shared" si="104"/>
        <v>0</v>
      </c>
      <c r="I239" s="67">
        <f t="shared" si="104"/>
        <v>40000</v>
      </c>
      <c r="J239" s="67">
        <f t="shared" si="104"/>
        <v>0</v>
      </c>
      <c r="K239" s="67">
        <f t="shared" si="104"/>
        <v>0</v>
      </c>
      <c r="L239" s="67">
        <f t="shared" si="104"/>
        <v>0</v>
      </c>
      <c r="M239" s="67">
        <f t="shared" si="104"/>
        <v>20000</v>
      </c>
      <c r="N239" s="67">
        <f t="shared" si="104"/>
        <v>60000</v>
      </c>
      <c r="O239" s="539">
        <f t="shared" si="104"/>
        <v>1.1111111111111112E-2</v>
      </c>
    </row>
    <row r="240" spans="1:15" x14ac:dyDescent="0.2">
      <c r="A240" s="63">
        <v>2</v>
      </c>
      <c r="B240" s="58">
        <v>3</v>
      </c>
      <c r="C240" s="58">
        <v>2</v>
      </c>
      <c r="D240" s="58">
        <v>3</v>
      </c>
      <c r="E240" s="58" t="s">
        <v>308</v>
      </c>
      <c r="F240" s="55" t="s">
        <v>192</v>
      </c>
      <c r="G240" s="67"/>
      <c r="H240" s="67"/>
      <c r="I240" s="67">
        <v>40000</v>
      </c>
      <c r="J240" s="67"/>
      <c r="K240" s="67"/>
      <c r="L240" s="67"/>
      <c r="M240" s="67">
        <v>20000</v>
      </c>
      <c r="N240" s="56">
        <f>SUBTOTAL(9,G240:M240)</f>
        <v>60000</v>
      </c>
      <c r="O240" s="534">
        <f>IFERROR(N240/$N$19*100,"0.00")</f>
        <v>1.1111111111111112E-2</v>
      </c>
    </row>
    <row r="241" spans="1:15" x14ac:dyDescent="0.2">
      <c r="A241" s="65">
        <v>2</v>
      </c>
      <c r="B241" s="66">
        <v>3</v>
      </c>
      <c r="C241" s="66">
        <v>2</v>
      </c>
      <c r="D241" s="66">
        <v>4</v>
      </c>
      <c r="E241" s="66"/>
      <c r="F241" s="62" t="s">
        <v>38</v>
      </c>
      <c r="G241" s="67">
        <f t="shared" ref="G241:O241" si="105">+G242</f>
        <v>0</v>
      </c>
      <c r="H241" s="67">
        <f t="shared" si="105"/>
        <v>15000</v>
      </c>
      <c r="I241" s="67">
        <f t="shared" si="105"/>
        <v>15000</v>
      </c>
      <c r="J241" s="67">
        <f t="shared" si="105"/>
        <v>0</v>
      </c>
      <c r="K241" s="67">
        <f t="shared" si="105"/>
        <v>0</v>
      </c>
      <c r="L241" s="67">
        <f t="shared" si="105"/>
        <v>0</v>
      </c>
      <c r="M241" s="67">
        <f t="shared" si="105"/>
        <v>0</v>
      </c>
      <c r="N241" s="67">
        <f t="shared" si="105"/>
        <v>30000</v>
      </c>
      <c r="O241" s="539">
        <f t="shared" si="105"/>
        <v>5.5555555555555558E-3</v>
      </c>
    </row>
    <row r="242" spans="1:15" x14ac:dyDescent="0.2">
      <c r="A242" s="63">
        <v>2</v>
      </c>
      <c r="B242" s="58">
        <v>3</v>
      </c>
      <c r="C242" s="58">
        <v>2</v>
      </c>
      <c r="D242" s="58">
        <v>4</v>
      </c>
      <c r="E242" s="58" t="s">
        <v>308</v>
      </c>
      <c r="F242" s="55" t="s">
        <v>38</v>
      </c>
      <c r="G242" s="67"/>
      <c r="H242" s="67">
        <v>15000</v>
      </c>
      <c r="I242" s="67">
        <v>15000</v>
      </c>
      <c r="J242" s="67"/>
      <c r="K242" s="67"/>
      <c r="L242" s="67"/>
      <c r="M242" s="67"/>
      <c r="N242" s="56">
        <f>SUBTOTAL(9,G242:M242)</f>
        <v>30000</v>
      </c>
      <c r="O242" s="534">
        <f>IFERROR(N242/$N$19*100,"0.00")</f>
        <v>5.5555555555555558E-3</v>
      </c>
    </row>
    <row r="243" spans="1:15" x14ac:dyDescent="0.2">
      <c r="A243" s="87">
        <v>2</v>
      </c>
      <c r="B243" s="85">
        <v>3</v>
      </c>
      <c r="C243" s="85">
        <v>3</v>
      </c>
      <c r="D243" s="85"/>
      <c r="E243" s="85"/>
      <c r="F243" s="88" t="s">
        <v>383</v>
      </c>
      <c r="G243" s="335">
        <f t="shared" ref="G243:N243" si="106">+G244+G246+G248+G250+G252+G254</f>
        <v>228571.41</v>
      </c>
      <c r="H243" s="335">
        <f t="shared" si="106"/>
        <v>228571.43</v>
      </c>
      <c r="I243" s="335">
        <f t="shared" si="106"/>
        <v>228571.43</v>
      </c>
      <c r="J243" s="335">
        <f t="shared" si="106"/>
        <v>228571.43</v>
      </c>
      <c r="K243" s="335">
        <f t="shared" si="106"/>
        <v>228571.43</v>
      </c>
      <c r="L243" s="335">
        <f t="shared" si="106"/>
        <v>228571.43</v>
      </c>
      <c r="M243" s="335">
        <f t="shared" si="106"/>
        <v>303571.44</v>
      </c>
      <c r="N243" s="335">
        <f t="shared" si="106"/>
        <v>1675000</v>
      </c>
      <c r="O243" s="536">
        <f>+O244+O246+O254</f>
        <v>0.30555555555555552</v>
      </c>
    </row>
    <row r="244" spans="1:15" x14ac:dyDescent="0.2">
      <c r="A244" s="65">
        <v>2</v>
      </c>
      <c r="B244" s="66">
        <v>3</v>
      </c>
      <c r="C244" s="66">
        <v>3</v>
      </c>
      <c r="D244" s="66">
        <v>1</v>
      </c>
      <c r="E244" s="66"/>
      <c r="F244" s="62" t="s">
        <v>193</v>
      </c>
      <c r="G244" s="67">
        <f t="shared" ref="G244:N244" si="107">G245</f>
        <v>157142.84</v>
      </c>
      <c r="H244" s="67">
        <f t="shared" si="107"/>
        <v>157142.85999999999</v>
      </c>
      <c r="I244" s="67">
        <f t="shared" si="107"/>
        <v>157142.85999999999</v>
      </c>
      <c r="J244" s="67">
        <f t="shared" si="107"/>
        <v>157142.85999999999</v>
      </c>
      <c r="K244" s="67">
        <f t="shared" si="107"/>
        <v>157142.85999999999</v>
      </c>
      <c r="L244" s="67">
        <f t="shared" si="107"/>
        <v>157142.85999999999</v>
      </c>
      <c r="M244" s="67">
        <f t="shared" si="107"/>
        <v>157142.85999999999</v>
      </c>
      <c r="N244" s="67">
        <f t="shared" si="107"/>
        <v>1100000</v>
      </c>
      <c r="O244" s="537">
        <f>+O245</f>
        <v>0.20370370370370369</v>
      </c>
    </row>
    <row r="245" spans="1:15" x14ac:dyDescent="0.2">
      <c r="A245" s="63">
        <v>2</v>
      </c>
      <c r="B245" s="58">
        <v>3</v>
      </c>
      <c r="C245" s="58">
        <v>3</v>
      </c>
      <c r="D245" s="58">
        <v>1</v>
      </c>
      <c r="E245" s="58" t="s">
        <v>308</v>
      </c>
      <c r="F245" s="55" t="s">
        <v>193</v>
      </c>
      <c r="G245" s="56">
        <v>157142.84</v>
      </c>
      <c r="H245" s="56">
        <v>157142.85999999999</v>
      </c>
      <c r="I245" s="56">
        <v>157142.85999999999</v>
      </c>
      <c r="J245" s="56">
        <v>157142.85999999999</v>
      </c>
      <c r="K245" s="56">
        <v>157142.85999999999</v>
      </c>
      <c r="L245" s="56">
        <v>157142.85999999999</v>
      </c>
      <c r="M245" s="56">
        <v>157142.85999999999</v>
      </c>
      <c r="N245" s="56">
        <f>SUBTOTAL(9,G245:M245)</f>
        <v>1100000</v>
      </c>
      <c r="O245" s="534">
        <f>IFERROR(N245/$N$19*100,"0.00")</f>
        <v>0.20370370370370369</v>
      </c>
    </row>
    <row r="246" spans="1:15" x14ac:dyDescent="0.2">
      <c r="A246" s="65">
        <v>2</v>
      </c>
      <c r="B246" s="66">
        <v>3</v>
      </c>
      <c r="C246" s="66">
        <v>3</v>
      </c>
      <c r="D246" s="66">
        <v>2</v>
      </c>
      <c r="E246" s="66"/>
      <c r="F246" s="62" t="s">
        <v>194</v>
      </c>
      <c r="G246" s="67">
        <f t="shared" ref="G246:O246" si="108">+G247</f>
        <v>71428.570000000007</v>
      </c>
      <c r="H246" s="67">
        <f t="shared" si="108"/>
        <v>71428.570000000007</v>
      </c>
      <c r="I246" s="67">
        <f t="shared" si="108"/>
        <v>71428.570000000007</v>
      </c>
      <c r="J246" s="67">
        <f t="shared" si="108"/>
        <v>71428.570000000007</v>
      </c>
      <c r="K246" s="67">
        <f t="shared" si="108"/>
        <v>71428.570000000007</v>
      </c>
      <c r="L246" s="67">
        <f t="shared" si="108"/>
        <v>71428.570000000007</v>
      </c>
      <c r="M246" s="67">
        <f t="shared" si="108"/>
        <v>71428.58</v>
      </c>
      <c r="N246" s="67">
        <f t="shared" si="108"/>
        <v>500000.00000000006</v>
      </c>
      <c r="O246" s="539">
        <f t="shared" si="108"/>
        <v>9.2592592592592601E-2</v>
      </c>
    </row>
    <row r="247" spans="1:15" x14ac:dyDescent="0.2">
      <c r="A247" s="63">
        <v>2</v>
      </c>
      <c r="B247" s="58">
        <v>3</v>
      </c>
      <c r="C247" s="58">
        <v>3</v>
      </c>
      <c r="D247" s="58">
        <v>2</v>
      </c>
      <c r="E247" s="58" t="s">
        <v>308</v>
      </c>
      <c r="F247" s="55" t="s">
        <v>194</v>
      </c>
      <c r="G247" s="56">
        <v>71428.570000000007</v>
      </c>
      <c r="H247" s="56">
        <v>71428.570000000007</v>
      </c>
      <c r="I247" s="56">
        <v>71428.570000000007</v>
      </c>
      <c r="J247" s="56">
        <v>71428.570000000007</v>
      </c>
      <c r="K247" s="56">
        <v>71428.570000000007</v>
      </c>
      <c r="L247" s="56">
        <v>71428.570000000007</v>
      </c>
      <c r="M247" s="56">
        <v>71428.58</v>
      </c>
      <c r="N247" s="56">
        <f>SUBTOTAL(9,G247:M247)</f>
        <v>500000.00000000006</v>
      </c>
      <c r="O247" s="534">
        <f>IFERROR(N247/$N$19*100,"0.00")</f>
        <v>9.2592592592592601E-2</v>
      </c>
    </row>
    <row r="248" spans="1:15" x14ac:dyDescent="0.2">
      <c r="A248" s="65">
        <v>2</v>
      </c>
      <c r="B248" s="66">
        <v>3</v>
      </c>
      <c r="C248" s="66">
        <v>3</v>
      </c>
      <c r="D248" s="66">
        <v>3</v>
      </c>
      <c r="E248" s="66"/>
      <c r="F248" s="62" t="s">
        <v>195</v>
      </c>
      <c r="G248" s="67">
        <f t="shared" ref="G248:O248" si="109">+G249</f>
        <v>0</v>
      </c>
      <c r="H248" s="67">
        <f t="shared" si="109"/>
        <v>0</v>
      </c>
      <c r="I248" s="67">
        <f t="shared" si="109"/>
        <v>0</v>
      </c>
      <c r="J248" s="67">
        <f t="shared" si="109"/>
        <v>0</v>
      </c>
      <c r="K248" s="67">
        <f t="shared" si="109"/>
        <v>0</v>
      </c>
      <c r="L248" s="67">
        <f t="shared" si="109"/>
        <v>0</v>
      </c>
      <c r="M248" s="67">
        <f t="shared" si="109"/>
        <v>0</v>
      </c>
      <c r="N248" s="67">
        <f t="shared" si="109"/>
        <v>0</v>
      </c>
      <c r="O248" s="539">
        <f t="shared" si="109"/>
        <v>0</v>
      </c>
    </row>
    <row r="249" spans="1:15" x14ac:dyDescent="0.2">
      <c r="A249" s="63">
        <v>2</v>
      </c>
      <c r="B249" s="58">
        <v>3</v>
      </c>
      <c r="C249" s="58">
        <v>3</v>
      </c>
      <c r="D249" s="58">
        <v>3</v>
      </c>
      <c r="E249" s="58" t="s">
        <v>308</v>
      </c>
      <c r="F249" s="55" t="s">
        <v>195</v>
      </c>
      <c r="G249" s="56"/>
      <c r="H249" s="56"/>
      <c r="I249" s="56"/>
      <c r="J249" s="56"/>
      <c r="K249" s="56"/>
      <c r="L249" s="56"/>
      <c r="M249" s="56"/>
      <c r="N249" s="56">
        <f>SUBTOTAL(9,G249:M249)</f>
        <v>0</v>
      </c>
      <c r="O249" s="534">
        <f>IFERROR(N249/$N$19*100,"0.00")</f>
        <v>0</v>
      </c>
    </row>
    <row r="250" spans="1:15" x14ac:dyDescent="0.2">
      <c r="A250" s="65">
        <v>2</v>
      </c>
      <c r="B250" s="66">
        <v>3</v>
      </c>
      <c r="C250" s="66">
        <v>3</v>
      </c>
      <c r="D250" s="66">
        <v>4</v>
      </c>
      <c r="E250" s="66"/>
      <c r="F250" s="62" t="s">
        <v>196</v>
      </c>
      <c r="G250" s="67">
        <f t="shared" ref="G250:O250" si="110">+G251</f>
        <v>0</v>
      </c>
      <c r="H250" s="67">
        <f t="shared" si="110"/>
        <v>0</v>
      </c>
      <c r="I250" s="67">
        <f t="shared" si="110"/>
        <v>0</v>
      </c>
      <c r="J250" s="67">
        <f t="shared" si="110"/>
        <v>0</v>
      </c>
      <c r="K250" s="67">
        <f t="shared" si="110"/>
        <v>0</v>
      </c>
      <c r="L250" s="67">
        <f t="shared" si="110"/>
        <v>0</v>
      </c>
      <c r="M250" s="67">
        <f t="shared" si="110"/>
        <v>25000</v>
      </c>
      <c r="N250" s="67">
        <f t="shared" si="110"/>
        <v>25000</v>
      </c>
      <c r="O250" s="539">
        <f t="shared" si="110"/>
        <v>4.6296296296296294E-3</v>
      </c>
    </row>
    <row r="251" spans="1:15" x14ac:dyDescent="0.2">
      <c r="A251" s="63">
        <v>2</v>
      </c>
      <c r="B251" s="58">
        <v>3</v>
      </c>
      <c r="C251" s="58">
        <v>3</v>
      </c>
      <c r="D251" s="58">
        <v>4</v>
      </c>
      <c r="E251" s="58" t="s">
        <v>308</v>
      </c>
      <c r="F251" s="55" t="s">
        <v>196</v>
      </c>
      <c r="G251" s="67"/>
      <c r="H251" s="67"/>
      <c r="I251" s="67"/>
      <c r="J251" s="67"/>
      <c r="K251" s="67"/>
      <c r="L251" s="67"/>
      <c r="M251" s="67">
        <v>25000</v>
      </c>
      <c r="N251" s="56">
        <f>SUBTOTAL(9,G251:M251)</f>
        <v>25000</v>
      </c>
      <c r="O251" s="534">
        <f>IFERROR(N251/$N$19*100,"0.00")</f>
        <v>4.6296296296296294E-3</v>
      </c>
    </row>
    <row r="252" spans="1:15" x14ac:dyDescent="0.2">
      <c r="A252" s="65">
        <v>2</v>
      </c>
      <c r="B252" s="66">
        <v>3</v>
      </c>
      <c r="C252" s="66">
        <v>3</v>
      </c>
      <c r="D252" s="66">
        <v>5</v>
      </c>
      <c r="E252" s="66"/>
      <c r="F252" s="62" t="s">
        <v>197</v>
      </c>
      <c r="G252" s="67">
        <f t="shared" ref="G252:O252" si="111">+G253</f>
        <v>0</v>
      </c>
      <c r="H252" s="67">
        <f t="shared" si="111"/>
        <v>0</v>
      </c>
      <c r="I252" s="67">
        <f t="shared" si="111"/>
        <v>0</v>
      </c>
      <c r="J252" s="67">
        <f t="shared" si="111"/>
        <v>0</v>
      </c>
      <c r="K252" s="67">
        <f t="shared" si="111"/>
        <v>0</v>
      </c>
      <c r="L252" s="67">
        <f t="shared" si="111"/>
        <v>0</v>
      </c>
      <c r="M252" s="67">
        <f t="shared" si="111"/>
        <v>0</v>
      </c>
      <c r="N252" s="67">
        <f t="shared" si="111"/>
        <v>0</v>
      </c>
      <c r="O252" s="539">
        <f t="shared" si="111"/>
        <v>0</v>
      </c>
    </row>
    <row r="253" spans="1:15" x14ac:dyDescent="0.2">
      <c r="A253" s="63">
        <v>2</v>
      </c>
      <c r="B253" s="58">
        <v>3</v>
      </c>
      <c r="C253" s="58">
        <v>3</v>
      </c>
      <c r="D253" s="58">
        <v>5</v>
      </c>
      <c r="E253" s="58" t="s">
        <v>308</v>
      </c>
      <c r="F253" s="55" t="s">
        <v>197</v>
      </c>
      <c r="G253" s="67"/>
      <c r="H253" s="67"/>
      <c r="I253" s="67"/>
      <c r="J253" s="67"/>
      <c r="K253" s="67"/>
      <c r="L253" s="67"/>
      <c r="M253" s="67"/>
      <c r="N253" s="56">
        <f>SUBTOTAL(9,G253:M253)</f>
        <v>0</v>
      </c>
      <c r="O253" s="534">
        <f>IFERROR(N253/$N$19*100,"0.00")</f>
        <v>0</v>
      </c>
    </row>
    <row r="254" spans="1:15" x14ac:dyDescent="0.2">
      <c r="A254" s="65">
        <v>2</v>
      </c>
      <c r="B254" s="66">
        <v>3</v>
      </c>
      <c r="C254" s="66">
        <v>3</v>
      </c>
      <c r="D254" s="66">
        <v>6</v>
      </c>
      <c r="E254" s="66"/>
      <c r="F254" s="62" t="s">
        <v>198</v>
      </c>
      <c r="G254" s="67">
        <f t="shared" ref="G254:O254" si="112">+G255</f>
        <v>0</v>
      </c>
      <c r="H254" s="67">
        <f t="shared" si="112"/>
        <v>0</v>
      </c>
      <c r="I254" s="67">
        <f t="shared" si="112"/>
        <v>0</v>
      </c>
      <c r="J254" s="67">
        <f t="shared" si="112"/>
        <v>0</v>
      </c>
      <c r="K254" s="67">
        <f t="shared" si="112"/>
        <v>0</v>
      </c>
      <c r="L254" s="67">
        <f t="shared" si="112"/>
        <v>0</v>
      </c>
      <c r="M254" s="67">
        <f t="shared" si="112"/>
        <v>50000</v>
      </c>
      <c r="N254" s="67">
        <f t="shared" si="112"/>
        <v>50000</v>
      </c>
      <c r="O254" s="539">
        <f t="shared" si="112"/>
        <v>9.2592592592592587E-3</v>
      </c>
    </row>
    <row r="255" spans="1:15" x14ac:dyDescent="0.2">
      <c r="A255" s="63">
        <v>2</v>
      </c>
      <c r="B255" s="58">
        <v>3</v>
      </c>
      <c r="C255" s="58">
        <v>3</v>
      </c>
      <c r="D255" s="58">
        <v>6</v>
      </c>
      <c r="E255" s="58" t="s">
        <v>308</v>
      </c>
      <c r="F255" s="55" t="s">
        <v>198</v>
      </c>
      <c r="G255" s="56"/>
      <c r="H255" s="56"/>
      <c r="I255" s="56"/>
      <c r="J255" s="56"/>
      <c r="K255" s="56"/>
      <c r="L255" s="56"/>
      <c r="M255" s="56">
        <v>50000</v>
      </c>
      <c r="N255" s="56">
        <f>SUBTOTAL(9,G255:M255)</f>
        <v>50000</v>
      </c>
      <c r="O255" s="534">
        <f>IFERROR(N255/$N$19*100,"0.00")</f>
        <v>9.2592592592592587E-3</v>
      </c>
    </row>
    <row r="256" spans="1:15" x14ac:dyDescent="0.2">
      <c r="A256" s="87">
        <v>2</v>
      </c>
      <c r="B256" s="85">
        <v>3</v>
      </c>
      <c r="C256" s="85">
        <v>4</v>
      </c>
      <c r="D256" s="85"/>
      <c r="E256" s="85"/>
      <c r="F256" s="88" t="s">
        <v>384</v>
      </c>
      <c r="G256" s="335">
        <f t="shared" ref="G256:N256" si="113">+G257+G259</f>
        <v>3500000</v>
      </c>
      <c r="H256" s="335">
        <f t="shared" si="113"/>
        <v>31896700</v>
      </c>
      <c r="I256" s="335">
        <f t="shared" si="113"/>
        <v>36700900</v>
      </c>
      <c r="J256" s="335">
        <f t="shared" si="113"/>
        <v>0</v>
      </c>
      <c r="K256" s="335">
        <f t="shared" si="113"/>
        <v>0</v>
      </c>
      <c r="L256" s="335">
        <f t="shared" si="113"/>
        <v>0</v>
      </c>
      <c r="M256" s="335">
        <f t="shared" si="113"/>
        <v>0</v>
      </c>
      <c r="N256" s="335">
        <f t="shared" si="113"/>
        <v>72097600</v>
      </c>
      <c r="O256" s="536">
        <f>+O257</f>
        <v>13.351407407407406</v>
      </c>
    </row>
    <row r="257" spans="1:15" x14ac:dyDescent="0.2">
      <c r="A257" s="65">
        <v>2</v>
      </c>
      <c r="B257" s="66">
        <v>3</v>
      </c>
      <c r="C257" s="66">
        <v>4</v>
      </c>
      <c r="D257" s="66">
        <v>1</v>
      </c>
      <c r="E257" s="66"/>
      <c r="F257" s="62" t="s">
        <v>199</v>
      </c>
      <c r="G257" s="67">
        <f t="shared" ref="G257:O257" si="114">+G258</f>
        <v>3500000</v>
      </c>
      <c r="H257" s="67">
        <f t="shared" si="114"/>
        <v>31896700</v>
      </c>
      <c r="I257" s="67">
        <f t="shared" si="114"/>
        <v>36700900</v>
      </c>
      <c r="J257" s="67">
        <f t="shared" si="114"/>
        <v>0</v>
      </c>
      <c r="K257" s="67">
        <f t="shared" si="114"/>
        <v>0</v>
      </c>
      <c r="L257" s="67">
        <f t="shared" si="114"/>
        <v>0</v>
      </c>
      <c r="M257" s="67">
        <f t="shared" si="114"/>
        <v>0</v>
      </c>
      <c r="N257" s="67">
        <f t="shared" si="114"/>
        <v>72097600</v>
      </c>
      <c r="O257" s="539">
        <f t="shared" si="114"/>
        <v>13.351407407407406</v>
      </c>
    </row>
    <row r="258" spans="1:15" x14ac:dyDescent="0.2">
      <c r="A258" s="63">
        <v>2</v>
      </c>
      <c r="B258" s="58">
        <v>3</v>
      </c>
      <c r="C258" s="58">
        <v>4</v>
      </c>
      <c r="D258" s="58">
        <v>1</v>
      </c>
      <c r="E258" s="58" t="s">
        <v>308</v>
      </c>
      <c r="F258" s="55" t="s">
        <v>199</v>
      </c>
      <c r="G258" s="56">
        <v>3500000</v>
      </c>
      <c r="H258" s="56">
        <v>31896700</v>
      </c>
      <c r="I258" s="56">
        <v>36700900</v>
      </c>
      <c r="J258" s="56"/>
      <c r="K258" s="56"/>
      <c r="L258" s="56"/>
      <c r="M258" s="56"/>
      <c r="N258" s="56">
        <f>SUBTOTAL(9,G258:M258)</f>
        <v>72097600</v>
      </c>
      <c r="O258" s="534">
        <f>IFERROR(N258/$N$19*100,"0.00")</f>
        <v>13.351407407407406</v>
      </c>
    </row>
    <row r="259" spans="1:15" x14ac:dyDescent="0.2">
      <c r="A259" s="68">
        <v>2</v>
      </c>
      <c r="B259" s="66">
        <v>3</v>
      </c>
      <c r="C259" s="66">
        <v>4</v>
      </c>
      <c r="D259" s="66">
        <v>2</v>
      </c>
      <c r="E259" s="66"/>
      <c r="F259" s="62" t="s">
        <v>200</v>
      </c>
      <c r="G259" s="67">
        <f t="shared" ref="G259:O259" si="115">+G260</f>
        <v>0</v>
      </c>
      <c r="H259" s="67">
        <f t="shared" si="115"/>
        <v>0</v>
      </c>
      <c r="I259" s="67">
        <f t="shared" si="115"/>
        <v>0</v>
      </c>
      <c r="J259" s="67">
        <f t="shared" si="115"/>
        <v>0</v>
      </c>
      <c r="K259" s="67">
        <f t="shared" si="115"/>
        <v>0</v>
      </c>
      <c r="L259" s="67">
        <f t="shared" si="115"/>
        <v>0</v>
      </c>
      <c r="M259" s="67">
        <f t="shared" si="115"/>
        <v>0</v>
      </c>
      <c r="N259" s="67">
        <f t="shared" si="115"/>
        <v>0</v>
      </c>
      <c r="O259" s="539">
        <f t="shared" si="115"/>
        <v>0</v>
      </c>
    </row>
    <row r="260" spans="1:15" x14ac:dyDescent="0.2">
      <c r="A260" s="73">
        <v>2</v>
      </c>
      <c r="B260" s="74">
        <v>3</v>
      </c>
      <c r="C260" s="74">
        <v>4</v>
      </c>
      <c r="D260" s="74">
        <v>2</v>
      </c>
      <c r="E260" s="58" t="s">
        <v>308</v>
      </c>
      <c r="F260" s="55" t="s">
        <v>200</v>
      </c>
      <c r="G260" s="67"/>
      <c r="H260" s="67"/>
      <c r="I260" s="67"/>
      <c r="J260" s="67"/>
      <c r="K260" s="67"/>
      <c r="L260" s="67"/>
      <c r="M260" s="67"/>
      <c r="N260" s="56">
        <f>SUBTOTAL(9,G260:M260)</f>
        <v>0</v>
      </c>
      <c r="O260" s="534">
        <f>IFERROR(N260/$N$19*100,"0.00")</f>
        <v>0</v>
      </c>
    </row>
    <row r="261" spans="1:15" x14ac:dyDescent="0.2">
      <c r="A261" s="87">
        <v>2</v>
      </c>
      <c r="B261" s="85">
        <v>3</v>
      </c>
      <c r="C261" s="85">
        <v>5</v>
      </c>
      <c r="D261" s="85"/>
      <c r="E261" s="85"/>
      <c r="F261" s="88" t="s">
        <v>205</v>
      </c>
      <c r="G261" s="335">
        <f t="shared" ref="G261:N261" si="116">+G262+G264+G266+G268+G270</f>
        <v>0</v>
      </c>
      <c r="H261" s="335">
        <f t="shared" si="116"/>
        <v>0</v>
      </c>
      <c r="I261" s="335">
        <f t="shared" si="116"/>
        <v>0</v>
      </c>
      <c r="J261" s="335">
        <f t="shared" si="116"/>
        <v>0</v>
      </c>
      <c r="K261" s="335">
        <f t="shared" si="116"/>
        <v>0</v>
      </c>
      <c r="L261" s="335">
        <f t="shared" si="116"/>
        <v>0</v>
      </c>
      <c r="M261" s="335">
        <f t="shared" si="116"/>
        <v>550000</v>
      </c>
      <c r="N261" s="335">
        <f t="shared" si="116"/>
        <v>550000</v>
      </c>
      <c r="O261" s="536">
        <v>0</v>
      </c>
    </row>
    <row r="262" spans="1:15" x14ac:dyDescent="0.2">
      <c r="A262" s="65">
        <v>2</v>
      </c>
      <c r="B262" s="66">
        <v>3</v>
      </c>
      <c r="C262" s="66">
        <v>5</v>
      </c>
      <c r="D262" s="66">
        <v>1</v>
      </c>
      <c r="E262" s="66"/>
      <c r="F262" s="62" t="s">
        <v>201</v>
      </c>
      <c r="G262" s="67">
        <f t="shared" ref="G262:O262" si="117">+G263</f>
        <v>0</v>
      </c>
      <c r="H262" s="67">
        <f t="shared" si="117"/>
        <v>0</v>
      </c>
      <c r="I262" s="67">
        <f t="shared" si="117"/>
        <v>0</v>
      </c>
      <c r="J262" s="67">
        <f t="shared" si="117"/>
        <v>0</v>
      </c>
      <c r="K262" s="67">
        <f t="shared" si="117"/>
        <v>0</v>
      </c>
      <c r="L262" s="67">
        <f t="shared" si="117"/>
        <v>0</v>
      </c>
      <c r="M262" s="67">
        <f t="shared" si="117"/>
        <v>0</v>
      </c>
      <c r="N262" s="67">
        <f t="shared" si="117"/>
        <v>0</v>
      </c>
      <c r="O262" s="539">
        <f t="shared" si="117"/>
        <v>0</v>
      </c>
    </row>
    <row r="263" spans="1:15" x14ac:dyDescent="0.2">
      <c r="A263" s="63">
        <v>2</v>
      </c>
      <c r="B263" s="58">
        <v>3</v>
      </c>
      <c r="C263" s="58">
        <v>5</v>
      </c>
      <c r="D263" s="58">
        <v>1</v>
      </c>
      <c r="E263" s="58" t="s">
        <v>308</v>
      </c>
      <c r="F263" s="55" t="s">
        <v>201</v>
      </c>
      <c r="G263" s="67"/>
      <c r="H263" s="67"/>
      <c r="I263" s="67"/>
      <c r="J263" s="67"/>
      <c r="K263" s="67"/>
      <c r="L263" s="67"/>
      <c r="M263" s="67"/>
      <c r="N263" s="56">
        <f>SUBTOTAL(9,G263:M263)</f>
        <v>0</v>
      </c>
      <c r="O263" s="534">
        <f>IFERROR(N263/$N$19*100,"0.00")</f>
        <v>0</v>
      </c>
    </row>
    <row r="264" spans="1:15" x14ac:dyDescent="0.2">
      <c r="A264" s="65">
        <v>2</v>
      </c>
      <c r="B264" s="66">
        <v>3</v>
      </c>
      <c r="C264" s="66">
        <v>5</v>
      </c>
      <c r="D264" s="66">
        <v>2</v>
      </c>
      <c r="E264" s="66"/>
      <c r="F264" s="62" t="s">
        <v>202</v>
      </c>
      <c r="G264" s="67">
        <f t="shared" ref="G264:O264" si="118">+G265</f>
        <v>0</v>
      </c>
      <c r="H264" s="67">
        <f t="shared" si="118"/>
        <v>0</v>
      </c>
      <c r="I264" s="67">
        <f t="shared" si="118"/>
        <v>0</v>
      </c>
      <c r="J264" s="67">
        <f t="shared" si="118"/>
        <v>0</v>
      </c>
      <c r="K264" s="67">
        <f t="shared" si="118"/>
        <v>0</v>
      </c>
      <c r="L264" s="67">
        <f t="shared" si="118"/>
        <v>0</v>
      </c>
      <c r="M264" s="67">
        <f t="shared" si="118"/>
        <v>0</v>
      </c>
      <c r="N264" s="67">
        <f t="shared" si="118"/>
        <v>0</v>
      </c>
      <c r="O264" s="539">
        <f t="shared" si="118"/>
        <v>0</v>
      </c>
    </row>
    <row r="265" spans="1:15" x14ac:dyDescent="0.2">
      <c r="A265" s="63">
        <v>2</v>
      </c>
      <c r="B265" s="58">
        <v>3</v>
      </c>
      <c r="C265" s="58">
        <v>5</v>
      </c>
      <c r="D265" s="58">
        <v>2</v>
      </c>
      <c r="E265" s="58" t="s">
        <v>308</v>
      </c>
      <c r="F265" s="55" t="s">
        <v>202</v>
      </c>
      <c r="G265" s="67"/>
      <c r="H265" s="67"/>
      <c r="I265" s="67"/>
      <c r="J265" s="67"/>
      <c r="K265" s="67"/>
      <c r="L265" s="67"/>
      <c r="M265" s="67"/>
      <c r="N265" s="56">
        <f>SUBTOTAL(9,G265:M265)</f>
        <v>0</v>
      </c>
      <c r="O265" s="534">
        <f>IFERROR(N265/$N$19*100,"0.00")</f>
        <v>0</v>
      </c>
    </row>
    <row r="266" spans="1:15" x14ac:dyDescent="0.2">
      <c r="A266" s="65">
        <v>2</v>
      </c>
      <c r="B266" s="66">
        <v>3</v>
      </c>
      <c r="C266" s="66">
        <v>5</v>
      </c>
      <c r="D266" s="66">
        <v>3</v>
      </c>
      <c r="E266" s="66"/>
      <c r="F266" s="62" t="s">
        <v>203</v>
      </c>
      <c r="G266" s="67">
        <f t="shared" ref="G266:O266" si="119">+G267</f>
        <v>0</v>
      </c>
      <c r="H266" s="67">
        <f t="shared" si="119"/>
        <v>0</v>
      </c>
      <c r="I266" s="67">
        <f t="shared" si="119"/>
        <v>0</v>
      </c>
      <c r="J266" s="67">
        <f t="shared" si="119"/>
        <v>0</v>
      </c>
      <c r="K266" s="67">
        <f t="shared" si="119"/>
        <v>0</v>
      </c>
      <c r="L266" s="67">
        <f t="shared" si="119"/>
        <v>0</v>
      </c>
      <c r="M266" s="67">
        <f t="shared" si="119"/>
        <v>50000</v>
      </c>
      <c r="N266" s="67">
        <f t="shared" si="119"/>
        <v>50000</v>
      </c>
      <c r="O266" s="539">
        <f t="shared" si="119"/>
        <v>9.2592592592592587E-3</v>
      </c>
    </row>
    <row r="267" spans="1:15" x14ac:dyDescent="0.2">
      <c r="A267" s="63">
        <v>2</v>
      </c>
      <c r="B267" s="58">
        <v>3</v>
      </c>
      <c r="C267" s="58">
        <v>5</v>
      </c>
      <c r="D267" s="58">
        <v>3</v>
      </c>
      <c r="E267" s="58" t="s">
        <v>308</v>
      </c>
      <c r="F267" s="55" t="s">
        <v>203</v>
      </c>
      <c r="G267" s="56"/>
      <c r="H267" s="56"/>
      <c r="I267" s="56"/>
      <c r="J267" s="56"/>
      <c r="K267" s="56"/>
      <c r="L267" s="56"/>
      <c r="M267" s="56">
        <v>50000</v>
      </c>
      <c r="N267" s="56">
        <f>SUBTOTAL(9,G267:M267)</f>
        <v>50000</v>
      </c>
      <c r="O267" s="534">
        <f>IFERROR(N267/$N$19*100,"0.00")</f>
        <v>9.2592592592592587E-3</v>
      </c>
    </row>
    <row r="268" spans="1:15" x14ac:dyDescent="0.2">
      <c r="A268" s="65">
        <v>2</v>
      </c>
      <c r="B268" s="66">
        <v>3</v>
      </c>
      <c r="C268" s="66">
        <v>5</v>
      </c>
      <c r="D268" s="66">
        <v>4</v>
      </c>
      <c r="E268" s="66"/>
      <c r="F268" s="62" t="s">
        <v>204</v>
      </c>
      <c r="G268" s="67">
        <f t="shared" ref="G268:O268" si="120">+G269</f>
        <v>0</v>
      </c>
      <c r="H268" s="67">
        <f t="shared" si="120"/>
        <v>0</v>
      </c>
      <c r="I268" s="67">
        <f t="shared" si="120"/>
        <v>0</v>
      </c>
      <c r="J268" s="67">
        <f t="shared" si="120"/>
        <v>0</v>
      </c>
      <c r="K268" s="67">
        <f t="shared" si="120"/>
        <v>0</v>
      </c>
      <c r="L268" s="67">
        <f t="shared" si="120"/>
        <v>0</v>
      </c>
      <c r="M268" s="67">
        <f t="shared" si="120"/>
        <v>0</v>
      </c>
      <c r="N268" s="67">
        <f t="shared" si="120"/>
        <v>0</v>
      </c>
      <c r="O268" s="539">
        <f t="shared" si="120"/>
        <v>0</v>
      </c>
    </row>
    <row r="269" spans="1:15" x14ac:dyDescent="0.2">
      <c r="A269" s="63">
        <v>2</v>
      </c>
      <c r="B269" s="58">
        <v>3</v>
      </c>
      <c r="C269" s="58">
        <v>5</v>
      </c>
      <c r="D269" s="58">
        <v>4</v>
      </c>
      <c r="E269" s="58" t="s">
        <v>308</v>
      </c>
      <c r="F269" s="55" t="s">
        <v>204</v>
      </c>
      <c r="G269" s="67"/>
      <c r="H269" s="67"/>
      <c r="I269" s="67"/>
      <c r="J269" s="67"/>
      <c r="K269" s="67"/>
      <c r="L269" s="67"/>
      <c r="M269" s="67"/>
      <c r="N269" s="56">
        <f>SUBTOTAL(9,G269:M269)</f>
        <v>0</v>
      </c>
      <c r="O269" s="534">
        <f>IFERROR(N269/$N$19*100,"0.00")</f>
        <v>0</v>
      </c>
    </row>
    <row r="270" spans="1:15" x14ac:dyDescent="0.2">
      <c r="A270" s="65">
        <v>2</v>
      </c>
      <c r="B270" s="66">
        <v>3</v>
      </c>
      <c r="C270" s="66">
        <v>5</v>
      </c>
      <c r="D270" s="66">
        <v>5</v>
      </c>
      <c r="E270" s="66"/>
      <c r="F270" s="62" t="s">
        <v>385</v>
      </c>
      <c r="G270" s="67">
        <f t="shared" ref="G270:O270" si="121">+G271</f>
        <v>0</v>
      </c>
      <c r="H270" s="67">
        <f t="shared" si="121"/>
        <v>0</v>
      </c>
      <c r="I270" s="67">
        <f t="shared" si="121"/>
        <v>0</v>
      </c>
      <c r="J270" s="67">
        <f t="shared" si="121"/>
        <v>0</v>
      </c>
      <c r="K270" s="67">
        <f t="shared" si="121"/>
        <v>0</v>
      </c>
      <c r="L270" s="67">
        <f t="shared" si="121"/>
        <v>0</v>
      </c>
      <c r="M270" s="67">
        <f t="shared" si="121"/>
        <v>500000</v>
      </c>
      <c r="N270" s="67">
        <f t="shared" si="121"/>
        <v>500000</v>
      </c>
      <c r="O270" s="539">
        <f t="shared" si="121"/>
        <v>9.2592592592592601E-2</v>
      </c>
    </row>
    <row r="271" spans="1:15" x14ac:dyDescent="0.2">
      <c r="A271" s="63">
        <v>2</v>
      </c>
      <c r="B271" s="58">
        <v>3</v>
      </c>
      <c r="C271" s="58">
        <v>5</v>
      </c>
      <c r="D271" s="58">
        <v>5</v>
      </c>
      <c r="E271" s="58" t="s">
        <v>308</v>
      </c>
      <c r="F271" s="55" t="s">
        <v>206</v>
      </c>
      <c r="G271" s="56"/>
      <c r="H271" s="56"/>
      <c r="I271" s="56"/>
      <c r="J271" s="56"/>
      <c r="K271" s="56"/>
      <c r="L271" s="56"/>
      <c r="M271" s="56">
        <v>500000</v>
      </c>
      <c r="N271" s="56">
        <f>SUBTOTAL(9,G271:M271)</f>
        <v>500000</v>
      </c>
      <c r="O271" s="534">
        <f>IFERROR(N271/$N$19*100,"0.00")</f>
        <v>9.2592592592592601E-2</v>
      </c>
    </row>
    <row r="272" spans="1:15" x14ac:dyDescent="0.2">
      <c r="A272" s="87">
        <v>2</v>
      </c>
      <c r="B272" s="85">
        <v>3</v>
      </c>
      <c r="C272" s="85">
        <v>6</v>
      </c>
      <c r="D272" s="85"/>
      <c r="E272" s="85"/>
      <c r="F272" s="88" t="s">
        <v>207</v>
      </c>
      <c r="G272" s="335">
        <f t="shared" ref="G272:N272" si="122">+G273+G279+G283+G290+G298</f>
        <v>0</v>
      </c>
      <c r="H272" s="335">
        <f t="shared" si="122"/>
        <v>0</v>
      </c>
      <c r="I272" s="335">
        <f t="shared" si="122"/>
        <v>0</v>
      </c>
      <c r="J272" s="335">
        <f t="shared" si="122"/>
        <v>0</v>
      </c>
      <c r="K272" s="335">
        <f t="shared" si="122"/>
        <v>0</v>
      </c>
      <c r="L272" s="335">
        <f t="shared" si="122"/>
        <v>0</v>
      </c>
      <c r="M272" s="335">
        <f t="shared" si="122"/>
        <v>260000</v>
      </c>
      <c r="N272" s="335">
        <f t="shared" si="122"/>
        <v>260000</v>
      </c>
      <c r="O272" s="540">
        <f>+O273+O279+O283+O290+O298</f>
        <v>4.8148148148148141E-2</v>
      </c>
    </row>
    <row r="273" spans="1:15" x14ac:dyDescent="0.2">
      <c r="A273" s="65">
        <v>2</v>
      </c>
      <c r="B273" s="66">
        <v>3</v>
      </c>
      <c r="C273" s="66">
        <v>6</v>
      </c>
      <c r="D273" s="66">
        <v>1</v>
      </c>
      <c r="E273" s="66"/>
      <c r="F273" s="62" t="s">
        <v>208</v>
      </c>
      <c r="G273" s="67">
        <f t="shared" ref="G273:N273" si="123">+G274+G275+G276+G277</f>
        <v>0</v>
      </c>
      <c r="H273" s="67">
        <f t="shared" si="123"/>
        <v>0</v>
      </c>
      <c r="I273" s="67">
        <f t="shared" si="123"/>
        <v>0</v>
      </c>
      <c r="J273" s="67">
        <f t="shared" si="123"/>
        <v>0</v>
      </c>
      <c r="K273" s="67">
        <f t="shared" si="123"/>
        <v>0</v>
      </c>
      <c r="L273" s="67">
        <f t="shared" si="123"/>
        <v>0</v>
      </c>
      <c r="M273" s="67">
        <f t="shared" si="123"/>
        <v>110000</v>
      </c>
      <c r="N273" s="67">
        <f t="shared" si="123"/>
        <v>110000</v>
      </c>
      <c r="O273" s="539">
        <f>+O274+O275+O276+O277</f>
        <v>2.0370370370370369E-2</v>
      </c>
    </row>
    <row r="274" spans="1:15" x14ac:dyDescent="0.2">
      <c r="A274" s="63">
        <v>2</v>
      </c>
      <c r="B274" s="58">
        <v>3</v>
      </c>
      <c r="C274" s="58">
        <v>6</v>
      </c>
      <c r="D274" s="58">
        <v>1</v>
      </c>
      <c r="E274" s="58" t="s">
        <v>308</v>
      </c>
      <c r="F274" s="55" t="s">
        <v>209</v>
      </c>
      <c r="G274" s="56"/>
      <c r="H274" s="56"/>
      <c r="I274" s="56"/>
      <c r="J274" s="56"/>
      <c r="K274" s="56"/>
      <c r="L274" s="56"/>
      <c r="M274" s="56">
        <v>100000</v>
      </c>
      <c r="N274" s="56">
        <f>SUBTOTAL(9,G274:M274)</f>
        <v>100000</v>
      </c>
      <c r="O274" s="534">
        <f>IFERROR(N274/$N$19*100,"0.00")</f>
        <v>1.8518518518518517E-2</v>
      </c>
    </row>
    <row r="275" spans="1:15" x14ac:dyDescent="0.2">
      <c r="A275" s="63">
        <v>2</v>
      </c>
      <c r="B275" s="58">
        <v>3</v>
      </c>
      <c r="C275" s="58">
        <v>6</v>
      </c>
      <c r="D275" s="58">
        <v>1</v>
      </c>
      <c r="E275" s="58" t="s">
        <v>309</v>
      </c>
      <c r="F275" s="55" t="s">
        <v>210</v>
      </c>
      <c r="G275" s="56"/>
      <c r="H275" s="56"/>
      <c r="I275" s="56"/>
      <c r="J275" s="56"/>
      <c r="K275" s="56"/>
      <c r="L275" s="56"/>
      <c r="M275" s="56"/>
      <c r="N275" s="56">
        <f>SUBTOTAL(9,G275:M275)</f>
        <v>0</v>
      </c>
      <c r="O275" s="534">
        <f t="shared" ref="O275:O277" si="124">IFERROR(N275/$N$19*100,"0.00")</f>
        <v>0</v>
      </c>
    </row>
    <row r="276" spans="1:15" x14ac:dyDescent="0.2">
      <c r="A276" s="63">
        <v>2</v>
      </c>
      <c r="B276" s="58">
        <v>3</v>
      </c>
      <c r="C276" s="58">
        <v>6</v>
      </c>
      <c r="D276" s="58">
        <v>1</v>
      </c>
      <c r="E276" s="58" t="s">
        <v>310</v>
      </c>
      <c r="F276" s="55" t="s">
        <v>211</v>
      </c>
      <c r="G276" s="56"/>
      <c r="H276" s="56"/>
      <c r="I276" s="56"/>
      <c r="J276" s="56"/>
      <c r="K276" s="56"/>
      <c r="L276" s="56"/>
      <c r="M276" s="56"/>
      <c r="N276" s="56">
        <f>SUBTOTAL(9,G276:M276)</f>
        <v>0</v>
      </c>
      <c r="O276" s="534">
        <f t="shared" si="124"/>
        <v>0</v>
      </c>
    </row>
    <row r="277" spans="1:15" x14ac:dyDescent="0.2">
      <c r="A277" s="63">
        <v>2</v>
      </c>
      <c r="B277" s="58">
        <v>3</v>
      </c>
      <c r="C277" s="58">
        <v>6</v>
      </c>
      <c r="D277" s="58">
        <v>1</v>
      </c>
      <c r="E277" s="58" t="s">
        <v>311</v>
      </c>
      <c r="F277" s="55" t="s">
        <v>212</v>
      </c>
      <c r="G277" s="56"/>
      <c r="H277" s="56"/>
      <c r="I277" s="56"/>
      <c r="J277" s="56"/>
      <c r="K277" s="56"/>
      <c r="L277" s="56"/>
      <c r="M277" s="56">
        <v>10000</v>
      </c>
      <c r="N277" s="56">
        <f>SUBTOTAL(9,G277:M277)</f>
        <v>10000</v>
      </c>
      <c r="O277" s="534">
        <f t="shared" si="124"/>
        <v>1.8518518518518519E-3</v>
      </c>
    </row>
    <row r="278" spans="1:15" x14ac:dyDescent="0.2">
      <c r="A278" s="124">
        <v>2</v>
      </c>
      <c r="B278" s="58">
        <v>3</v>
      </c>
      <c r="C278" s="58">
        <v>6</v>
      </c>
      <c r="D278" s="58">
        <v>1</v>
      </c>
      <c r="E278" s="58" t="s">
        <v>315</v>
      </c>
      <c r="F278" s="55" t="s">
        <v>213</v>
      </c>
      <c r="G278" s="67"/>
      <c r="H278" s="67"/>
      <c r="I278" s="67"/>
      <c r="J278" s="67"/>
      <c r="K278" s="67"/>
      <c r="L278" s="67"/>
      <c r="M278" s="67"/>
      <c r="N278" s="56">
        <f>SUBTOTAL(9,G278:M278)</f>
        <v>0</v>
      </c>
      <c r="O278" s="534">
        <f>IFERROR(N278/$N$19*100,"0.00")</f>
        <v>0</v>
      </c>
    </row>
    <row r="279" spans="1:15" x14ac:dyDescent="0.2">
      <c r="A279" s="65">
        <v>2</v>
      </c>
      <c r="B279" s="66">
        <v>3</v>
      </c>
      <c r="C279" s="66">
        <v>6</v>
      </c>
      <c r="D279" s="66">
        <v>2</v>
      </c>
      <c r="E279" s="66"/>
      <c r="F279" s="62" t="s">
        <v>214</v>
      </c>
      <c r="G279" s="67">
        <f t="shared" ref="G279:N279" si="125">+G280+G281+G282</f>
        <v>0</v>
      </c>
      <c r="H279" s="67">
        <f t="shared" si="125"/>
        <v>0</v>
      </c>
      <c r="I279" s="67">
        <f t="shared" si="125"/>
        <v>0</v>
      </c>
      <c r="J279" s="67">
        <f t="shared" si="125"/>
        <v>0</v>
      </c>
      <c r="K279" s="67">
        <f t="shared" si="125"/>
        <v>0</v>
      </c>
      <c r="L279" s="67">
        <f t="shared" si="125"/>
        <v>0</v>
      </c>
      <c r="M279" s="67">
        <f t="shared" si="125"/>
        <v>75000</v>
      </c>
      <c r="N279" s="67">
        <f t="shared" si="125"/>
        <v>75000</v>
      </c>
      <c r="O279" s="539">
        <f>+O280+O281+O282</f>
        <v>1.3888888888888888E-2</v>
      </c>
    </row>
    <row r="280" spans="1:15" x14ac:dyDescent="0.2">
      <c r="A280" s="63">
        <v>2</v>
      </c>
      <c r="B280" s="58">
        <v>3</v>
      </c>
      <c r="C280" s="58">
        <v>6</v>
      </c>
      <c r="D280" s="58">
        <v>2</v>
      </c>
      <c r="E280" s="58" t="s">
        <v>308</v>
      </c>
      <c r="F280" s="55" t="s">
        <v>215</v>
      </c>
      <c r="G280" s="56"/>
      <c r="H280" s="56"/>
      <c r="I280" s="56"/>
      <c r="J280" s="56"/>
      <c r="K280" s="56"/>
      <c r="L280" s="56"/>
      <c r="M280" s="56">
        <v>50000</v>
      </c>
      <c r="N280" s="56">
        <f>SUBTOTAL(9,G280:M280)</f>
        <v>50000</v>
      </c>
      <c r="O280" s="534">
        <f>IFERROR(N280/$N$19*100,"0.00")</f>
        <v>9.2592592592592587E-3</v>
      </c>
    </row>
    <row r="281" spans="1:15" x14ac:dyDescent="0.2">
      <c r="A281" s="63">
        <v>2</v>
      </c>
      <c r="B281" s="58">
        <v>3</v>
      </c>
      <c r="C281" s="58">
        <v>6</v>
      </c>
      <c r="D281" s="58">
        <v>2</v>
      </c>
      <c r="E281" s="58" t="s">
        <v>309</v>
      </c>
      <c r="F281" s="55" t="s">
        <v>216</v>
      </c>
      <c r="G281" s="56"/>
      <c r="H281" s="56"/>
      <c r="I281" s="56"/>
      <c r="J281" s="56"/>
      <c r="K281" s="56"/>
      <c r="L281" s="56"/>
      <c r="M281" s="56"/>
      <c r="N281" s="56">
        <f>SUBTOTAL(9,G281:M281)</f>
        <v>0</v>
      </c>
      <c r="O281" s="534">
        <f>IFERROR(N281/$N$19*100,"0.00")</f>
        <v>0</v>
      </c>
    </row>
    <row r="282" spans="1:15" x14ac:dyDescent="0.2">
      <c r="A282" s="63">
        <v>2</v>
      </c>
      <c r="B282" s="58">
        <v>3</v>
      </c>
      <c r="C282" s="58">
        <v>6</v>
      </c>
      <c r="D282" s="58">
        <v>2</v>
      </c>
      <c r="E282" s="58" t="s">
        <v>310</v>
      </c>
      <c r="F282" s="55" t="s">
        <v>217</v>
      </c>
      <c r="G282" s="67"/>
      <c r="H282" s="67"/>
      <c r="I282" s="67"/>
      <c r="J282" s="67"/>
      <c r="K282" s="67"/>
      <c r="L282" s="67"/>
      <c r="M282" s="67">
        <v>25000</v>
      </c>
      <c r="N282" s="56">
        <f>SUBTOTAL(9,G282:M282)</f>
        <v>25000</v>
      </c>
      <c r="O282" s="534">
        <f>IFERROR(N282/$N$19*100,"0.00")</f>
        <v>4.6296296296296294E-3</v>
      </c>
    </row>
    <row r="283" spans="1:15" x14ac:dyDescent="0.2">
      <c r="A283" s="65">
        <v>2</v>
      </c>
      <c r="B283" s="66">
        <v>3</v>
      </c>
      <c r="C283" s="66">
        <v>6</v>
      </c>
      <c r="D283" s="66">
        <v>3</v>
      </c>
      <c r="E283" s="66"/>
      <c r="F283" s="62" t="s">
        <v>218</v>
      </c>
      <c r="G283" s="67">
        <f t="shared" ref="G283:N283" si="126">+G284+G285+G286+G287+G288+G289</f>
        <v>0</v>
      </c>
      <c r="H283" s="67">
        <f t="shared" si="126"/>
        <v>0</v>
      </c>
      <c r="I283" s="67">
        <f t="shared" si="126"/>
        <v>0</v>
      </c>
      <c r="J283" s="67">
        <f t="shared" si="126"/>
        <v>0</v>
      </c>
      <c r="K283" s="67">
        <f t="shared" si="126"/>
        <v>0</v>
      </c>
      <c r="L283" s="67">
        <f t="shared" si="126"/>
        <v>0</v>
      </c>
      <c r="M283" s="67">
        <f t="shared" si="126"/>
        <v>65000</v>
      </c>
      <c r="N283" s="67">
        <f t="shared" si="126"/>
        <v>65000</v>
      </c>
      <c r="O283" s="539">
        <f>+O284+O285+O286+O287+O288+O289</f>
        <v>1.2037037037037035E-2</v>
      </c>
    </row>
    <row r="284" spans="1:15" x14ac:dyDescent="0.2">
      <c r="A284" s="63">
        <v>2</v>
      </c>
      <c r="B284" s="58">
        <v>3</v>
      </c>
      <c r="C284" s="58">
        <v>6</v>
      </c>
      <c r="D284" s="58">
        <v>3</v>
      </c>
      <c r="E284" s="58" t="s">
        <v>308</v>
      </c>
      <c r="F284" s="55" t="s">
        <v>219</v>
      </c>
      <c r="G284" s="56"/>
      <c r="H284" s="56"/>
      <c r="I284" s="56"/>
      <c r="J284" s="56"/>
      <c r="K284" s="56"/>
      <c r="L284" s="56"/>
      <c r="M284" s="56"/>
      <c r="N284" s="56">
        <f t="shared" ref="N284:N289" si="127">SUBTOTAL(9,G284:M284)</f>
        <v>0</v>
      </c>
      <c r="O284" s="534">
        <f t="shared" ref="O284:O289" si="128">IFERROR(N284/$N$19*100,"0.00")</f>
        <v>0</v>
      </c>
    </row>
    <row r="285" spans="1:15" x14ac:dyDescent="0.2">
      <c r="A285" s="63">
        <v>2</v>
      </c>
      <c r="B285" s="58">
        <v>3</v>
      </c>
      <c r="C285" s="58">
        <v>6</v>
      </c>
      <c r="D285" s="58">
        <v>3</v>
      </c>
      <c r="E285" s="58" t="s">
        <v>309</v>
      </c>
      <c r="F285" s="55" t="s">
        <v>220</v>
      </c>
      <c r="G285" s="56"/>
      <c r="H285" s="56"/>
      <c r="I285" s="56"/>
      <c r="J285" s="56"/>
      <c r="K285" s="56"/>
      <c r="L285" s="56"/>
      <c r="M285" s="56"/>
      <c r="N285" s="56">
        <f t="shared" si="127"/>
        <v>0</v>
      </c>
      <c r="O285" s="534">
        <f t="shared" si="128"/>
        <v>0</v>
      </c>
    </row>
    <row r="286" spans="1:15" x14ac:dyDescent="0.2">
      <c r="A286" s="63">
        <v>2</v>
      </c>
      <c r="B286" s="58">
        <v>3</v>
      </c>
      <c r="C286" s="58">
        <v>6</v>
      </c>
      <c r="D286" s="58">
        <v>3</v>
      </c>
      <c r="E286" s="58" t="s">
        <v>310</v>
      </c>
      <c r="F286" s="55" t="s">
        <v>221</v>
      </c>
      <c r="G286" s="56"/>
      <c r="H286" s="56"/>
      <c r="I286" s="56"/>
      <c r="J286" s="56"/>
      <c r="K286" s="56"/>
      <c r="L286" s="56"/>
      <c r="M286" s="56">
        <v>50000</v>
      </c>
      <c r="N286" s="56">
        <f t="shared" si="127"/>
        <v>50000</v>
      </c>
      <c r="O286" s="534">
        <f t="shared" si="128"/>
        <v>9.2592592592592587E-3</v>
      </c>
    </row>
    <row r="287" spans="1:15" x14ac:dyDescent="0.2">
      <c r="A287" s="63">
        <v>2</v>
      </c>
      <c r="B287" s="58">
        <v>3</v>
      </c>
      <c r="C287" s="58">
        <v>6</v>
      </c>
      <c r="D287" s="58">
        <v>3</v>
      </c>
      <c r="E287" s="58" t="s">
        <v>311</v>
      </c>
      <c r="F287" s="71" t="s">
        <v>222</v>
      </c>
      <c r="G287" s="56"/>
      <c r="H287" s="56"/>
      <c r="I287" s="56"/>
      <c r="J287" s="56"/>
      <c r="K287" s="56"/>
      <c r="L287" s="56"/>
      <c r="M287" s="56">
        <v>10000</v>
      </c>
      <c r="N287" s="56">
        <f t="shared" si="127"/>
        <v>10000</v>
      </c>
      <c r="O287" s="534">
        <f t="shared" si="128"/>
        <v>1.8518518518518519E-3</v>
      </c>
    </row>
    <row r="288" spans="1:15" x14ac:dyDescent="0.2">
      <c r="A288" s="63">
        <v>2</v>
      </c>
      <c r="B288" s="58">
        <v>3</v>
      </c>
      <c r="C288" s="58">
        <v>6</v>
      </c>
      <c r="D288" s="58">
        <v>3</v>
      </c>
      <c r="E288" s="58" t="s">
        <v>315</v>
      </c>
      <c r="F288" s="55" t="s">
        <v>223</v>
      </c>
      <c r="G288" s="56"/>
      <c r="H288" s="56"/>
      <c r="I288" s="56"/>
      <c r="J288" s="56"/>
      <c r="K288" s="56"/>
      <c r="L288" s="56"/>
      <c r="M288" s="56">
        <v>5000</v>
      </c>
      <c r="N288" s="56">
        <f t="shared" si="127"/>
        <v>5000</v>
      </c>
      <c r="O288" s="534">
        <f t="shared" si="128"/>
        <v>9.2592592592592596E-4</v>
      </c>
    </row>
    <row r="289" spans="1:15" x14ac:dyDescent="0.2">
      <c r="A289" s="63">
        <v>2</v>
      </c>
      <c r="B289" s="58">
        <v>3</v>
      </c>
      <c r="C289" s="58">
        <v>6</v>
      </c>
      <c r="D289" s="58">
        <v>3</v>
      </c>
      <c r="E289" s="58" t="s">
        <v>354</v>
      </c>
      <c r="F289" s="55" t="s">
        <v>224</v>
      </c>
      <c r="G289" s="67"/>
      <c r="H289" s="67"/>
      <c r="I289" s="67"/>
      <c r="J289" s="67"/>
      <c r="K289" s="67"/>
      <c r="L289" s="67"/>
      <c r="M289" s="67"/>
      <c r="N289" s="56">
        <f t="shared" si="127"/>
        <v>0</v>
      </c>
      <c r="O289" s="534">
        <f t="shared" si="128"/>
        <v>0</v>
      </c>
    </row>
    <row r="290" spans="1:15" x14ac:dyDescent="0.2">
      <c r="A290" s="65">
        <v>2</v>
      </c>
      <c r="B290" s="66">
        <v>3</v>
      </c>
      <c r="C290" s="66">
        <v>6</v>
      </c>
      <c r="D290" s="66">
        <v>4</v>
      </c>
      <c r="E290" s="66"/>
      <c r="F290" s="62" t="s">
        <v>39</v>
      </c>
      <c r="G290" s="67">
        <f t="shared" ref="G290:N290" si="129">+G291+G292+G293+G294+G295+G296+G297</f>
        <v>0</v>
      </c>
      <c r="H290" s="67">
        <f t="shared" si="129"/>
        <v>0</v>
      </c>
      <c r="I290" s="67">
        <f t="shared" si="129"/>
        <v>0</v>
      </c>
      <c r="J290" s="67">
        <f t="shared" si="129"/>
        <v>0</v>
      </c>
      <c r="K290" s="67">
        <f t="shared" si="129"/>
        <v>0</v>
      </c>
      <c r="L290" s="67">
        <f t="shared" si="129"/>
        <v>0</v>
      </c>
      <c r="M290" s="67">
        <f t="shared" si="129"/>
        <v>10000</v>
      </c>
      <c r="N290" s="67">
        <f t="shared" si="129"/>
        <v>10000</v>
      </c>
      <c r="O290" s="539">
        <f>+O291+O292+O293+O294+O295+O296+O297</f>
        <v>1.8518518518518519E-3</v>
      </c>
    </row>
    <row r="291" spans="1:15" x14ac:dyDescent="0.2">
      <c r="A291" s="63">
        <v>2</v>
      </c>
      <c r="B291" s="58">
        <v>3</v>
      </c>
      <c r="C291" s="58">
        <v>6</v>
      </c>
      <c r="D291" s="58">
        <v>4</v>
      </c>
      <c r="E291" s="58" t="s">
        <v>308</v>
      </c>
      <c r="F291" s="55" t="s">
        <v>225</v>
      </c>
      <c r="G291" s="56"/>
      <c r="H291" s="56"/>
      <c r="I291" s="56"/>
      <c r="J291" s="56"/>
      <c r="K291" s="56"/>
      <c r="L291" s="56"/>
      <c r="M291" s="56"/>
      <c r="N291" s="56">
        <f t="shared" ref="N291:N297" si="130">SUBTOTAL(9,G291:M291)</f>
        <v>0</v>
      </c>
      <c r="O291" s="534">
        <f t="shared" ref="O291:O297" si="131">IFERROR(N291/$N$19*100,"0.00")</f>
        <v>0</v>
      </c>
    </row>
    <row r="292" spans="1:15" x14ac:dyDescent="0.2">
      <c r="A292" s="63">
        <v>2</v>
      </c>
      <c r="B292" s="58">
        <v>3</v>
      </c>
      <c r="C292" s="58">
        <v>6</v>
      </c>
      <c r="D292" s="58">
        <v>4</v>
      </c>
      <c r="E292" s="58" t="s">
        <v>309</v>
      </c>
      <c r="F292" s="55" t="s">
        <v>226</v>
      </c>
      <c r="G292" s="56"/>
      <c r="H292" s="56"/>
      <c r="I292" s="56"/>
      <c r="J292" s="56"/>
      <c r="K292" s="56"/>
      <c r="L292" s="56"/>
      <c r="M292" s="56"/>
      <c r="N292" s="56">
        <f t="shared" si="130"/>
        <v>0</v>
      </c>
      <c r="O292" s="534">
        <f t="shared" si="131"/>
        <v>0</v>
      </c>
    </row>
    <row r="293" spans="1:15" x14ac:dyDescent="0.2">
      <c r="A293" s="63">
        <v>2</v>
      </c>
      <c r="B293" s="58">
        <v>3</v>
      </c>
      <c r="C293" s="58">
        <v>6</v>
      </c>
      <c r="D293" s="58">
        <v>4</v>
      </c>
      <c r="E293" s="58" t="s">
        <v>310</v>
      </c>
      <c r="F293" s="55" t="s">
        <v>227</v>
      </c>
      <c r="G293" s="56"/>
      <c r="H293" s="56"/>
      <c r="I293" s="56"/>
      <c r="J293" s="56"/>
      <c r="K293" s="56"/>
      <c r="L293" s="56"/>
      <c r="M293" s="56"/>
      <c r="N293" s="56">
        <f t="shared" si="130"/>
        <v>0</v>
      </c>
      <c r="O293" s="534">
        <f t="shared" si="131"/>
        <v>0</v>
      </c>
    </row>
    <row r="294" spans="1:15" x14ac:dyDescent="0.2">
      <c r="A294" s="63">
        <v>2</v>
      </c>
      <c r="B294" s="58">
        <v>3</v>
      </c>
      <c r="C294" s="58">
        <v>6</v>
      </c>
      <c r="D294" s="58">
        <v>4</v>
      </c>
      <c r="E294" s="58" t="s">
        <v>311</v>
      </c>
      <c r="F294" s="55" t="s">
        <v>228</v>
      </c>
      <c r="G294" s="56"/>
      <c r="H294" s="56"/>
      <c r="I294" s="56"/>
      <c r="J294" s="56"/>
      <c r="K294" s="56"/>
      <c r="L294" s="56"/>
      <c r="M294" s="56"/>
      <c r="N294" s="56">
        <f t="shared" si="130"/>
        <v>0</v>
      </c>
      <c r="O294" s="534">
        <f t="shared" si="131"/>
        <v>0</v>
      </c>
    </row>
    <row r="295" spans="1:15" x14ac:dyDescent="0.2">
      <c r="A295" s="63">
        <v>2</v>
      </c>
      <c r="B295" s="58">
        <v>3</v>
      </c>
      <c r="C295" s="58">
        <v>6</v>
      </c>
      <c r="D295" s="58">
        <v>4</v>
      </c>
      <c r="E295" s="58" t="s">
        <v>315</v>
      </c>
      <c r="F295" s="55" t="s">
        <v>229</v>
      </c>
      <c r="G295" s="56"/>
      <c r="H295" s="56"/>
      <c r="I295" s="56"/>
      <c r="J295" s="56"/>
      <c r="K295" s="56"/>
      <c r="L295" s="56"/>
      <c r="M295" s="56"/>
      <c r="N295" s="56">
        <f t="shared" si="130"/>
        <v>0</v>
      </c>
      <c r="O295" s="534">
        <f t="shared" si="131"/>
        <v>0</v>
      </c>
    </row>
    <row r="296" spans="1:15" x14ac:dyDescent="0.2">
      <c r="A296" s="63">
        <v>2</v>
      </c>
      <c r="B296" s="58">
        <v>3</v>
      </c>
      <c r="C296" s="58">
        <v>6</v>
      </c>
      <c r="D296" s="58">
        <v>4</v>
      </c>
      <c r="E296" s="58" t="s">
        <v>354</v>
      </c>
      <c r="F296" s="55" t="s">
        <v>230</v>
      </c>
      <c r="G296" s="56"/>
      <c r="H296" s="56"/>
      <c r="I296" s="56"/>
      <c r="J296" s="56"/>
      <c r="K296" s="56"/>
      <c r="L296" s="56"/>
      <c r="M296" s="56">
        <v>10000</v>
      </c>
      <c r="N296" s="56">
        <f t="shared" si="130"/>
        <v>10000</v>
      </c>
      <c r="O296" s="534">
        <f>IFERROR(N296/$N$19*100,"0.00")</f>
        <v>1.8518518518518519E-3</v>
      </c>
    </row>
    <row r="297" spans="1:15" x14ac:dyDescent="0.2">
      <c r="A297" s="63">
        <v>2</v>
      </c>
      <c r="B297" s="58">
        <v>3</v>
      </c>
      <c r="C297" s="58">
        <v>6</v>
      </c>
      <c r="D297" s="58">
        <v>4</v>
      </c>
      <c r="E297" s="58" t="s">
        <v>356</v>
      </c>
      <c r="F297" s="55" t="s">
        <v>231</v>
      </c>
      <c r="G297" s="67"/>
      <c r="H297" s="67"/>
      <c r="I297" s="67"/>
      <c r="J297" s="67"/>
      <c r="K297" s="67"/>
      <c r="L297" s="67"/>
      <c r="M297" s="67"/>
      <c r="N297" s="56">
        <f t="shared" si="130"/>
        <v>0</v>
      </c>
      <c r="O297" s="534">
        <f t="shared" si="131"/>
        <v>0</v>
      </c>
    </row>
    <row r="298" spans="1:15" x14ac:dyDescent="0.2">
      <c r="A298" s="65">
        <v>2</v>
      </c>
      <c r="B298" s="66">
        <v>3</v>
      </c>
      <c r="C298" s="66">
        <v>6</v>
      </c>
      <c r="D298" s="66">
        <v>9</v>
      </c>
      <c r="E298" s="66"/>
      <c r="F298" s="62" t="s">
        <v>232</v>
      </c>
      <c r="G298" s="67">
        <f t="shared" ref="G298:O298" si="132">+G299</f>
        <v>0</v>
      </c>
      <c r="H298" s="67">
        <f t="shared" si="132"/>
        <v>0</v>
      </c>
      <c r="I298" s="67">
        <f t="shared" si="132"/>
        <v>0</v>
      </c>
      <c r="J298" s="67">
        <f t="shared" si="132"/>
        <v>0</v>
      </c>
      <c r="K298" s="67">
        <f t="shared" si="132"/>
        <v>0</v>
      </c>
      <c r="L298" s="67">
        <f t="shared" si="132"/>
        <v>0</v>
      </c>
      <c r="M298" s="67">
        <f t="shared" si="132"/>
        <v>0</v>
      </c>
      <c r="N298" s="67">
        <f t="shared" si="132"/>
        <v>0</v>
      </c>
      <c r="O298" s="539">
        <f t="shared" si="132"/>
        <v>0</v>
      </c>
    </row>
    <row r="299" spans="1:15" x14ac:dyDescent="0.2">
      <c r="A299" s="63">
        <v>2</v>
      </c>
      <c r="B299" s="58">
        <v>3</v>
      </c>
      <c r="C299" s="58">
        <v>6</v>
      </c>
      <c r="D299" s="58">
        <v>9</v>
      </c>
      <c r="E299" s="58" t="s">
        <v>308</v>
      </c>
      <c r="F299" s="55" t="s">
        <v>232</v>
      </c>
      <c r="G299" s="67"/>
      <c r="H299" s="67"/>
      <c r="I299" s="67"/>
      <c r="J299" s="67"/>
      <c r="K299" s="67"/>
      <c r="L299" s="67"/>
      <c r="M299" s="67"/>
      <c r="N299" s="56">
        <f>SUBTOTAL(9,G299:M299)</f>
        <v>0</v>
      </c>
      <c r="O299" s="534">
        <f>IFERROR(N299/$N$19*100,"0.00")</f>
        <v>0</v>
      </c>
    </row>
    <row r="300" spans="1:15" x14ac:dyDescent="0.2">
      <c r="A300" s="87">
        <v>2</v>
      </c>
      <c r="B300" s="85">
        <v>3</v>
      </c>
      <c r="C300" s="85">
        <v>7</v>
      </c>
      <c r="D300" s="85"/>
      <c r="E300" s="85"/>
      <c r="F300" s="88" t="s">
        <v>386</v>
      </c>
      <c r="G300" s="335">
        <f t="shared" ref="G300:N300" si="133">+G301+G309</f>
        <v>1797142.84</v>
      </c>
      <c r="H300" s="335">
        <f t="shared" si="133"/>
        <v>1797142.86</v>
      </c>
      <c r="I300" s="335">
        <f t="shared" si="133"/>
        <v>1797142.86</v>
      </c>
      <c r="J300" s="335">
        <f t="shared" si="133"/>
        <v>1797142.86</v>
      </c>
      <c r="K300" s="335">
        <f t="shared" si="133"/>
        <v>1797142.86</v>
      </c>
      <c r="L300" s="335">
        <f t="shared" si="133"/>
        <v>1797142.86</v>
      </c>
      <c r="M300" s="335">
        <f t="shared" si="133"/>
        <v>2042142.86</v>
      </c>
      <c r="N300" s="335">
        <f t="shared" si="133"/>
        <v>12825000</v>
      </c>
      <c r="O300" s="536">
        <f>+O301+O309</f>
        <v>2.375</v>
      </c>
    </row>
    <row r="301" spans="1:15" x14ac:dyDescent="0.2">
      <c r="A301" s="65">
        <v>2</v>
      </c>
      <c r="B301" s="66">
        <v>3</v>
      </c>
      <c r="C301" s="66">
        <v>7</v>
      </c>
      <c r="D301" s="66">
        <v>1</v>
      </c>
      <c r="E301" s="66"/>
      <c r="F301" s="62" t="s">
        <v>233</v>
      </c>
      <c r="G301" s="67">
        <f t="shared" ref="G301:N301" si="134">+G302+G303+G304+G305+G306+G307+G308</f>
        <v>640000</v>
      </c>
      <c r="H301" s="67">
        <f t="shared" si="134"/>
        <v>640000</v>
      </c>
      <c r="I301" s="67">
        <f t="shared" si="134"/>
        <v>640000</v>
      </c>
      <c r="J301" s="67">
        <f t="shared" si="134"/>
        <v>640000</v>
      </c>
      <c r="K301" s="67">
        <f t="shared" si="134"/>
        <v>640000</v>
      </c>
      <c r="L301" s="67">
        <f t="shared" si="134"/>
        <v>640000</v>
      </c>
      <c r="M301" s="67">
        <f t="shared" si="134"/>
        <v>760000</v>
      </c>
      <c r="N301" s="67">
        <f t="shared" si="134"/>
        <v>4600000</v>
      </c>
      <c r="O301" s="539">
        <f>+O302+O303+O304+O305+O306+O307+O308</f>
        <v>0.85185185185185186</v>
      </c>
    </row>
    <row r="302" spans="1:15" x14ac:dyDescent="0.2">
      <c r="A302" s="63">
        <v>2</v>
      </c>
      <c r="B302" s="58">
        <v>3</v>
      </c>
      <c r="C302" s="58">
        <v>7</v>
      </c>
      <c r="D302" s="58">
        <v>1</v>
      </c>
      <c r="E302" s="58" t="s">
        <v>308</v>
      </c>
      <c r="F302" s="55" t="s">
        <v>234</v>
      </c>
      <c r="G302" s="56">
        <v>240000</v>
      </c>
      <c r="H302" s="56">
        <v>240000</v>
      </c>
      <c r="I302" s="56">
        <v>240000</v>
      </c>
      <c r="J302" s="56">
        <v>240000</v>
      </c>
      <c r="K302" s="56">
        <v>240000</v>
      </c>
      <c r="L302" s="56">
        <v>240000</v>
      </c>
      <c r="M302" s="56">
        <v>240000</v>
      </c>
      <c r="N302" s="56">
        <f t="shared" ref="N302:N308" si="135">SUBTOTAL(9,G302:M302)</f>
        <v>1680000</v>
      </c>
      <c r="O302" s="534">
        <f t="shared" ref="O302:O308" si="136">IFERROR(N302/$N$19*100,"0.00")</f>
        <v>0.31111111111111112</v>
      </c>
    </row>
    <row r="303" spans="1:15" x14ac:dyDescent="0.2">
      <c r="A303" s="63">
        <v>2</v>
      </c>
      <c r="B303" s="58">
        <v>3</v>
      </c>
      <c r="C303" s="58">
        <v>7</v>
      </c>
      <c r="D303" s="58">
        <v>1</v>
      </c>
      <c r="E303" s="58" t="s">
        <v>309</v>
      </c>
      <c r="F303" s="55" t="s">
        <v>235</v>
      </c>
      <c r="G303" s="56">
        <v>214285.74</v>
      </c>
      <c r="H303" s="56">
        <v>214285.71</v>
      </c>
      <c r="I303" s="56">
        <v>214285.71</v>
      </c>
      <c r="J303" s="56">
        <v>214285.71</v>
      </c>
      <c r="K303" s="56">
        <v>214285.71</v>
      </c>
      <c r="L303" s="56">
        <v>214285.71</v>
      </c>
      <c r="M303" s="56">
        <v>214285.71</v>
      </c>
      <c r="N303" s="56">
        <f t="shared" si="135"/>
        <v>1499999.9999999998</v>
      </c>
      <c r="O303" s="534">
        <f t="shared" si="136"/>
        <v>0.27777777777777773</v>
      </c>
    </row>
    <row r="304" spans="1:15" x14ac:dyDescent="0.2">
      <c r="A304" s="63">
        <v>2</v>
      </c>
      <c r="B304" s="58">
        <v>3</v>
      </c>
      <c r="C304" s="58">
        <v>7</v>
      </c>
      <c r="D304" s="58">
        <v>1</v>
      </c>
      <c r="E304" s="58" t="s">
        <v>310</v>
      </c>
      <c r="F304" s="55" t="s">
        <v>236</v>
      </c>
      <c r="G304" s="56"/>
      <c r="H304" s="56"/>
      <c r="I304" s="56"/>
      <c r="J304" s="56"/>
      <c r="K304" s="56"/>
      <c r="L304" s="56"/>
      <c r="M304" s="56"/>
      <c r="N304" s="56">
        <f t="shared" si="135"/>
        <v>0</v>
      </c>
      <c r="O304" s="534">
        <f t="shared" si="136"/>
        <v>0</v>
      </c>
    </row>
    <row r="305" spans="1:15" x14ac:dyDescent="0.2">
      <c r="A305" s="124">
        <v>2</v>
      </c>
      <c r="B305" s="113">
        <v>3</v>
      </c>
      <c r="C305" s="113">
        <v>7</v>
      </c>
      <c r="D305" s="113">
        <v>1</v>
      </c>
      <c r="E305" s="113" t="s">
        <v>311</v>
      </c>
      <c r="F305" s="126" t="s">
        <v>237</v>
      </c>
      <c r="G305" s="116">
        <v>185714.26</v>
      </c>
      <c r="H305" s="116">
        <v>185714.29</v>
      </c>
      <c r="I305" s="116">
        <v>185714.29</v>
      </c>
      <c r="J305" s="116">
        <v>185714.29</v>
      </c>
      <c r="K305" s="116">
        <v>185714.29</v>
      </c>
      <c r="L305" s="116">
        <v>185714.29</v>
      </c>
      <c r="M305" s="116">
        <v>185714.29</v>
      </c>
      <c r="N305" s="116">
        <f t="shared" si="135"/>
        <v>1300000.0000000002</v>
      </c>
      <c r="O305" s="538">
        <f t="shared" si="136"/>
        <v>0.24074074074074081</v>
      </c>
    </row>
    <row r="306" spans="1:15" x14ac:dyDescent="0.2">
      <c r="A306" s="63">
        <v>2</v>
      </c>
      <c r="B306" s="58">
        <v>3</v>
      </c>
      <c r="C306" s="58">
        <v>7</v>
      </c>
      <c r="D306" s="58">
        <v>1</v>
      </c>
      <c r="E306" s="58" t="s">
        <v>315</v>
      </c>
      <c r="F306" s="55" t="s">
        <v>238</v>
      </c>
      <c r="G306" s="56"/>
      <c r="H306" s="56"/>
      <c r="I306" s="56"/>
      <c r="J306" s="56"/>
      <c r="K306" s="56"/>
      <c r="L306" s="56"/>
      <c r="M306" s="56"/>
      <c r="N306" s="56">
        <f t="shared" si="135"/>
        <v>0</v>
      </c>
      <c r="O306" s="534">
        <f t="shared" si="136"/>
        <v>0</v>
      </c>
    </row>
    <row r="307" spans="1:15" x14ac:dyDescent="0.2">
      <c r="A307" s="63">
        <v>2</v>
      </c>
      <c r="B307" s="58">
        <v>3</v>
      </c>
      <c r="C307" s="58">
        <v>7</v>
      </c>
      <c r="D307" s="58">
        <v>1</v>
      </c>
      <c r="E307" s="58" t="s">
        <v>354</v>
      </c>
      <c r="F307" s="55" t="s">
        <v>239</v>
      </c>
      <c r="G307" s="56"/>
      <c r="H307" s="56"/>
      <c r="I307" s="56"/>
      <c r="J307" s="56"/>
      <c r="K307" s="56"/>
      <c r="L307" s="56"/>
      <c r="M307" s="56">
        <v>120000</v>
      </c>
      <c r="N307" s="56">
        <f t="shared" si="135"/>
        <v>120000</v>
      </c>
      <c r="O307" s="534">
        <f t="shared" si="136"/>
        <v>2.2222222222222223E-2</v>
      </c>
    </row>
    <row r="308" spans="1:15" x14ac:dyDescent="0.2">
      <c r="A308" s="63">
        <v>2</v>
      </c>
      <c r="B308" s="58">
        <v>3</v>
      </c>
      <c r="C308" s="58">
        <v>7</v>
      </c>
      <c r="D308" s="58">
        <v>1</v>
      </c>
      <c r="E308" s="58" t="s">
        <v>356</v>
      </c>
      <c r="F308" s="55" t="s">
        <v>387</v>
      </c>
      <c r="G308" s="67"/>
      <c r="H308" s="67"/>
      <c r="I308" s="67"/>
      <c r="J308" s="67"/>
      <c r="K308" s="67"/>
      <c r="L308" s="67"/>
      <c r="M308" s="67"/>
      <c r="N308" s="56">
        <f t="shared" si="135"/>
        <v>0</v>
      </c>
      <c r="O308" s="534">
        <f t="shared" si="136"/>
        <v>0</v>
      </c>
    </row>
    <row r="309" spans="1:15" x14ac:dyDescent="0.2">
      <c r="A309" s="65">
        <v>2</v>
      </c>
      <c r="B309" s="66">
        <v>3</v>
      </c>
      <c r="C309" s="66">
        <v>7</v>
      </c>
      <c r="D309" s="66">
        <v>2</v>
      </c>
      <c r="E309" s="66"/>
      <c r="F309" s="62" t="s">
        <v>240</v>
      </c>
      <c r="G309" s="67">
        <f t="shared" ref="G309:N309" si="137">+G310+G311+G312+G313+G314+G315</f>
        <v>1157142.8400000001</v>
      </c>
      <c r="H309" s="67">
        <f t="shared" si="137"/>
        <v>1157142.8600000001</v>
      </c>
      <c r="I309" s="67">
        <f t="shared" si="137"/>
        <v>1157142.8600000001</v>
      </c>
      <c r="J309" s="67">
        <f t="shared" si="137"/>
        <v>1157142.8600000001</v>
      </c>
      <c r="K309" s="67">
        <f t="shared" si="137"/>
        <v>1157142.8600000001</v>
      </c>
      <c r="L309" s="67">
        <f t="shared" si="137"/>
        <v>1157142.8600000001</v>
      </c>
      <c r="M309" s="67">
        <f t="shared" si="137"/>
        <v>1282142.8600000001</v>
      </c>
      <c r="N309" s="67">
        <f t="shared" si="137"/>
        <v>8225000</v>
      </c>
      <c r="O309" s="539">
        <f>+O310+O311+O312+O313+O314+O315</f>
        <v>1.5231481481481481</v>
      </c>
    </row>
    <row r="310" spans="1:15" x14ac:dyDescent="0.2">
      <c r="A310" s="57">
        <v>2</v>
      </c>
      <c r="B310" s="58">
        <v>3</v>
      </c>
      <c r="C310" s="58">
        <v>7</v>
      </c>
      <c r="D310" s="58">
        <v>2</v>
      </c>
      <c r="E310" s="58" t="s">
        <v>308</v>
      </c>
      <c r="F310" s="55" t="s">
        <v>241</v>
      </c>
      <c r="G310" s="56"/>
      <c r="H310" s="56"/>
      <c r="I310" s="56"/>
      <c r="J310" s="56"/>
      <c r="K310" s="56"/>
      <c r="L310" s="56"/>
      <c r="M310" s="56"/>
      <c r="N310" s="56">
        <f t="shared" ref="N310:N315" si="138">SUBTOTAL(9,G310:M310)</f>
        <v>0</v>
      </c>
      <c r="O310" s="534">
        <f t="shared" ref="O310:O315" si="139">IFERROR(N310/$N$19*100,"0.00")</f>
        <v>0</v>
      </c>
    </row>
    <row r="311" spans="1:15" x14ac:dyDescent="0.2">
      <c r="A311" s="57">
        <v>2</v>
      </c>
      <c r="B311" s="58">
        <v>3</v>
      </c>
      <c r="C311" s="58">
        <v>7</v>
      </c>
      <c r="D311" s="58">
        <v>2</v>
      </c>
      <c r="E311" s="58" t="s">
        <v>309</v>
      </c>
      <c r="F311" s="55" t="s">
        <v>242</v>
      </c>
      <c r="G311" s="56">
        <v>428571.42</v>
      </c>
      <c r="H311" s="56">
        <v>428571.43</v>
      </c>
      <c r="I311" s="56">
        <v>428571.43</v>
      </c>
      <c r="J311" s="56">
        <v>428571.43</v>
      </c>
      <c r="K311" s="56">
        <v>428571.43</v>
      </c>
      <c r="L311" s="56">
        <v>428571.43</v>
      </c>
      <c r="M311" s="56">
        <v>428571.43</v>
      </c>
      <c r="N311" s="56">
        <f t="shared" si="138"/>
        <v>3000000.0000000005</v>
      </c>
      <c r="O311" s="534">
        <f t="shared" si="139"/>
        <v>0.55555555555555569</v>
      </c>
    </row>
    <row r="312" spans="1:15" x14ac:dyDescent="0.2">
      <c r="A312" s="57">
        <v>2</v>
      </c>
      <c r="B312" s="58">
        <v>3</v>
      </c>
      <c r="C312" s="58">
        <v>7</v>
      </c>
      <c r="D312" s="58">
        <v>2</v>
      </c>
      <c r="E312" s="58" t="s">
        <v>310</v>
      </c>
      <c r="F312" s="55" t="s">
        <v>243</v>
      </c>
      <c r="G312" s="56">
        <v>728571.42</v>
      </c>
      <c r="H312" s="56">
        <v>728571.43</v>
      </c>
      <c r="I312" s="56">
        <v>728571.43</v>
      </c>
      <c r="J312" s="56">
        <v>728571.43</v>
      </c>
      <c r="K312" s="56">
        <v>728571.43</v>
      </c>
      <c r="L312" s="56">
        <v>728571.43</v>
      </c>
      <c r="M312" s="56">
        <v>728571.43</v>
      </c>
      <c r="N312" s="56">
        <f t="shared" si="138"/>
        <v>5100000</v>
      </c>
      <c r="O312" s="534">
        <f t="shared" si="139"/>
        <v>0.94444444444444442</v>
      </c>
    </row>
    <row r="313" spans="1:15" x14ac:dyDescent="0.2">
      <c r="A313" s="57">
        <v>2</v>
      </c>
      <c r="B313" s="58">
        <v>3</v>
      </c>
      <c r="C313" s="58">
        <v>7</v>
      </c>
      <c r="D313" s="58">
        <v>2</v>
      </c>
      <c r="E313" s="58" t="s">
        <v>311</v>
      </c>
      <c r="F313" s="55" t="s">
        <v>244</v>
      </c>
      <c r="G313" s="56"/>
      <c r="H313" s="56"/>
      <c r="I313" s="56"/>
      <c r="J313" s="56"/>
      <c r="K313" s="56"/>
      <c r="L313" s="56"/>
      <c r="M313" s="56"/>
      <c r="N313" s="56">
        <f t="shared" si="138"/>
        <v>0</v>
      </c>
      <c r="O313" s="534">
        <f t="shared" si="139"/>
        <v>0</v>
      </c>
    </row>
    <row r="314" spans="1:15" x14ac:dyDescent="0.2">
      <c r="A314" s="57">
        <v>2</v>
      </c>
      <c r="B314" s="58">
        <v>3</v>
      </c>
      <c r="C314" s="58">
        <v>7</v>
      </c>
      <c r="D314" s="58">
        <v>2</v>
      </c>
      <c r="E314" s="58" t="s">
        <v>315</v>
      </c>
      <c r="F314" s="55" t="s">
        <v>245</v>
      </c>
      <c r="G314" s="67"/>
      <c r="H314" s="67"/>
      <c r="I314" s="67"/>
      <c r="J314" s="67"/>
      <c r="K314" s="67"/>
      <c r="L314" s="67"/>
      <c r="M314" s="67"/>
      <c r="N314" s="56">
        <f t="shared" si="138"/>
        <v>0</v>
      </c>
      <c r="O314" s="534">
        <f t="shared" si="139"/>
        <v>0</v>
      </c>
    </row>
    <row r="315" spans="1:15" x14ac:dyDescent="0.2">
      <c r="A315" s="71">
        <v>2</v>
      </c>
      <c r="B315" s="71">
        <v>3</v>
      </c>
      <c r="C315" s="71">
        <v>7</v>
      </c>
      <c r="D315" s="71">
        <v>2</v>
      </c>
      <c r="E315" s="71" t="s">
        <v>354</v>
      </c>
      <c r="F315" s="59" t="s">
        <v>388</v>
      </c>
      <c r="G315" s="67"/>
      <c r="H315" s="67"/>
      <c r="I315" s="67"/>
      <c r="J315" s="67"/>
      <c r="K315" s="67"/>
      <c r="L315" s="67"/>
      <c r="M315" s="67">
        <v>125000</v>
      </c>
      <c r="N315" s="56">
        <f t="shared" si="138"/>
        <v>125000</v>
      </c>
      <c r="O315" s="534">
        <f t="shared" si="139"/>
        <v>2.314814814814815E-2</v>
      </c>
    </row>
    <row r="316" spans="1:15" x14ac:dyDescent="0.2">
      <c r="A316" s="87">
        <v>2</v>
      </c>
      <c r="B316" s="85">
        <v>3</v>
      </c>
      <c r="C316" s="85">
        <v>8</v>
      </c>
      <c r="D316" s="85"/>
      <c r="E316" s="85"/>
      <c r="F316" s="88" t="s">
        <v>389</v>
      </c>
      <c r="G316" s="335">
        <f t="shared" ref="G316:N316" si="140">+G317+G319</f>
        <v>0</v>
      </c>
      <c r="H316" s="335">
        <f t="shared" si="140"/>
        <v>0</v>
      </c>
      <c r="I316" s="335">
        <f t="shared" si="140"/>
        <v>0</v>
      </c>
      <c r="J316" s="335">
        <f t="shared" si="140"/>
        <v>0</v>
      </c>
      <c r="K316" s="335">
        <f t="shared" si="140"/>
        <v>0</v>
      </c>
      <c r="L316" s="335">
        <f t="shared" si="140"/>
        <v>0</v>
      </c>
      <c r="M316" s="335">
        <f t="shared" si="140"/>
        <v>0</v>
      </c>
      <c r="N316" s="335">
        <f t="shared" si="140"/>
        <v>0</v>
      </c>
      <c r="O316" s="536">
        <v>0</v>
      </c>
    </row>
    <row r="317" spans="1:15" x14ac:dyDescent="0.2">
      <c r="A317" s="75">
        <v>2</v>
      </c>
      <c r="B317" s="75">
        <v>3</v>
      </c>
      <c r="C317" s="75">
        <v>8</v>
      </c>
      <c r="D317" s="75">
        <v>1</v>
      </c>
      <c r="E317" s="75"/>
      <c r="F317" s="54" t="s">
        <v>390</v>
      </c>
      <c r="G317" s="67">
        <f t="shared" ref="G317:N317" si="141">+G318</f>
        <v>0</v>
      </c>
      <c r="H317" s="67">
        <f t="shared" si="141"/>
        <v>0</v>
      </c>
      <c r="I317" s="67">
        <f t="shared" si="141"/>
        <v>0</v>
      </c>
      <c r="J317" s="67">
        <f t="shared" si="141"/>
        <v>0</v>
      </c>
      <c r="K317" s="67">
        <f t="shared" si="141"/>
        <v>0</v>
      </c>
      <c r="L317" s="67">
        <f t="shared" si="141"/>
        <v>0</v>
      </c>
      <c r="M317" s="67">
        <f t="shared" si="141"/>
        <v>0</v>
      </c>
      <c r="N317" s="67">
        <f t="shared" si="141"/>
        <v>0</v>
      </c>
      <c r="O317" s="537" t="s">
        <v>1664</v>
      </c>
    </row>
    <row r="318" spans="1:15" x14ac:dyDescent="0.2">
      <c r="A318" s="71">
        <v>2</v>
      </c>
      <c r="B318" s="71">
        <v>3</v>
      </c>
      <c r="C318" s="71">
        <v>8</v>
      </c>
      <c r="D318" s="71">
        <v>1</v>
      </c>
      <c r="E318" s="71" t="s">
        <v>308</v>
      </c>
      <c r="F318" s="59" t="s">
        <v>390</v>
      </c>
      <c r="G318" s="67"/>
      <c r="H318" s="67"/>
      <c r="I318" s="67"/>
      <c r="J318" s="67"/>
      <c r="K318" s="67"/>
      <c r="L318" s="67"/>
      <c r="M318" s="67"/>
      <c r="N318" s="56">
        <f>SUBTOTAL(9,G318:M318)</f>
        <v>0</v>
      </c>
      <c r="O318" s="534">
        <f>IFERROR(N318/$N$19*100,"0.00")</f>
        <v>0</v>
      </c>
    </row>
    <row r="319" spans="1:15" x14ac:dyDescent="0.2">
      <c r="A319" s="75">
        <v>2</v>
      </c>
      <c r="B319" s="75">
        <v>3</v>
      </c>
      <c r="C319" s="75">
        <v>8</v>
      </c>
      <c r="D319" s="75">
        <v>2</v>
      </c>
      <c r="E319" s="75"/>
      <c r="F319" s="54" t="s">
        <v>391</v>
      </c>
      <c r="G319" s="67">
        <f t="shared" ref="G319:N319" si="142">+G320</f>
        <v>0</v>
      </c>
      <c r="H319" s="67">
        <f t="shared" si="142"/>
        <v>0</v>
      </c>
      <c r="I319" s="67">
        <f t="shared" si="142"/>
        <v>0</v>
      </c>
      <c r="J319" s="67">
        <f t="shared" si="142"/>
        <v>0</v>
      </c>
      <c r="K319" s="67">
        <f t="shared" si="142"/>
        <v>0</v>
      </c>
      <c r="L319" s="67">
        <f t="shared" si="142"/>
        <v>0</v>
      </c>
      <c r="M319" s="67">
        <f t="shared" si="142"/>
        <v>0</v>
      </c>
      <c r="N319" s="67">
        <f t="shared" si="142"/>
        <v>0</v>
      </c>
      <c r="O319" s="537" t="s">
        <v>1664</v>
      </c>
    </row>
    <row r="320" spans="1:15" x14ac:dyDescent="0.2">
      <c r="A320" s="71">
        <v>2</v>
      </c>
      <c r="B320" s="71">
        <v>3</v>
      </c>
      <c r="C320" s="71">
        <v>8</v>
      </c>
      <c r="D320" s="71">
        <v>2</v>
      </c>
      <c r="E320" s="71" t="s">
        <v>308</v>
      </c>
      <c r="F320" s="59" t="s">
        <v>391</v>
      </c>
      <c r="G320" s="67"/>
      <c r="H320" s="67"/>
      <c r="I320" s="67"/>
      <c r="J320" s="67"/>
      <c r="K320" s="67"/>
      <c r="L320" s="67"/>
      <c r="M320" s="67"/>
      <c r="N320" s="56">
        <f>SUBTOTAL(9,G320:M320)</f>
        <v>0</v>
      </c>
      <c r="O320" s="534">
        <f>IFERROR(N320/$N$19*100,"0.00")</f>
        <v>0</v>
      </c>
    </row>
    <row r="321" spans="1:15" x14ac:dyDescent="0.2">
      <c r="A321" s="87">
        <v>2</v>
      </c>
      <c r="B321" s="85">
        <v>3</v>
      </c>
      <c r="C321" s="85">
        <v>9</v>
      </c>
      <c r="D321" s="85"/>
      <c r="E321" s="85"/>
      <c r="F321" s="88" t="s">
        <v>40</v>
      </c>
      <c r="G321" s="335">
        <f t="shared" ref="G321:N321" si="143">+G322+G324+G326+G328+G330+G332+G334+G336+G338</f>
        <v>160000</v>
      </c>
      <c r="H321" s="335">
        <f t="shared" si="143"/>
        <v>160000</v>
      </c>
      <c r="I321" s="335">
        <f t="shared" si="143"/>
        <v>160000</v>
      </c>
      <c r="J321" s="335">
        <f t="shared" si="143"/>
        <v>160000</v>
      </c>
      <c r="K321" s="335">
        <f t="shared" si="143"/>
        <v>460000</v>
      </c>
      <c r="L321" s="335">
        <f t="shared" si="143"/>
        <v>200000</v>
      </c>
      <c r="M321" s="335">
        <f t="shared" si="143"/>
        <v>275000</v>
      </c>
      <c r="N321" s="335">
        <f t="shared" si="143"/>
        <v>1575000</v>
      </c>
      <c r="O321" s="536">
        <f>+O322+O324+O326+O336+O338</f>
        <v>0.28703703703703709</v>
      </c>
    </row>
    <row r="322" spans="1:15" x14ac:dyDescent="0.2">
      <c r="A322" s="65">
        <v>2</v>
      </c>
      <c r="B322" s="66">
        <v>3</v>
      </c>
      <c r="C322" s="66">
        <v>9</v>
      </c>
      <c r="D322" s="66">
        <v>1</v>
      </c>
      <c r="E322" s="66"/>
      <c r="F322" s="62" t="s">
        <v>246</v>
      </c>
      <c r="G322" s="67">
        <f t="shared" ref="G322:O322" si="144">+G323</f>
        <v>140000</v>
      </c>
      <c r="H322" s="67">
        <f t="shared" si="144"/>
        <v>140000</v>
      </c>
      <c r="I322" s="67">
        <f t="shared" si="144"/>
        <v>140000</v>
      </c>
      <c r="J322" s="67">
        <f t="shared" si="144"/>
        <v>140000</v>
      </c>
      <c r="K322" s="67">
        <f t="shared" si="144"/>
        <v>140000</v>
      </c>
      <c r="L322" s="67">
        <f t="shared" si="144"/>
        <v>150000</v>
      </c>
      <c r="M322" s="67">
        <f t="shared" si="144"/>
        <v>150000</v>
      </c>
      <c r="N322" s="67">
        <f t="shared" si="144"/>
        <v>1000000</v>
      </c>
      <c r="O322" s="539">
        <f t="shared" si="144"/>
        <v>0.1851851851851852</v>
      </c>
    </row>
    <row r="323" spans="1:15" x14ac:dyDescent="0.2">
      <c r="A323" s="63">
        <v>2</v>
      </c>
      <c r="B323" s="58">
        <v>3</v>
      </c>
      <c r="C323" s="58">
        <v>9</v>
      </c>
      <c r="D323" s="58">
        <v>1</v>
      </c>
      <c r="E323" s="58" t="s">
        <v>308</v>
      </c>
      <c r="F323" s="55" t="s">
        <v>246</v>
      </c>
      <c r="G323" s="56">
        <v>140000</v>
      </c>
      <c r="H323" s="56">
        <v>140000</v>
      </c>
      <c r="I323" s="56">
        <v>140000</v>
      </c>
      <c r="J323" s="56">
        <v>140000</v>
      </c>
      <c r="K323" s="56">
        <v>140000</v>
      </c>
      <c r="L323" s="56">
        <v>150000</v>
      </c>
      <c r="M323" s="56">
        <v>150000</v>
      </c>
      <c r="N323" s="56">
        <f>SUBTOTAL(9,G323:M323)</f>
        <v>1000000</v>
      </c>
      <c r="O323" s="534">
        <f>IFERROR(N323/$N$19*100,"0.00")</f>
        <v>0.1851851851851852</v>
      </c>
    </row>
    <row r="324" spans="1:15" x14ac:dyDescent="0.2">
      <c r="A324" s="65">
        <v>2</v>
      </c>
      <c r="B324" s="66">
        <v>3</v>
      </c>
      <c r="C324" s="66">
        <v>9</v>
      </c>
      <c r="D324" s="66">
        <v>2</v>
      </c>
      <c r="E324" s="66"/>
      <c r="F324" s="62" t="s">
        <v>247</v>
      </c>
      <c r="G324" s="67">
        <f t="shared" ref="G324:O324" si="145">+G325</f>
        <v>0</v>
      </c>
      <c r="H324" s="67">
        <f t="shared" si="145"/>
        <v>0</v>
      </c>
      <c r="I324" s="67">
        <f t="shared" si="145"/>
        <v>0</v>
      </c>
      <c r="J324" s="67">
        <f t="shared" si="145"/>
        <v>0</v>
      </c>
      <c r="K324" s="67">
        <f t="shared" si="145"/>
        <v>0</v>
      </c>
      <c r="L324" s="67">
        <f t="shared" si="145"/>
        <v>50000</v>
      </c>
      <c r="M324" s="67">
        <f t="shared" si="145"/>
        <v>50000</v>
      </c>
      <c r="N324" s="67">
        <f t="shared" si="145"/>
        <v>100000</v>
      </c>
      <c r="O324" s="539">
        <f t="shared" si="145"/>
        <v>1.8518518518518517E-2</v>
      </c>
    </row>
    <row r="325" spans="1:15" x14ac:dyDescent="0.2">
      <c r="A325" s="63">
        <v>2</v>
      </c>
      <c r="B325" s="58">
        <v>3</v>
      </c>
      <c r="C325" s="58">
        <v>9</v>
      </c>
      <c r="D325" s="58">
        <v>2</v>
      </c>
      <c r="E325" s="58" t="s">
        <v>308</v>
      </c>
      <c r="F325" s="55" t="s">
        <v>247</v>
      </c>
      <c r="G325" s="56"/>
      <c r="H325" s="56"/>
      <c r="I325" s="56"/>
      <c r="J325" s="56"/>
      <c r="K325" s="56"/>
      <c r="L325" s="56">
        <v>50000</v>
      </c>
      <c r="M325" s="56">
        <v>50000</v>
      </c>
      <c r="N325" s="56">
        <f>SUBTOTAL(9,G325:M325)</f>
        <v>100000</v>
      </c>
      <c r="O325" s="534">
        <f>IFERROR(N325/$N$19*100,"0.00")</f>
        <v>1.8518518518518517E-2</v>
      </c>
    </row>
    <row r="326" spans="1:15" x14ac:dyDescent="0.2">
      <c r="A326" s="65">
        <v>2</v>
      </c>
      <c r="B326" s="66">
        <v>3</v>
      </c>
      <c r="C326" s="66">
        <v>9</v>
      </c>
      <c r="D326" s="66">
        <v>3</v>
      </c>
      <c r="E326" s="66"/>
      <c r="F326" s="62" t="s">
        <v>392</v>
      </c>
      <c r="G326" s="67">
        <f t="shared" ref="G326:O326" si="146">+G327</f>
        <v>20000</v>
      </c>
      <c r="H326" s="67">
        <f t="shared" si="146"/>
        <v>20000</v>
      </c>
      <c r="I326" s="67">
        <f t="shared" si="146"/>
        <v>20000</v>
      </c>
      <c r="J326" s="67">
        <f t="shared" si="146"/>
        <v>20000</v>
      </c>
      <c r="K326" s="67">
        <f t="shared" si="146"/>
        <v>20000</v>
      </c>
      <c r="L326" s="67">
        <f t="shared" si="146"/>
        <v>0</v>
      </c>
      <c r="M326" s="67">
        <f t="shared" si="146"/>
        <v>0</v>
      </c>
      <c r="N326" s="67">
        <f t="shared" si="146"/>
        <v>100000</v>
      </c>
      <c r="O326" s="539">
        <f t="shared" si="146"/>
        <v>1.8518518518518517E-2</v>
      </c>
    </row>
    <row r="327" spans="1:15" x14ac:dyDescent="0.2">
      <c r="A327" s="63">
        <v>2</v>
      </c>
      <c r="B327" s="58">
        <v>3</v>
      </c>
      <c r="C327" s="58">
        <v>9</v>
      </c>
      <c r="D327" s="58">
        <v>3</v>
      </c>
      <c r="E327" s="58" t="s">
        <v>308</v>
      </c>
      <c r="F327" s="55" t="s">
        <v>392</v>
      </c>
      <c r="G327" s="56">
        <v>20000</v>
      </c>
      <c r="H327" s="56">
        <v>20000</v>
      </c>
      <c r="I327" s="56">
        <v>20000</v>
      </c>
      <c r="J327" s="56">
        <v>20000</v>
      </c>
      <c r="K327" s="56">
        <v>20000</v>
      </c>
      <c r="L327" s="56"/>
      <c r="M327" s="56"/>
      <c r="N327" s="56">
        <f>SUBTOTAL(9,G327:M327)</f>
        <v>100000</v>
      </c>
      <c r="O327" s="534">
        <f>IFERROR(N327/$N$19*100,"0.00")</f>
        <v>1.8518518518518517E-2</v>
      </c>
    </row>
    <row r="328" spans="1:15" x14ac:dyDescent="0.2">
      <c r="A328" s="65">
        <v>2</v>
      </c>
      <c r="B328" s="66">
        <v>3</v>
      </c>
      <c r="C328" s="66">
        <v>9</v>
      </c>
      <c r="D328" s="66">
        <v>4</v>
      </c>
      <c r="E328" s="66"/>
      <c r="F328" s="62" t="s">
        <v>248</v>
      </c>
      <c r="G328" s="67">
        <f t="shared" ref="G328:O328" si="147">+G329</f>
        <v>0</v>
      </c>
      <c r="H328" s="67">
        <f t="shared" si="147"/>
        <v>0</v>
      </c>
      <c r="I328" s="67">
        <f t="shared" si="147"/>
        <v>0</v>
      </c>
      <c r="J328" s="67">
        <f t="shared" si="147"/>
        <v>0</v>
      </c>
      <c r="K328" s="67">
        <f t="shared" si="147"/>
        <v>0</v>
      </c>
      <c r="L328" s="67">
        <f t="shared" si="147"/>
        <v>0</v>
      </c>
      <c r="M328" s="67">
        <f t="shared" si="147"/>
        <v>0</v>
      </c>
      <c r="N328" s="67">
        <f t="shared" si="147"/>
        <v>0</v>
      </c>
      <c r="O328" s="539">
        <f t="shared" si="147"/>
        <v>0</v>
      </c>
    </row>
    <row r="329" spans="1:15" x14ac:dyDescent="0.2">
      <c r="A329" s="63">
        <v>2</v>
      </c>
      <c r="B329" s="58">
        <v>3</v>
      </c>
      <c r="C329" s="58">
        <v>9</v>
      </c>
      <c r="D329" s="58">
        <v>4</v>
      </c>
      <c r="E329" s="58" t="s">
        <v>308</v>
      </c>
      <c r="F329" s="55" t="s">
        <v>248</v>
      </c>
      <c r="G329" s="67"/>
      <c r="H329" s="67"/>
      <c r="I329" s="67"/>
      <c r="J329" s="67"/>
      <c r="K329" s="67"/>
      <c r="L329" s="67"/>
      <c r="M329" s="67"/>
      <c r="N329" s="56">
        <f>SUBTOTAL(9,G329:M329)</f>
        <v>0</v>
      </c>
      <c r="O329" s="534">
        <f>IFERROR(N329/$N$19*100,"0.00")</f>
        <v>0</v>
      </c>
    </row>
    <row r="330" spans="1:15" x14ac:dyDescent="0.2">
      <c r="A330" s="65">
        <v>2</v>
      </c>
      <c r="B330" s="66">
        <v>3</v>
      </c>
      <c r="C330" s="66">
        <v>9</v>
      </c>
      <c r="D330" s="66">
        <v>5</v>
      </c>
      <c r="E330" s="66"/>
      <c r="F330" s="62" t="s">
        <v>249</v>
      </c>
      <c r="G330" s="67">
        <f t="shared" ref="G330:O330" si="148">+G331</f>
        <v>0</v>
      </c>
      <c r="H330" s="67">
        <f t="shared" si="148"/>
        <v>0</v>
      </c>
      <c r="I330" s="67">
        <f t="shared" si="148"/>
        <v>0</v>
      </c>
      <c r="J330" s="67">
        <f t="shared" si="148"/>
        <v>0</v>
      </c>
      <c r="K330" s="67">
        <f t="shared" si="148"/>
        <v>0</v>
      </c>
      <c r="L330" s="67">
        <f t="shared" si="148"/>
        <v>0</v>
      </c>
      <c r="M330" s="67">
        <f t="shared" si="148"/>
        <v>25000</v>
      </c>
      <c r="N330" s="67">
        <f t="shared" si="148"/>
        <v>25000</v>
      </c>
      <c r="O330" s="539">
        <f t="shared" si="148"/>
        <v>4.6296296296296294E-3</v>
      </c>
    </row>
    <row r="331" spans="1:15" x14ac:dyDescent="0.2">
      <c r="A331" s="63">
        <v>2</v>
      </c>
      <c r="B331" s="58">
        <v>3</v>
      </c>
      <c r="C331" s="58">
        <v>9</v>
      </c>
      <c r="D331" s="58">
        <v>5</v>
      </c>
      <c r="E331" s="58" t="s">
        <v>308</v>
      </c>
      <c r="F331" s="55" t="s">
        <v>249</v>
      </c>
      <c r="G331" s="67"/>
      <c r="H331" s="67"/>
      <c r="I331" s="67"/>
      <c r="J331" s="67"/>
      <c r="K331" s="67"/>
      <c r="L331" s="67"/>
      <c r="M331" s="67">
        <v>25000</v>
      </c>
      <c r="N331" s="56">
        <f>SUBTOTAL(9,G331:M331)</f>
        <v>25000</v>
      </c>
      <c r="O331" s="534">
        <f>IFERROR(N331/$N$19*100,"0.00")</f>
        <v>4.6296296296296294E-3</v>
      </c>
    </row>
    <row r="332" spans="1:15" x14ac:dyDescent="0.2">
      <c r="A332" s="65">
        <v>2</v>
      </c>
      <c r="B332" s="66">
        <v>3</v>
      </c>
      <c r="C332" s="66">
        <v>9</v>
      </c>
      <c r="D332" s="66">
        <v>6</v>
      </c>
      <c r="E332" s="66"/>
      <c r="F332" s="62" t="s">
        <v>250</v>
      </c>
      <c r="G332" s="67">
        <f t="shared" ref="G332:O332" si="149">+G333</f>
        <v>0</v>
      </c>
      <c r="H332" s="67">
        <f t="shared" si="149"/>
        <v>0</v>
      </c>
      <c r="I332" s="67">
        <f t="shared" si="149"/>
        <v>0</v>
      </c>
      <c r="J332" s="67">
        <f t="shared" si="149"/>
        <v>0</v>
      </c>
      <c r="K332" s="67">
        <f t="shared" si="149"/>
        <v>0</v>
      </c>
      <c r="L332" s="67">
        <f t="shared" si="149"/>
        <v>0</v>
      </c>
      <c r="M332" s="67">
        <f t="shared" si="149"/>
        <v>0</v>
      </c>
      <c r="N332" s="67">
        <f t="shared" si="149"/>
        <v>0</v>
      </c>
      <c r="O332" s="539">
        <f t="shared" si="149"/>
        <v>0</v>
      </c>
    </row>
    <row r="333" spans="1:15" x14ac:dyDescent="0.2">
      <c r="A333" s="63">
        <v>2</v>
      </c>
      <c r="B333" s="58">
        <v>3</v>
      </c>
      <c r="C333" s="58">
        <v>9</v>
      </c>
      <c r="D333" s="58">
        <v>6</v>
      </c>
      <c r="E333" s="58" t="s">
        <v>308</v>
      </c>
      <c r="F333" s="55" t="s">
        <v>250</v>
      </c>
      <c r="G333" s="56"/>
      <c r="H333" s="56"/>
      <c r="I333" s="56"/>
      <c r="J333" s="56"/>
      <c r="K333" s="56"/>
      <c r="L333" s="56"/>
      <c r="M333" s="56"/>
      <c r="N333" s="56">
        <f>SUBTOTAL(9,G333:M333)</f>
        <v>0</v>
      </c>
      <c r="O333" s="534">
        <f>IFERROR(N333/$N$19*100,"0.00")</f>
        <v>0</v>
      </c>
    </row>
    <row r="334" spans="1:15" x14ac:dyDescent="0.2">
      <c r="A334" s="65">
        <v>2</v>
      </c>
      <c r="B334" s="66">
        <v>3</v>
      </c>
      <c r="C334" s="66">
        <v>9</v>
      </c>
      <c r="D334" s="66">
        <v>7</v>
      </c>
      <c r="E334" s="66"/>
      <c r="F334" s="62" t="s">
        <v>393</v>
      </c>
      <c r="G334" s="67">
        <f t="shared" ref="G334:O334" si="150">+G335</f>
        <v>0</v>
      </c>
      <c r="H334" s="67">
        <f t="shared" si="150"/>
        <v>0</v>
      </c>
      <c r="I334" s="67">
        <f t="shared" si="150"/>
        <v>0</v>
      </c>
      <c r="J334" s="67">
        <f t="shared" si="150"/>
        <v>0</v>
      </c>
      <c r="K334" s="67">
        <f t="shared" si="150"/>
        <v>0</v>
      </c>
      <c r="L334" s="67">
        <f t="shared" si="150"/>
        <v>0</v>
      </c>
      <c r="M334" s="67">
        <f t="shared" si="150"/>
        <v>0</v>
      </c>
      <c r="N334" s="67">
        <f t="shared" si="150"/>
        <v>0</v>
      </c>
      <c r="O334" s="539">
        <f t="shared" si="150"/>
        <v>0</v>
      </c>
    </row>
    <row r="335" spans="1:15" x14ac:dyDescent="0.2">
      <c r="A335" s="63">
        <v>2</v>
      </c>
      <c r="B335" s="58">
        <v>3</v>
      </c>
      <c r="C335" s="58">
        <v>9</v>
      </c>
      <c r="D335" s="58">
        <v>7</v>
      </c>
      <c r="E335" s="58" t="s">
        <v>308</v>
      </c>
      <c r="F335" s="55" t="s">
        <v>393</v>
      </c>
      <c r="G335" s="67"/>
      <c r="H335" s="67"/>
      <c r="I335" s="67"/>
      <c r="J335" s="67"/>
      <c r="K335" s="67"/>
      <c r="L335" s="67"/>
      <c r="M335" s="67"/>
      <c r="N335" s="56">
        <f>SUBTOTAL(9,G335:M335)</f>
        <v>0</v>
      </c>
      <c r="O335" s="534">
        <f>IFERROR(N335/$N$19*100,"0.00")</f>
        <v>0</v>
      </c>
    </row>
    <row r="336" spans="1:15" x14ac:dyDescent="0.2">
      <c r="A336" s="65">
        <v>2</v>
      </c>
      <c r="B336" s="66">
        <v>3</v>
      </c>
      <c r="C336" s="66">
        <v>9</v>
      </c>
      <c r="D336" s="66">
        <v>8</v>
      </c>
      <c r="E336" s="66"/>
      <c r="F336" s="62" t="s">
        <v>251</v>
      </c>
      <c r="G336" s="67">
        <f t="shared" ref="G336:O336" si="151">+G337</f>
        <v>0</v>
      </c>
      <c r="H336" s="67">
        <f t="shared" si="151"/>
        <v>0</v>
      </c>
      <c r="I336" s="67">
        <f t="shared" si="151"/>
        <v>0</v>
      </c>
      <c r="J336" s="67">
        <f t="shared" si="151"/>
        <v>0</v>
      </c>
      <c r="K336" s="67">
        <f t="shared" si="151"/>
        <v>0</v>
      </c>
      <c r="L336" s="67">
        <f t="shared" si="151"/>
        <v>0</v>
      </c>
      <c r="M336" s="67">
        <f t="shared" si="151"/>
        <v>50000</v>
      </c>
      <c r="N336" s="67">
        <f t="shared" si="151"/>
        <v>50000</v>
      </c>
      <c r="O336" s="539">
        <f t="shared" si="151"/>
        <v>9.2592592592592587E-3</v>
      </c>
    </row>
    <row r="337" spans="1:15" x14ac:dyDescent="0.2">
      <c r="A337" s="63">
        <v>2</v>
      </c>
      <c r="B337" s="58">
        <v>3</v>
      </c>
      <c r="C337" s="58">
        <v>9</v>
      </c>
      <c r="D337" s="58">
        <v>8</v>
      </c>
      <c r="E337" s="58" t="s">
        <v>308</v>
      </c>
      <c r="F337" s="55" t="s">
        <v>251</v>
      </c>
      <c r="G337" s="67"/>
      <c r="H337" s="67"/>
      <c r="I337" s="67"/>
      <c r="J337" s="67"/>
      <c r="K337" s="67"/>
      <c r="L337" s="67"/>
      <c r="M337" s="67">
        <v>50000</v>
      </c>
      <c r="N337" s="56">
        <f>SUBTOTAL(9,G337:M337)</f>
        <v>50000</v>
      </c>
      <c r="O337" s="534">
        <f>IFERROR(N337/$N$19*100,"0.00")</f>
        <v>9.2592592592592587E-3</v>
      </c>
    </row>
    <row r="338" spans="1:15" x14ac:dyDescent="0.2">
      <c r="A338" s="65">
        <v>2</v>
      </c>
      <c r="B338" s="66">
        <v>3</v>
      </c>
      <c r="C338" s="66">
        <v>9</v>
      </c>
      <c r="D338" s="66">
        <v>9</v>
      </c>
      <c r="E338" s="66"/>
      <c r="F338" s="62" t="s">
        <v>252</v>
      </c>
      <c r="G338" s="67">
        <f t="shared" ref="G338:O338" si="152">+G339</f>
        <v>0</v>
      </c>
      <c r="H338" s="67">
        <f t="shared" si="152"/>
        <v>0</v>
      </c>
      <c r="I338" s="67">
        <f t="shared" si="152"/>
        <v>0</v>
      </c>
      <c r="J338" s="67">
        <f t="shared" si="152"/>
        <v>0</v>
      </c>
      <c r="K338" s="67">
        <f t="shared" si="152"/>
        <v>300000</v>
      </c>
      <c r="L338" s="67">
        <f t="shared" si="152"/>
        <v>0</v>
      </c>
      <c r="M338" s="67">
        <f t="shared" si="152"/>
        <v>0</v>
      </c>
      <c r="N338" s="67">
        <f t="shared" si="152"/>
        <v>300000</v>
      </c>
      <c r="O338" s="539">
        <f t="shared" si="152"/>
        <v>5.5555555555555552E-2</v>
      </c>
    </row>
    <row r="339" spans="1:15" x14ac:dyDescent="0.2">
      <c r="A339" s="63">
        <v>2</v>
      </c>
      <c r="B339" s="58">
        <v>3</v>
      </c>
      <c r="C339" s="58">
        <v>9</v>
      </c>
      <c r="D339" s="58">
        <v>9</v>
      </c>
      <c r="E339" s="58" t="s">
        <v>308</v>
      </c>
      <c r="F339" s="55" t="s">
        <v>252</v>
      </c>
      <c r="G339" s="56"/>
      <c r="H339" s="56"/>
      <c r="I339" s="56"/>
      <c r="J339" s="56"/>
      <c r="K339" s="56">
        <v>300000</v>
      </c>
      <c r="L339" s="56"/>
      <c r="M339" s="56"/>
      <c r="N339" s="56">
        <f>SUBTOTAL(9,G339:M339)</f>
        <v>300000</v>
      </c>
      <c r="O339" s="534">
        <f>IFERROR(N339/$N$19*100,"0.00")</f>
        <v>5.5555555555555552E-2</v>
      </c>
    </row>
    <row r="340" spans="1:15" x14ac:dyDescent="0.2">
      <c r="A340" s="89">
        <v>2</v>
      </c>
      <c r="B340" s="90">
        <v>4</v>
      </c>
      <c r="C340" s="91"/>
      <c r="D340" s="91"/>
      <c r="E340" s="91"/>
      <c r="F340" s="92" t="s">
        <v>394</v>
      </c>
      <c r="G340" s="336">
        <f>+G341+G357+G368+G373+G382+G389</f>
        <v>0</v>
      </c>
      <c r="H340" s="336">
        <f t="shared" ref="H340:N340" si="153">+H341+H357+H368+H373+H382+H389</f>
        <v>0</v>
      </c>
      <c r="I340" s="336">
        <f t="shared" si="153"/>
        <v>0</v>
      </c>
      <c r="J340" s="336">
        <f t="shared" si="153"/>
        <v>0</v>
      </c>
      <c r="K340" s="336">
        <f t="shared" si="153"/>
        <v>0</v>
      </c>
      <c r="L340" s="336">
        <f t="shared" si="153"/>
        <v>0</v>
      </c>
      <c r="M340" s="336">
        <f t="shared" si="153"/>
        <v>0</v>
      </c>
      <c r="N340" s="336">
        <f t="shared" si="153"/>
        <v>0</v>
      </c>
      <c r="O340" s="535">
        <v>0</v>
      </c>
    </row>
    <row r="341" spans="1:15" x14ac:dyDescent="0.2">
      <c r="A341" s="87">
        <v>2</v>
      </c>
      <c r="B341" s="85">
        <v>4</v>
      </c>
      <c r="C341" s="85">
        <v>1</v>
      </c>
      <c r="D341" s="85"/>
      <c r="E341" s="85"/>
      <c r="F341" s="88" t="s">
        <v>395</v>
      </c>
      <c r="G341" s="335">
        <f t="shared" ref="G341:N341" si="154">+G342+G346+G350+G353+G355</f>
        <v>0</v>
      </c>
      <c r="H341" s="335">
        <f t="shared" si="154"/>
        <v>0</v>
      </c>
      <c r="I341" s="335">
        <f t="shared" si="154"/>
        <v>0</v>
      </c>
      <c r="J341" s="335">
        <f t="shared" si="154"/>
        <v>0</v>
      </c>
      <c r="K341" s="335">
        <f t="shared" si="154"/>
        <v>0</v>
      </c>
      <c r="L341" s="335">
        <f t="shared" si="154"/>
        <v>0</v>
      </c>
      <c r="M341" s="335">
        <f t="shared" si="154"/>
        <v>0</v>
      </c>
      <c r="N341" s="335">
        <f t="shared" si="154"/>
        <v>0</v>
      </c>
      <c r="O341" s="536">
        <v>0</v>
      </c>
    </row>
    <row r="342" spans="1:15" x14ac:dyDescent="0.2">
      <c r="A342" s="65">
        <v>2</v>
      </c>
      <c r="B342" s="66">
        <v>4</v>
      </c>
      <c r="C342" s="66">
        <v>1</v>
      </c>
      <c r="D342" s="66">
        <v>1</v>
      </c>
      <c r="E342" s="66"/>
      <c r="F342" s="62" t="s">
        <v>396</v>
      </c>
      <c r="G342" s="67">
        <f t="shared" ref="G342:N342" si="155">+G343+G344+G345</f>
        <v>0</v>
      </c>
      <c r="H342" s="67">
        <f t="shared" si="155"/>
        <v>0</v>
      </c>
      <c r="I342" s="67">
        <f t="shared" si="155"/>
        <v>0</v>
      </c>
      <c r="J342" s="67">
        <f t="shared" si="155"/>
        <v>0</v>
      </c>
      <c r="K342" s="67">
        <f t="shared" si="155"/>
        <v>0</v>
      </c>
      <c r="L342" s="67">
        <f t="shared" si="155"/>
        <v>0</v>
      </c>
      <c r="M342" s="67">
        <f t="shared" si="155"/>
        <v>0</v>
      </c>
      <c r="N342" s="67">
        <f t="shared" si="155"/>
        <v>0</v>
      </c>
      <c r="O342" s="539">
        <f>+O343+O344+O345</f>
        <v>0</v>
      </c>
    </row>
    <row r="343" spans="1:15" x14ac:dyDescent="0.2">
      <c r="A343" s="63">
        <v>2</v>
      </c>
      <c r="B343" s="58">
        <v>4</v>
      </c>
      <c r="C343" s="58">
        <v>1</v>
      </c>
      <c r="D343" s="58">
        <v>1</v>
      </c>
      <c r="E343" s="58" t="s">
        <v>308</v>
      </c>
      <c r="F343" s="61" t="s">
        <v>397</v>
      </c>
      <c r="G343" s="56"/>
      <c r="H343" s="56"/>
      <c r="I343" s="56"/>
      <c r="J343" s="56"/>
      <c r="K343" s="56"/>
      <c r="L343" s="56"/>
      <c r="M343" s="56"/>
      <c r="N343" s="56">
        <f>SUBTOTAL(9,G343:M343)</f>
        <v>0</v>
      </c>
      <c r="O343" s="534">
        <f>IFERROR(N343/$N$19*100,"0.00")</f>
        <v>0</v>
      </c>
    </row>
    <row r="344" spans="1:15" x14ac:dyDescent="0.2">
      <c r="A344" s="63">
        <v>2</v>
      </c>
      <c r="B344" s="58">
        <v>4</v>
      </c>
      <c r="C344" s="58">
        <v>1</v>
      </c>
      <c r="D344" s="58">
        <v>1</v>
      </c>
      <c r="E344" s="58" t="s">
        <v>309</v>
      </c>
      <c r="F344" s="61" t="s">
        <v>398</v>
      </c>
      <c r="G344" s="56"/>
      <c r="H344" s="56"/>
      <c r="I344" s="56"/>
      <c r="J344" s="56"/>
      <c r="K344" s="56"/>
      <c r="L344" s="56"/>
      <c r="M344" s="56"/>
      <c r="N344" s="56">
        <f>SUBTOTAL(9,G344:M344)</f>
        <v>0</v>
      </c>
      <c r="O344" s="534">
        <f>IFERROR(N344/$N$19*100,"0.00")</f>
        <v>0</v>
      </c>
    </row>
    <row r="345" spans="1:15" x14ac:dyDescent="0.2">
      <c r="A345" s="63">
        <v>2</v>
      </c>
      <c r="B345" s="58">
        <v>4</v>
      </c>
      <c r="C345" s="58">
        <v>1</v>
      </c>
      <c r="D345" s="58">
        <v>1</v>
      </c>
      <c r="E345" s="58" t="s">
        <v>310</v>
      </c>
      <c r="F345" s="61" t="s">
        <v>399</v>
      </c>
      <c r="G345" s="67"/>
      <c r="H345" s="67"/>
      <c r="I345" s="67"/>
      <c r="J345" s="67"/>
      <c r="K345" s="67"/>
      <c r="L345" s="67"/>
      <c r="M345" s="67"/>
      <c r="N345" s="56">
        <f>SUBTOTAL(9,G345:M345)</f>
        <v>0</v>
      </c>
      <c r="O345" s="534">
        <f>IFERROR(N345/$N$19*100,"0.00")</f>
        <v>0</v>
      </c>
    </row>
    <row r="346" spans="1:15" x14ac:dyDescent="0.2">
      <c r="A346" s="65">
        <v>2</v>
      </c>
      <c r="B346" s="66">
        <v>4</v>
      </c>
      <c r="C346" s="66">
        <v>1</v>
      </c>
      <c r="D346" s="66">
        <v>2</v>
      </c>
      <c r="E346" s="66"/>
      <c r="F346" s="62" t="s">
        <v>400</v>
      </c>
      <c r="G346" s="67">
        <f t="shared" ref="G346:N346" si="156">+G347+G348+G349</f>
        <v>0</v>
      </c>
      <c r="H346" s="67">
        <f t="shared" si="156"/>
        <v>0</v>
      </c>
      <c r="I346" s="67">
        <f t="shared" si="156"/>
        <v>0</v>
      </c>
      <c r="J346" s="67">
        <f t="shared" si="156"/>
        <v>0</v>
      </c>
      <c r="K346" s="67">
        <f t="shared" si="156"/>
        <v>0</v>
      </c>
      <c r="L346" s="67">
        <f t="shared" si="156"/>
        <v>0</v>
      </c>
      <c r="M346" s="67">
        <f t="shared" si="156"/>
        <v>0</v>
      </c>
      <c r="N346" s="67">
        <f t="shared" si="156"/>
        <v>0</v>
      </c>
      <c r="O346" s="539">
        <f>+O347+O348+O349</f>
        <v>0</v>
      </c>
    </row>
    <row r="347" spans="1:15" x14ac:dyDescent="0.2">
      <c r="A347" s="124">
        <v>2</v>
      </c>
      <c r="B347" s="58">
        <v>4</v>
      </c>
      <c r="C347" s="58">
        <v>1</v>
      </c>
      <c r="D347" s="58">
        <v>2</v>
      </c>
      <c r="E347" s="58" t="s">
        <v>308</v>
      </c>
      <c r="F347" s="61" t="s">
        <v>401</v>
      </c>
      <c r="G347" s="56"/>
      <c r="H347" s="56"/>
      <c r="I347" s="56"/>
      <c r="J347" s="56"/>
      <c r="K347" s="56"/>
      <c r="L347" s="56"/>
      <c r="M347" s="56"/>
      <c r="N347" s="56">
        <f>SUBTOTAL(9,G347:M347)</f>
        <v>0</v>
      </c>
      <c r="O347" s="534">
        <f>IFERROR(N347/$N$19*100,"0.00")</f>
        <v>0</v>
      </c>
    </row>
    <row r="348" spans="1:15" x14ac:dyDescent="0.2">
      <c r="A348" s="63">
        <v>2</v>
      </c>
      <c r="B348" s="58">
        <v>4</v>
      </c>
      <c r="C348" s="58">
        <v>1</v>
      </c>
      <c r="D348" s="58">
        <v>2</v>
      </c>
      <c r="E348" s="58" t="s">
        <v>309</v>
      </c>
      <c r="F348" s="61" t="s">
        <v>402</v>
      </c>
      <c r="G348" s="56"/>
      <c r="H348" s="56"/>
      <c r="I348" s="56"/>
      <c r="J348" s="56"/>
      <c r="K348" s="56"/>
      <c r="L348" s="56"/>
      <c r="M348" s="56"/>
      <c r="N348" s="56">
        <f>SUBTOTAL(9,G348:M348)</f>
        <v>0</v>
      </c>
      <c r="O348" s="534">
        <f>IFERROR(N348/$N$19*100,"0.00")</f>
        <v>0</v>
      </c>
    </row>
    <row r="349" spans="1:15" x14ac:dyDescent="0.2">
      <c r="A349" s="63">
        <v>2</v>
      </c>
      <c r="B349" s="58">
        <v>4</v>
      </c>
      <c r="C349" s="58">
        <v>1</v>
      </c>
      <c r="D349" s="58">
        <v>2</v>
      </c>
      <c r="E349" s="58" t="s">
        <v>310</v>
      </c>
      <c r="F349" s="61" t="s">
        <v>403</v>
      </c>
      <c r="G349" s="67"/>
      <c r="H349" s="67"/>
      <c r="I349" s="67"/>
      <c r="J349" s="67"/>
      <c r="K349" s="67"/>
      <c r="L349" s="67"/>
      <c r="M349" s="67"/>
      <c r="N349" s="56">
        <f>SUBTOTAL(9,G349:M349)</f>
        <v>0</v>
      </c>
      <c r="O349" s="534">
        <f>IFERROR(N349/$N$19*100,"0.00")</f>
        <v>0</v>
      </c>
    </row>
    <row r="350" spans="1:15" x14ac:dyDescent="0.2">
      <c r="A350" s="65">
        <v>2</v>
      </c>
      <c r="B350" s="66">
        <v>4</v>
      </c>
      <c r="C350" s="66">
        <v>1</v>
      </c>
      <c r="D350" s="66">
        <v>4</v>
      </c>
      <c r="E350" s="58"/>
      <c r="F350" s="76" t="s">
        <v>404</v>
      </c>
      <c r="G350" s="67">
        <f t="shared" ref="G350:N350" si="157">+G351+G352</f>
        <v>0</v>
      </c>
      <c r="H350" s="67">
        <f t="shared" si="157"/>
        <v>0</v>
      </c>
      <c r="I350" s="67">
        <f t="shared" si="157"/>
        <v>0</v>
      </c>
      <c r="J350" s="67">
        <f t="shared" si="157"/>
        <v>0</v>
      </c>
      <c r="K350" s="67">
        <f t="shared" si="157"/>
        <v>0</v>
      </c>
      <c r="L350" s="67">
        <f t="shared" si="157"/>
        <v>0</v>
      </c>
      <c r="M350" s="67">
        <f t="shared" si="157"/>
        <v>0</v>
      </c>
      <c r="N350" s="67">
        <f t="shared" si="157"/>
        <v>0</v>
      </c>
      <c r="O350" s="539">
        <f>+O351+O352</f>
        <v>0</v>
      </c>
    </row>
    <row r="351" spans="1:15" x14ac:dyDescent="0.2">
      <c r="A351" s="77">
        <v>2</v>
      </c>
      <c r="B351" s="78">
        <v>4</v>
      </c>
      <c r="C351" s="78">
        <v>1</v>
      </c>
      <c r="D351" s="78">
        <v>4</v>
      </c>
      <c r="E351" s="58" t="s">
        <v>308</v>
      </c>
      <c r="F351" s="79" t="s">
        <v>405</v>
      </c>
      <c r="G351" s="56"/>
      <c r="H351" s="56"/>
      <c r="I351" s="56"/>
      <c r="J351" s="56"/>
      <c r="K351" s="56"/>
      <c r="L351" s="56"/>
      <c r="M351" s="56"/>
      <c r="N351" s="56">
        <f>SUBTOTAL(9,G351:M351)</f>
        <v>0</v>
      </c>
      <c r="O351" s="534">
        <f>IFERROR(N351/$N$19*100,"0.00")</f>
        <v>0</v>
      </c>
    </row>
    <row r="352" spans="1:15" x14ac:dyDescent="0.2">
      <c r="A352" s="63">
        <v>2</v>
      </c>
      <c r="B352" s="58">
        <v>4</v>
      </c>
      <c r="C352" s="58">
        <v>1</v>
      </c>
      <c r="D352" s="58">
        <v>4</v>
      </c>
      <c r="E352" s="58" t="s">
        <v>309</v>
      </c>
      <c r="F352" s="61" t="s">
        <v>406</v>
      </c>
      <c r="G352" s="67"/>
      <c r="H352" s="67"/>
      <c r="I352" s="67"/>
      <c r="J352" s="67"/>
      <c r="K352" s="67"/>
      <c r="L352" s="67"/>
      <c r="M352" s="67"/>
      <c r="N352" s="56">
        <f>SUBTOTAL(9,G352:M352)</f>
        <v>0</v>
      </c>
      <c r="O352" s="534">
        <f>IFERROR(N352/$N$19*100,"0.00")</f>
        <v>0</v>
      </c>
    </row>
    <row r="353" spans="1:15" x14ac:dyDescent="0.2">
      <c r="A353" s="68">
        <v>2</v>
      </c>
      <c r="B353" s="66">
        <v>4</v>
      </c>
      <c r="C353" s="66">
        <v>1</v>
      </c>
      <c r="D353" s="66">
        <v>5</v>
      </c>
      <c r="E353" s="66"/>
      <c r="F353" s="76" t="s">
        <v>407</v>
      </c>
      <c r="G353" s="67">
        <f t="shared" ref="G353:N353" si="158">+G354</f>
        <v>0</v>
      </c>
      <c r="H353" s="67">
        <f t="shared" si="158"/>
        <v>0</v>
      </c>
      <c r="I353" s="67">
        <f t="shared" si="158"/>
        <v>0</v>
      </c>
      <c r="J353" s="67">
        <f t="shared" si="158"/>
        <v>0</v>
      </c>
      <c r="K353" s="67">
        <f t="shared" si="158"/>
        <v>0</v>
      </c>
      <c r="L353" s="67">
        <f t="shared" si="158"/>
        <v>0</v>
      </c>
      <c r="M353" s="67">
        <f t="shared" si="158"/>
        <v>0</v>
      </c>
      <c r="N353" s="67">
        <f t="shared" si="158"/>
        <v>0</v>
      </c>
      <c r="O353" s="537" t="s">
        <v>1664</v>
      </c>
    </row>
    <row r="354" spans="1:15" x14ac:dyDescent="0.2">
      <c r="A354" s="63">
        <v>2</v>
      </c>
      <c r="B354" s="58">
        <v>4</v>
      </c>
      <c r="C354" s="58">
        <v>1</v>
      </c>
      <c r="D354" s="58">
        <v>5</v>
      </c>
      <c r="E354" s="58" t="s">
        <v>308</v>
      </c>
      <c r="F354" s="61" t="s">
        <v>407</v>
      </c>
      <c r="G354" s="67"/>
      <c r="H354" s="67"/>
      <c r="I354" s="67"/>
      <c r="J354" s="67"/>
      <c r="K354" s="67"/>
      <c r="L354" s="67"/>
      <c r="M354" s="67"/>
      <c r="N354" s="56">
        <f>SUBTOTAL(9,G354:M354)</f>
        <v>0</v>
      </c>
      <c r="O354" s="534">
        <f>IFERROR(N354/$N$19*100,"0.00")</f>
        <v>0</v>
      </c>
    </row>
    <row r="355" spans="1:15" x14ac:dyDescent="0.2">
      <c r="A355" s="65">
        <v>2</v>
      </c>
      <c r="B355" s="66">
        <v>4</v>
      </c>
      <c r="C355" s="66">
        <v>1</v>
      </c>
      <c r="D355" s="66">
        <v>6</v>
      </c>
      <c r="E355" s="58"/>
      <c r="F355" s="76" t="s">
        <v>408</v>
      </c>
      <c r="G355" s="67">
        <f t="shared" ref="G355:O355" si="159">+G356</f>
        <v>0</v>
      </c>
      <c r="H355" s="67">
        <f t="shared" si="159"/>
        <v>0</v>
      </c>
      <c r="I355" s="67">
        <f t="shared" si="159"/>
        <v>0</v>
      </c>
      <c r="J355" s="67">
        <f t="shared" si="159"/>
        <v>0</v>
      </c>
      <c r="K355" s="67">
        <f t="shared" si="159"/>
        <v>0</v>
      </c>
      <c r="L355" s="67">
        <f t="shared" si="159"/>
        <v>0</v>
      </c>
      <c r="M355" s="67">
        <f t="shared" si="159"/>
        <v>0</v>
      </c>
      <c r="N355" s="67">
        <f t="shared" si="159"/>
        <v>0</v>
      </c>
      <c r="O355" s="539">
        <f t="shared" si="159"/>
        <v>0</v>
      </c>
    </row>
    <row r="356" spans="1:15" x14ac:dyDescent="0.2">
      <c r="A356" s="63">
        <v>2</v>
      </c>
      <c r="B356" s="58">
        <v>4</v>
      </c>
      <c r="C356" s="58">
        <v>1</v>
      </c>
      <c r="D356" s="58">
        <v>6</v>
      </c>
      <c r="E356" s="58" t="s">
        <v>308</v>
      </c>
      <c r="F356" s="61" t="s">
        <v>409</v>
      </c>
      <c r="G356" s="67"/>
      <c r="H356" s="67"/>
      <c r="I356" s="67"/>
      <c r="J356" s="67"/>
      <c r="K356" s="67"/>
      <c r="L356" s="67"/>
      <c r="M356" s="67"/>
      <c r="N356" s="56">
        <f>SUBTOTAL(9,G356:M356)</f>
        <v>0</v>
      </c>
      <c r="O356" s="534">
        <f>IFERROR(N356/$N$19*100,"0.00")</f>
        <v>0</v>
      </c>
    </row>
    <row r="357" spans="1:15" x14ac:dyDescent="0.2">
      <c r="A357" s="87">
        <v>2</v>
      </c>
      <c r="B357" s="85">
        <v>4</v>
      </c>
      <c r="C357" s="85">
        <v>2</v>
      </c>
      <c r="D357" s="85"/>
      <c r="E357" s="85"/>
      <c r="F357" s="88" t="s">
        <v>410</v>
      </c>
      <c r="G357" s="335">
        <f>+G358+G360+G364</f>
        <v>0</v>
      </c>
      <c r="H357" s="335">
        <f t="shared" ref="H357:N357" si="160">+H358+H360+H364</f>
        <v>0</v>
      </c>
      <c r="I357" s="335">
        <f t="shared" si="160"/>
        <v>0</v>
      </c>
      <c r="J357" s="335">
        <f t="shared" si="160"/>
        <v>0</v>
      </c>
      <c r="K357" s="335">
        <f t="shared" si="160"/>
        <v>0</v>
      </c>
      <c r="L357" s="335">
        <f t="shared" si="160"/>
        <v>0</v>
      </c>
      <c r="M357" s="335">
        <f t="shared" si="160"/>
        <v>0</v>
      </c>
      <c r="N357" s="335">
        <f t="shared" si="160"/>
        <v>0</v>
      </c>
      <c r="O357" s="536">
        <v>0</v>
      </c>
    </row>
    <row r="358" spans="1:15" x14ac:dyDescent="0.2">
      <c r="A358" s="65">
        <v>2</v>
      </c>
      <c r="B358" s="66">
        <v>4</v>
      </c>
      <c r="C358" s="66">
        <v>2</v>
      </c>
      <c r="D358" s="66">
        <v>1</v>
      </c>
      <c r="E358" s="58"/>
      <c r="F358" s="62" t="s">
        <v>411</v>
      </c>
      <c r="G358" s="67">
        <f t="shared" ref="G358:O358" si="161">+G359</f>
        <v>0</v>
      </c>
      <c r="H358" s="67">
        <f t="shared" si="161"/>
        <v>0</v>
      </c>
      <c r="I358" s="67">
        <f t="shared" si="161"/>
        <v>0</v>
      </c>
      <c r="J358" s="67">
        <f t="shared" si="161"/>
        <v>0</v>
      </c>
      <c r="K358" s="67">
        <f t="shared" si="161"/>
        <v>0</v>
      </c>
      <c r="L358" s="67">
        <f t="shared" si="161"/>
        <v>0</v>
      </c>
      <c r="M358" s="67">
        <f t="shared" si="161"/>
        <v>0</v>
      </c>
      <c r="N358" s="67">
        <f t="shared" si="161"/>
        <v>0</v>
      </c>
      <c r="O358" s="539">
        <f t="shared" si="161"/>
        <v>0</v>
      </c>
    </row>
    <row r="359" spans="1:15" x14ac:dyDescent="0.2">
      <c r="A359" s="57">
        <v>2</v>
      </c>
      <c r="B359" s="58">
        <v>4</v>
      </c>
      <c r="C359" s="58">
        <v>2</v>
      </c>
      <c r="D359" s="58">
        <v>1</v>
      </c>
      <c r="E359" s="58" t="s">
        <v>308</v>
      </c>
      <c r="F359" s="61" t="s">
        <v>412</v>
      </c>
      <c r="G359" s="67"/>
      <c r="H359" s="67"/>
      <c r="I359" s="67"/>
      <c r="J359" s="67"/>
      <c r="K359" s="67"/>
      <c r="L359" s="67"/>
      <c r="M359" s="67"/>
      <c r="N359" s="56">
        <f>SUBTOTAL(9,G359:M359)</f>
        <v>0</v>
      </c>
      <c r="O359" s="534">
        <f>IFERROR(N359/$N$19*100,"0.00")</f>
        <v>0</v>
      </c>
    </row>
    <row r="360" spans="1:15" x14ac:dyDescent="0.2">
      <c r="A360" s="65">
        <v>2</v>
      </c>
      <c r="B360" s="66">
        <v>4</v>
      </c>
      <c r="C360" s="66">
        <v>2</v>
      </c>
      <c r="D360" s="66">
        <v>2</v>
      </c>
      <c r="E360" s="58"/>
      <c r="F360" s="76" t="s">
        <v>413</v>
      </c>
      <c r="G360" s="67">
        <f t="shared" ref="G360:N360" si="162">+G361+G362+G363</f>
        <v>0</v>
      </c>
      <c r="H360" s="67">
        <f t="shared" si="162"/>
        <v>0</v>
      </c>
      <c r="I360" s="67">
        <f t="shared" si="162"/>
        <v>0</v>
      </c>
      <c r="J360" s="67">
        <f t="shared" si="162"/>
        <v>0</v>
      </c>
      <c r="K360" s="67">
        <f t="shared" si="162"/>
        <v>0</v>
      </c>
      <c r="L360" s="67">
        <f t="shared" si="162"/>
        <v>0</v>
      </c>
      <c r="M360" s="67">
        <f t="shared" si="162"/>
        <v>0</v>
      </c>
      <c r="N360" s="67">
        <f t="shared" si="162"/>
        <v>0</v>
      </c>
      <c r="O360" s="537">
        <v>0</v>
      </c>
    </row>
    <row r="361" spans="1:15" ht="22.5" x14ac:dyDescent="0.2">
      <c r="A361" s="57">
        <v>2</v>
      </c>
      <c r="B361" s="58">
        <v>4</v>
      </c>
      <c r="C361" s="58">
        <v>2</v>
      </c>
      <c r="D361" s="58">
        <v>2</v>
      </c>
      <c r="E361" s="58" t="s">
        <v>308</v>
      </c>
      <c r="F361" s="61" t="s">
        <v>414</v>
      </c>
      <c r="G361" s="67"/>
      <c r="H361" s="67"/>
      <c r="I361" s="67"/>
      <c r="J361" s="67"/>
      <c r="K361" s="67"/>
      <c r="L361" s="67"/>
      <c r="M361" s="67"/>
      <c r="N361" s="56">
        <f>SUBTOTAL(9,G361:M361)</f>
        <v>0</v>
      </c>
      <c r="O361" s="534">
        <f>IFERROR(N361/$N$19*100,"0.00")</f>
        <v>0</v>
      </c>
    </row>
    <row r="362" spans="1:15" ht="22.5" x14ac:dyDescent="0.2">
      <c r="A362" s="57">
        <v>2</v>
      </c>
      <c r="B362" s="58">
        <v>4</v>
      </c>
      <c r="C362" s="58">
        <v>2</v>
      </c>
      <c r="D362" s="58">
        <v>2</v>
      </c>
      <c r="E362" s="58" t="s">
        <v>309</v>
      </c>
      <c r="F362" s="61" t="s">
        <v>415</v>
      </c>
      <c r="G362" s="67"/>
      <c r="H362" s="67"/>
      <c r="I362" s="67"/>
      <c r="J362" s="67"/>
      <c r="K362" s="67"/>
      <c r="L362" s="67"/>
      <c r="M362" s="67"/>
      <c r="N362" s="56">
        <f>SUBTOTAL(9,G362:M362)</f>
        <v>0</v>
      </c>
      <c r="O362" s="534">
        <f>IFERROR(N362/$N$19*100,"0.00")</f>
        <v>0</v>
      </c>
    </row>
    <row r="363" spans="1:15" ht="22.5" x14ac:dyDescent="0.2">
      <c r="A363" s="57">
        <v>2</v>
      </c>
      <c r="B363" s="58">
        <v>4</v>
      </c>
      <c r="C363" s="58">
        <v>2</v>
      </c>
      <c r="D363" s="58">
        <v>2</v>
      </c>
      <c r="E363" s="58" t="s">
        <v>310</v>
      </c>
      <c r="F363" s="61" t="s">
        <v>416</v>
      </c>
      <c r="G363" s="67"/>
      <c r="H363" s="67"/>
      <c r="I363" s="67"/>
      <c r="J363" s="67"/>
      <c r="K363" s="67"/>
      <c r="L363" s="67"/>
      <c r="M363" s="67"/>
      <c r="N363" s="56">
        <f>SUBTOTAL(9,G363:M363)</f>
        <v>0</v>
      </c>
      <c r="O363" s="534">
        <f>IFERROR(N363/$N$19*100,"0.00")</f>
        <v>0</v>
      </c>
    </row>
    <row r="364" spans="1:15" x14ac:dyDescent="0.2">
      <c r="A364" s="62">
        <v>2</v>
      </c>
      <c r="B364" s="66">
        <v>4</v>
      </c>
      <c r="C364" s="66">
        <v>2</v>
      </c>
      <c r="D364" s="66">
        <v>3</v>
      </c>
      <c r="E364" s="66"/>
      <c r="F364" s="76" t="s">
        <v>417</v>
      </c>
      <c r="G364" s="67">
        <f>G365+G366+G367</f>
        <v>0</v>
      </c>
      <c r="H364" s="67">
        <f t="shared" ref="H364:N364" si="163">H365+H366+H367</f>
        <v>0</v>
      </c>
      <c r="I364" s="67">
        <f t="shared" si="163"/>
        <v>0</v>
      </c>
      <c r="J364" s="67">
        <f t="shared" si="163"/>
        <v>0</v>
      </c>
      <c r="K364" s="67">
        <f t="shared" si="163"/>
        <v>0</v>
      </c>
      <c r="L364" s="67">
        <f t="shared" si="163"/>
        <v>0</v>
      </c>
      <c r="M364" s="67">
        <f t="shared" si="163"/>
        <v>0</v>
      </c>
      <c r="N364" s="67">
        <f t="shared" si="163"/>
        <v>0</v>
      </c>
      <c r="O364" s="541">
        <f>O365+O366+O367</f>
        <v>0</v>
      </c>
    </row>
    <row r="365" spans="1:15" ht="22.5" x14ac:dyDescent="0.2">
      <c r="A365" s="55">
        <v>2</v>
      </c>
      <c r="B365" s="58">
        <v>4</v>
      </c>
      <c r="C365" s="58">
        <v>2</v>
      </c>
      <c r="D365" s="58">
        <v>3</v>
      </c>
      <c r="E365" s="58" t="s">
        <v>308</v>
      </c>
      <c r="F365" s="61" t="s">
        <v>418</v>
      </c>
      <c r="G365" s="56"/>
      <c r="H365" s="56"/>
      <c r="I365" s="56"/>
      <c r="J365" s="56"/>
      <c r="K365" s="56"/>
      <c r="L365" s="56"/>
      <c r="M365" s="56"/>
      <c r="N365" s="56">
        <f>SUBTOTAL(9,G365:M365)</f>
        <v>0</v>
      </c>
      <c r="O365" s="534">
        <f>IFERROR(N365/$N$19*100,"0.00")</f>
        <v>0</v>
      </c>
    </row>
    <row r="366" spans="1:15" x14ac:dyDescent="0.2">
      <c r="A366" s="55">
        <v>2</v>
      </c>
      <c r="B366" s="58">
        <v>4</v>
      </c>
      <c r="C366" s="58">
        <v>2</v>
      </c>
      <c r="D366" s="58">
        <v>3</v>
      </c>
      <c r="E366" s="58" t="s">
        <v>309</v>
      </c>
      <c r="F366" s="61" t="s">
        <v>419</v>
      </c>
      <c r="G366" s="56"/>
      <c r="H366" s="56"/>
      <c r="I366" s="56"/>
      <c r="J366" s="56"/>
      <c r="K366" s="56"/>
      <c r="L366" s="56"/>
      <c r="M366" s="56"/>
      <c r="N366" s="56">
        <f>SUBTOTAL(9,G366:M366)</f>
        <v>0</v>
      </c>
      <c r="O366" s="534">
        <f>IFERROR(N366/$N$19*100,"0.00")</f>
        <v>0</v>
      </c>
    </row>
    <row r="367" spans="1:15" ht="22.5" x14ac:dyDescent="0.2">
      <c r="A367" s="55">
        <v>2</v>
      </c>
      <c r="B367" s="58">
        <v>4</v>
      </c>
      <c r="C367" s="58">
        <v>2</v>
      </c>
      <c r="D367" s="58">
        <v>3</v>
      </c>
      <c r="E367" s="58" t="s">
        <v>310</v>
      </c>
      <c r="F367" s="61" t="s">
        <v>420</v>
      </c>
      <c r="G367" s="56"/>
      <c r="H367" s="56"/>
      <c r="I367" s="56"/>
      <c r="J367" s="56"/>
      <c r="K367" s="56"/>
      <c r="L367" s="56"/>
      <c r="M367" s="56"/>
      <c r="N367" s="56">
        <f>SUBTOTAL(9,G367:M367)</f>
        <v>0</v>
      </c>
      <c r="O367" s="534">
        <f>IFERROR(N367/$N$19*100,"0.00")</f>
        <v>0</v>
      </c>
    </row>
    <row r="368" spans="1:15" x14ac:dyDescent="0.2">
      <c r="A368" s="87">
        <v>2</v>
      </c>
      <c r="B368" s="85">
        <v>4</v>
      </c>
      <c r="C368" s="85">
        <v>4</v>
      </c>
      <c r="D368" s="85"/>
      <c r="E368" s="85"/>
      <c r="F368" s="88" t="s">
        <v>421</v>
      </c>
      <c r="G368" s="335">
        <f>+G369</f>
        <v>0</v>
      </c>
      <c r="H368" s="335">
        <f t="shared" ref="H368:N368" si="164">+H369</f>
        <v>0</v>
      </c>
      <c r="I368" s="335">
        <f t="shared" si="164"/>
        <v>0</v>
      </c>
      <c r="J368" s="335">
        <f t="shared" si="164"/>
        <v>0</v>
      </c>
      <c r="K368" s="335">
        <f t="shared" si="164"/>
        <v>0</v>
      </c>
      <c r="L368" s="335">
        <f t="shared" si="164"/>
        <v>0</v>
      </c>
      <c r="M368" s="335">
        <f t="shared" si="164"/>
        <v>0</v>
      </c>
      <c r="N368" s="335">
        <f t="shared" si="164"/>
        <v>0</v>
      </c>
      <c r="O368" s="536">
        <v>0</v>
      </c>
    </row>
    <row r="369" spans="1:15" x14ac:dyDescent="0.2">
      <c r="A369" s="62">
        <v>2</v>
      </c>
      <c r="B369" s="66">
        <v>4</v>
      </c>
      <c r="C369" s="66">
        <v>4</v>
      </c>
      <c r="D369" s="66">
        <v>1</v>
      </c>
      <c r="E369" s="66"/>
      <c r="F369" s="76" t="s">
        <v>422</v>
      </c>
      <c r="G369" s="67">
        <f>+G370+G371+G372</f>
        <v>0</v>
      </c>
      <c r="H369" s="67">
        <f t="shared" ref="H369:N369" si="165">+H370+H371+H372</f>
        <v>0</v>
      </c>
      <c r="I369" s="67">
        <f t="shared" si="165"/>
        <v>0</v>
      </c>
      <c r="J369" s="67">
        <f t="shared" si="165"/>
        <v>0</v>
      </c>
      <c r="K369" s="67">
        <f t="shared" si="165"/>
        <v>0</v>
      </c>
      <c r="L369" s="67">
        <f t="shared" si="165"/>
        <v>0</v>
      </c>
      <c r="M369" s="67">
        <f t="shared" si="165"/>
        <v>0</v>
      </c>
      <c r="N369" s="67">
        <f t="shared" si="165"/>
        <v>0</v>
      </c>
      <c r="O369" s="541">
        <f>+O370+O371+O372</f>
        <v>0</v>
      </c>
    </row>
    <row r="370" spans="1:15" ht="22.5" x14ac:dyDescent="0.2">
      <c r="A370" s="55">
        <v>2</v>
      </c>
      <c r="B370" s="58">
        <v>4</v>
      </c>
      <c r="C370" s="58">
        <v>4</v>
      </c>
      <c r="D370" s="58">
        <v>1</v>
      </c>
      <c r="E370" s="58" t="s">
        <v>308</v>
      </c>
      <c r="F370" s="61" t="s">
        <v>423</v>
      </c>
      <c r="G370" s="56"/>
      <c r="H370" s="56"/>
      <c r="I370" s="56"/>
      <c r="J370" s="56"/>
      <c r="K370" s="56"/>
      <c r="L370" s="56"/>
      <c r="M370" s="56"/>
      <c r="N370" s="56">
        <f>SUBTOTAL(9,G370:M370)</f>
        <v>0</v>
      </c>
      <c r="O370" s="534">
        <f>IFERROR(N370/$N$19*100,"0.00")</f>
        <v>0</v>
      </c>
    </row>
    <row r="371" spans="1:15" x14ac:dyDescent="0.2">
      <c r="A371" s="55">
        <v>2</v>
      </c>
      <c r="B371" s="58">
        <v>4</v>
      </c>
      <c r="C371" s="58">
        <v>4</v>
      </c>
      <c r="D371" s="58">
        <v>1</v>
      </c>
      <c r="E371" s="58" t="s">
        <v>309</v>
      </c>
      <c r="F371" s="61" t="s">
        <v>424</v>
      </c>
      <c r="G371" s="56"/>
      <c r="H371" s="56"/>
      <c r="I371" s="56"/>
      <c r="J371" s="56"/>
      <c r="K371" s="56"/>
      <c r="L371" s="56"/>
      <c r="M371" s="56"/>
      <c r="N371" s="56">
        <f>SUBTOTAL(9,G371:M371)</f>
        <v>0</v>
      </c>
      <c r="O371" s="534">
        <f>IFERROR(N371/$N$19*100,"0.00")</f>
        <v>0</v>
      </c>
    </row>
    <row r="372" spans="1:15" ht="22.5" x14ac:dyDescent="0.2">
      <c r="A372" s="55">
        <v>2</v>
      </c>
      <c r="B372" s="58">
        <v>4</v>
      </c>
      <c r="C372" s="58">
        <v>4</v>
      </c>
      <c r="D372" s="58">
        <v>1</v>
      </c>
      <c r="E372" s="58" t="s">
        <v>310</v>
      </c>
      <c r="F372" s="61" t="s">
        <v>425</v>
      </c>
      <c r="G372" s="56"/>
      <c r="H372" s="56"/>
      <c r="I372" s="56"/>
      <c r="J372" s="56"/>
      <c r="K372" s="56"/>
      <c r="L372" s="56"/>
      <c r="M372" s="56"/>
      <c r="N372" s="56">
        <f>SUBTOTAL(9,G372:M372)</f>
        <v>0</v>
      </c>
      <c r="O372" s="534">
        <f>IFERROR(N372/$N$19*100,"0.00")</f>
        <v>0</v>
      </c>
    </row>
    <row r="373" spans="1:15" x14ac:dyDescent="0.2">
      <c r="A373" s="87">
        <v>2</v>
      </c>
      <c r="B373" s="85">
        <v>4</v>
      </c>
      <c r="C373" s="85">
        <v>6</v>
      </c>
      <c r="D373" s="85"/>
      <c r="E373" s="85"/>
      <c r="F373" s="88" t="s">
        <v>426</v>
      </c>
      <c r="G373" s="335">
        <f t="shared" ref="G373:N373" si="166">+G374+G376+G378+G380</f>
        <v>0</v>
      </c>
      <c r="H373" s="335">
        <f t="shared" si="166"/>
        <v>0</v>
      </c>
      <c r="I373" s="335">
        <f t="shared" si="166"/>
        <v>0</v>
      </c>
      <c r="J373" s="335">
        <f t="shared" si="166"/>
        <v>0</v>
      </c>
      <c r="K373" s="335">
        <f t="shared" si="166"/>
        <v>0</v>
      </c>
      <c r="L373" s="335">
        <f t="shared" si="166"/>
        <v>0</v>
      </c>
      <c r="M373" s="335">
        <f t="shared" si="166"/>
        <v>0</v>
      </c>
      <c r="N373" s="335">
        <f t="shared" si="166"/>
        <v>0</v>
      </c>
      <c r="O373" s="536">
        <v>0</v>
      </c>
    </row>
    <row r="374" spans="1:15" x14ac:dyDescent="0.2">
      <c r="A374" s="68">
        <v>2</v>
      </c>
      <c r="B374" s="66">
        <v>4</v>
      </c>
      <c r="C374" s="66">
        <v>6</v>
      </c>
      <c r="D374" s="66">
        <v>1</v>
      </c>
      <c r="E374" s="66"/>
      <c r="F374" s="76" t="s">
        <v>427</v>
      </c>
      <c r="G374" s="67">
        <f t="shared" ref="G374:O374" si="167">+G375</f>
        <v>0</v>
      </c>
      <c r="H374" s="67">
        <f t="shared" si="167"/>
        <v>0</v>
      </c>
      <c r="I374" s="67">
        <f t="shared" si="167"/>
        <v>0</v>
      </c>
      <c r="J374" s="67">
        <f t="shared" si="167"/>
        <v>0</v>
      </c>
      <c r="K374" s="67">
        <f t="shared" si="167"/>
        <v>0</v>
      </c>
      <c r="L374" s="67">
        <f t="shared" si="167"/>
        <v>0</v>
      </c>
      <c r="M374" s="67">
        <f t="shared" si="167"/>
        <v>0</v>
      </c>
      <c r="N374" s="67">
        <f t="shared" si="167"/>
        <v>0</v>
      </c>
      <c r="O374" s="539">
        <f t="shared" si="167"/>
        <v>0</v>
      </c>
    </row>
    <row r="375" spans="1:15" x14ac:dyDescent="0.2">
      <c r="A375" s="63">
        <v>2</v>
      </c>
      <c r="B375" s="58">
        <v>4</v>
      </c>
      <c r="C375" s="58">
        <v>6</v>
      </c>
      <c r="D375" s="58">
        <v>1</v>
      </c>
      <c r="E375" s="58" t="s">
        <v>308</v>
      </c>
      <c r="F375" s="61" t="s">
        <v>427</v>
      </c>
      <c r="G375" s="67"/>
      <c r="H375" s="67"/>
      <c r="I375" s="67"/>
      <c r="J375" s="67"/>
      <c r="K375" s="67"/>
      <c r="L375" s="67"/>
      <c r="M375" s="67"/>
      <c r="N375" s="56">
        <f>SUBTOTAL(9,G375:M375)</f>
        <v>0</v>
      </c>
      <c r="O375" s="534">
        <f>IFERROR(N375/$N$19*100,"0.00")</f>
        <v>0</v>
      </c>
    </row>
    <row r="376" spans="1:15" x14ac:dyDescent="0.2">
      <c r="A376" s="132">
        <v>2</v>
      </c>
      <c r="B376" s="128">
        <v>4</v>
      </c>
      <c r="C376" s="128">
        <v>6</v>
      </c>
      <c r="D376" s="128">
        <v>2</v>
      </c>
      <c r="E376" s="128"/>
      <c r="F376" s="129" t="s">
        <v>428</v>
      </c>
      <c r="G376" s="337">
        <f t="shared" ref="G376:N376" si="168">+G377</f>
        <v>0</v>
      </c>
      <c r="H376" s="337">
        <f t="shared" si="168"/>
        <v>0</v>
      </c>
      <c r="I376" s="337">
        <f t="shared" si="168"/>
        <v>0</v>
      </c>
      <c r="J376" s="337">
        <f t="shared" si="168"/>
        <v>0</v>
      </c>
      <c r="K376" s="337">
        <f t="shared" si="168"/>
        <v>0</v>
      </c>
      <c r="L376" s="337">
        <f t="shared" si="168"/>
        <v>0</v>
      </c>
      <c r="M376" s="337">
        <f t="shared" si="168"/>
        <v>0</v>
      </c>
      <c r="N376" s="337">
        <f t="shared" si="168"/>
        <v>0</v>
      </c>
      <c r="O376" s="542" t="s">
        <v>1664</v>
      </c>
    </row>
    <row r="377" spans="1:15" x14ac:dyDescent="0.2">
      <c r="A377" s="63">
        <v>2</v>
      </c>
      <c r="B377" s="58">
        <v>4</v>
      </c>
      <c r="C377" s="58">
        <v>6</v>
      </c>
      <c r="D377" s="58">
        <v>2</v>
      </c>
      <c r="E377" s="58" t="s">
        <v>308</v>
      </c>
      <c r="F377" s="61" t="s">
        <v>428</v>
      </c>
      <c r="G377" s="67"/>
      <c r="H377" s="67"/>
      <c r="I377" s="67"/>
      <c r="J377" s="67"/>
      <c r="K377" s="67"/>
      <c r="L377" s="67"/>
      <c r="M377" s="67"/>
      <c r="N377" s="56">
        <f>SUBTOTAL(9,G377:M377)</f>
        <v>0</v>
      </c>
      <c r="O377" s="534">
        <f>IFERROR(N377/$N$19*100,"0.00")</f>
        <v>0</v>
      </c>
    </row>
    <row r="378" spans="1:15" x14ac:dyDescent="0.2">
      <c r="A378" s="68">
        <v>2</v>
      </c>
      <c r="B378" s="66">
        <v>4</v>
      </c>
      <c r="C378" s="66">
        <v>6</v>
      </c>
      <c r="D378" s="66">
        <v>3</v>
      </c>
      <c r="E378" s="58"/>
      <c r="F378" s="76" t="s">
        <v>429</v>
      </c>
      <c r="G378" s="67">
        <f t="shared" ref="G378:N378" si="169">+G379</f>
        <v>0</v>
      </c>
      <c r="H378" s="67">
        <f t="shared" si="169"/>
        <v>0</v>
      </c>
      <c r="I378" s="67">
        <f t="shared" si="169"/>
        <v>0</v>
      </c>
      <c r="J378" s="67">
        <f t="shared" si="169"/>
        <v>0</v>
      </c>
      <c r="K378" s="67">
        <f t="shared" si="169"/>
        <v>0</v>
      </c>
      <c r="L378" s="67">
        <f t="shared" si="169"/>
        <v>0</v>
      </c>
      <c r="M378" s="67">
        <f t="shared" si="169"/>
        <v>0</v>
      </c>
      <c r="N378" s="67">
        <f t="shared" si="169"/>
        <v>0</v>
      </c>
      <c r="O378" s="537" t="s">
        <v>1664</v>
      </c>
    </row>
    <row r="379" spans="1:15" x14ac:dyDescent="0.2">
      <c r="A379" s="63">
        <v>2</v>
      </c>
      <c r="B379" s="58">
        <v>4</v>
      </c>
      <c r="C379" s="58">
        <v>6</v>
      </c>
      <c r="D379" s="58">
        <v>3</v>
      </c>
      <c r="E379" s="58" t="s">
        <v>308</v>
      </c>
      <c r="F379" s="61" t="s">
        <v>429</v>
      </c>
      <c r="G379" s="67"/>
      <c r="H379" s="67"/>
      <c r="I379" s="67"/>
      <c r="J379" s="67"/>
      <c r="K379" s="67"/>
      <c r="L379" s="67"/>
      <c r="M379" s="67"/>
      <c r="N379" s="56">
        <f>SUBTOTAL(9,G379:M379)</f>
        <v>0</v>
      </c>
      <c r="O379" s="534">
        <f>IFERROR(N379/$N$19*100,"0.00")</f>
        <v>0</v>
      </c>
    </row>
    <row r="380" spans="1:15" x14ac:dyDescent="0.2">
      <c r="A380" s="68">
        <v>2</v>
      </c>
      <c r="B380" s="66">
        <v>4</v>
      </c>
      <c r="C380" s="66">
        <v>6</v>
      </c>
      <c r="D380" s="66">
        <v>4</v>
      </c>
      <c r="E380" s="66"/>
      <c r="F380" s="76" t="s">
        <v>430</v>
      </c>
      <c r="G380" s="67">
        <f t="shared" ref="G380:N380" si="170">+G381</f>
        <v>0</v>
      </c>
      <c r="H380" s="67">
        <f t="shared" si="170"/>
        <v>0</v>
      </c>
      <c r="I380" s="67">
        <f t="shared" si="170"/>
        <v>0</v>
      </c>
      <c r="J380" s="67">
        <f t="shared" si="170"/>
        <v>0</v>
      </c>
      <c r="K380" s="67">
        <f t="shared" si="170"/>
        <v>0</v>
      </c>
      <c r="L380" s="67">
        <f t="shared" si="170"/>
        <v>0</v>
      </c>
      <c r="M380" s="67">
        <f t="shared" si="170"/>
        <v>0</v>
      </c>
      <c r="N380" s="67">
        <f t="shared" si="170"/>
        <v>0</v>
      </c>
      <c r="O380" s="537" t="s">
        <v>1664</v>
      </c>
    </row>
    <row r="381" spans="1:15" x14ac:dyDescent="0.2">
      <c r="A381" s="63">
        <v>2</v>
      </c>
      <c r="B381" s="58">
        <v>4</v>
      </c>
      <c r="C381" s="58">
        <v>6</v>
      </c>
      <c r="D381" s="58">
        <v>4</v>
      </c>
      <c r="E381" s="58" t="s">
        <v>308</v>
      </c>
      <c r="F381" s="61" t="s">
        <v>430</v>
      </c>
      <c r="G381" s="67"/>
      <c r="H381" s="67"/>
      <c r="I381" s="67"/>
      <c r="J381" s="67"/>
      <c r="K381" s="67"/>
      <c r="L381" s="67"/>
      <c r="M381" s="67"/>
      <c r="N381" s="56">
        <f>SUBTOTAL(9,G381:M381)</f>
        <v>0</v>
      </c>
      <c r="O381" s="534">
        <f>IFERROR(N381/$N$19*100,"0.00")</f>
        <v>0</v>
      </c>
    </row>
    <row r="382" spans="1:15" x14ac:dyDescent="0.2">
      <c r="A382" s="87">
        <v>2</v>
      </c>
      <c r="B382" s="85">
        <v>4</v>
      </c>
      <c r="C382" s="85">
        <v>7</v>
      </c>
      <c r="D382" s="85"/>
      <c r="E382" s="85"/>
      <c r="F382" s="88" t="s">
        <v>431</v>
      </c>
      <c r="G382" s="335">
        <f t="shared" ref="G382:N382" si="171">+G383+G385+G387</f>
        <v>0</v>
      </c>
      <c r="H382" s="335">
        <f t="shared" si="171"/>
        <v>0</v>
      </c>
      <c r="I382" s="335">
        <f t="shared" si="171"/>
        <v>0</v>
      </c>
      <c r="J382" s="335">
        <f t="shared" si="171"/>
        <v>0</v>
      </c>
      <c r="K382" s="335">
        <f t="shared" si="171"/>
        <v>0</v>
      </c>
      <c r="L382" s="335">
        <f t="shared" si="171"/>
        <v>0</v>
      </c>
      <c r="M382" s="335">
        <f t="shared" si="171"/>
        <v>0</v>
      </c>
      <c r="N382" s="335">
        <f t="shared" si="171"/>
        <v>0</v>
      </c>
      <c r="O382" s="536">
        <v>0</v>
      </c>
    </row>
    <row r="383" spans="1:15" ht="22.5" x14ac:dyDescent="0.2">
      <c r="A383" s="65">
        <v>2</v>
      </c>
      <c r="B383" s="66">
        <v>4</v>
      </c>
      <c r="C383" s="66">
        <v>7</v>
      </c>
      <c r="D383" s="66">
        <v>1</v>
      </c>
      <c r="E383" s="66"/>
      <c r="F383" s="76" t="s">
        <v>432</v>
      </c>
      <c r="G383" s="67">
        <f t="shared" ref="G383:O383" si="172">+G384</f>
        <v>0</v>
      </c>
      <c r="H383" s="67">
        <f t="shared" si="172"/>
        <v>0</v>
      </c>
      <c r="I383" s="67">
        <f t="shared" si="172"/>
        <v>0</v>
      </c>
      <c r="J383" s="67">
        <f t="shared" si="172"/>
        <v>0</v>
      </c>
      <c r="K383" s="67">
        <f t="shared" si="172"/>
        <v>0</v>
      </c>
      <c r="L383" s="67">
        <f t="shared" si="172"/>
        <v>0</v>
      </c>
      <c r="M383" s="67">
        <f t="shared" si="172"/>
        <v>0</v>
      </c>
      <c r="N383" s="67">
        <f t="shared" si="172"/>
        <v>0</v>
      </c>
      <c r="O383" s="539">
        <f t="shared" si="172"/>
        <v>0</v>
      </c>
    </row>
    <row r="384" spans="1:15" x14ac:dyDescent="0.2">
      <c r="A384" s="63">
        <v>2</v>
      </c>
      <c r="B384" s="58">
        <v>4</v>
      </c>
      <c r="C384" s="58">
        <v>7</v>
      </c>
      <c r="D384" s="58">
        <v>1</v>
      </c>
      <c r="E384" s="58" t="s">
        <v>308</v>
      </c>
      <c r="F384" s="61" t="s">
        <v>433</v>
      </c>
      <c r="G384" s="67"/>
      <c r="H384" s="67"/>
      <c r="I384" s="67"/>
      <c r="J384" s="67"/>
      <c r="K384" s="67"/>
      <c r="L384" s="67"/>
      <c r="M384" s="67"/>
      <c r="N384" s="56">
        <f>SUBTOTAL(9,G384:M384)</f>
        <v>0</v>
      </c>
      <c r="O384" s="534">
        <f>IFERROR(N384/$N$19*100,"0.00")</f>
        <v>0</v>
      </c>
    </row>
    <row r="385" spans="1:15" x14ac:dyDescent="0.2">
      <c r="A385" s="68">
        <v>2</v>
      </c>
      <c r="B385" s="66">
        <v>4</v>
      </c>
      <c r="C385" s="66">
        <v>7</v>
      </c>
      <c r="D385" s="66">
        <v>2</v>
      </c>
      <c r="E385" s="66"/>
      <c r="F385" s="76" t="s">
        <v>434</v>
      </c>
      <c r="G385" s="67">
        <f t="shared" ref="G385:N385" si="173">+G386</f>
        <v>0</v>
      </c>
      <c r="H385" s="67">
        <f t="shared" si="173"/>
        <v>0</v>
      </c>
      <c r="I385" s="67">
        <f t="shared" si="173"/>
        <v>0</v>
      </c>
      <c r="J385" s="67">
        <f t="shared" si="173"/>
        <v>0</v>
      </c>
      <c r="K385" s="67">
        <f t="shared" si="173"/>
        <v>0</v>
      </c>
      <c r="L385" s="67">
        <f t="shared" si="173"/>
        <v>0</v>
      </c>
      <c r="M385" s="67">
        <f t="shared" si="173"/>
        <v>0</v>
      </c>
      <c r="N385" s="67">
        <f t="shared" si="173"/>
        <v>0</v>
      </c>
      <c r="O385" s="537" t="s">
        <v>1664</v>
      </c>
    </row>
    <row r="386" spans="1:15" x14ac:dyDescent="0.2">
      <c r="A386" s="63">
        <v>2</v>
      </c>
      <c r="B386" s="58">
        <v>4</v>
      </c>
      <c r="C386" s="58">
        <v>7</v>
      </c>
      <c r="D386" s="58">
        <v>2</v>
      </c>
      <c r="E386" s="58" t="s">
        <v>308</v>
      </c>
      <c r="F386" s="61" t="s">
        <v>435</v>
      </c>
      <c r="G386" s="67"/>
      <c r="H386" s="67"/>
      <c r="I386" s="67"/>
      <c r="J386" s="67"/>
      <c r="K386" s="67"/>
      <c r="L386" s="67"/>
      <c r="M386" s="67"/>
      <c r="N386" s="56">
        <f>SUBTOTAL(9,G386:M386)</f>
        <v>0</v>
      </c>
      <c r="O386" s="534">
        <f>IFERROR(N386/$N$19*100,"0.00")</f>
        <v>0</v>
      </c>
    </row>
    <row r="387" spans="1:15" x14ac:dyDescent="0.2">
      <c r="A387" s="68">
        <v>2</v>
      </c>
      <c r="B387" s="66">
        <v>4</v>
      </c>
      <c r="C387" s="66">
        <v>7</v>
      </c>
      <c r="D387" s="66">
        <v>3</v>
      </c>
      <c r="E387" s="66"/>
      <c r="F387" s="76" t="s">
        <v>436</v>
      </c>
      <c r="G387" s="67">
        <f t="shared" ref="G387:N387" si="174">+G388</f>
        <v>0</v>
      </c>
      <c r="H387" s="67">
        <f t="shared" si="174"/>
        <v>0</v>
      </c>
      <c r="I387" s="67">
        <f t="shared" si="174"/>
        <v>0</v>
      </c>
      <c r="J387" s="67">
        <f t="shared" si="174"/>
        <v>0</v>
      </c>
      <c r="K387" s="67">
        <f t="shared" si="174"/>
        <v>0</v>
      </c>
      <c r="L387" s="67">
        <f t="shared" si="174"/>
        <v>0</v>
      </c>
      <c r="M387" s="67">
        <f t="shared" si="174"/>
        <v>0</v>
      </c>
      <c r="N387" s="67">
        <f t="shared" si="174"/>
        <v>0</v>
      </c>
      <c r="O387" s="537" t="s">
        <v>1664</v>
      </c>
    </row>
    <row r="388" spans="1:15" x14ac:dyDescent="0.2">
      <c r="A388" s="63">
        <v>2</v>
      </c>
      <c r="B388" s="58">
        <v>4</v>
      </c>
      <c r="C388" s="58">
        <v>7</v>
      </c>
      <c r="D388" s="58">
        <v>3</v>
      </c>
      <c r="E388" s="58" t="s">
        <v>308</v>
      </c>
      <c r="F388" s="61" t="s">
        <v>436</v>
      </c>
      <c r="G388" s="67"/>
      <c r="H388" s="67"/>
      <c r="I388" s="67"/>
      <c r="J388" s="67"/>
      <c r="K388" s="67"/>
      <c r="L388" s="67"/>
      <c r="M388" s="67"/>
      <c r="N388" s="56">
        <f>SUBTOTAL(9,G388:M388)</f>
        <v>0</v>
      </c>
      <c r="O388" s="534">
        <f>IFERROR(N388/$N$19*100,"0.00")</f>
        <v>0</v>
      </c>
    </row>
    <row r="389" spans="1:15" x14ac:dyDescent="0.2">
      <c r="A389" s="87">
        <v>2</v>
      </c>
      <c r="B389" s="85">
        <v>4</v>
      </c>
      <c r="C389" s="85">
        <v>9</v>
      </c>
      <c r="D389" s="85"/>
      <c r="E389" s="85"/>
      <c r="F389" s="88" t="s">
        <v>437</v>
      </c>
      <c r="G389" s="335">
        <f t="shared" ref="G389:N389" si="175">+G390+G392+G394+G396</f>
        <v>0</v>
      </c>
      <c r="H389" s="335">
        <f t="shared" si="175"/>
        <v>0</v>
      </c>
      <c r="I389" s="335">
        <f t="shared" si="175"/>
        <v>0</v>
      </c>
      <c r="J389" s="335">
        <f t="shared" si="175"/>
        <v>0</v>
      </c>
      <c r="K389" s="335">
        <f t="shared" si="175"/>
        <v>0</v>
      </c>
      <c r="L389" s="335">
        <f t="shared" si="175"/>
        <v>0</v>
      </c>
      <c r="M389" s="335">
        <f t="shared" si="175"/>
        <v>0</v>
      </c>
      <c r="N389" s="335">
        <f t="shared" si="175"/>
        <v>0</v>
      </c>
      <c r="O389" s="536">
        <v>0</v>
      </c>
    </row>
    <row r="390" spans="1:15" x14ac:dyDescent="0.2">
      <c r="A390" s="68">
        <v>2</v>
      </c>
      <c r="B390" s="66">
        <v>4</v>
      </c>
      <c r="C390" s="66">
        <v>9</v>
      </c>
      <c r="D390" s="66">
        <v>1</v>
      </c>
      <c r="E390" s="66"/>
      <c r="F390" s="76" t="s">
        <v>437</v>
      </c>
      <c r="G390" s="67">
        <f t="shared" ref="G390:O390" si="176">+G391</f>
        <v>0</v>
      </c>
      <c r="H390" s="67">
        <f t="shared" si="176"/>
        <v>0</v>
      </c>
      <c r="I390" s="67">
        <f t="shared" si="176"/>
        <v>0</v>
      </c>
      <c r="J390" s="67">
        <f t="shared" si="176"/>
        <v>0</v>
      </c>
      <c r="K390" s="67">
        <f t="shared" si="176"/>
        <v>0</v>
      </c>
      <c r="L390" s="67">
        <f t="shared" si="176"/>
        <v>0</v>
      </c>
      <c r="M390" s="67">
        <f t="shared" si="176"/>
        <v>0</v>
      </c>
      <c r="N390" s="67">
        <f t="shared" si="176"/>
        <v>0</v>
      </c>
      <c r="O390" s="539">
        <f t="shared" si="176"/>
        <v>0</v>
      </c>
    </row>
    <row r="391" spans="1:15" x14ac:dyDescent="0.2">
      <c r="A391" s="63">
        <v>2</v>
      </c>
      <c r="B391" s="58">
        <v>4</v>
      </c>
      <c r="C391" s="58">
        <v>9</v>
      </c>
      <c r="D391" s="58">
        <v>1</v>
      </c>
      <c r="E391" s="58" t="s">
        <v>308</v>
      </c>
      <c r="F391" s="61" t="s">
        <v>437</v>
      </c>
      <c r="G391" s="67"/>
      <c r="H391" s="67"/>
      <c r="I391" s="67"/>
      <c r="J391" s="67"/>
      <c r="K391" s="67"/>
      <c r="L391" s="67"/>
      <c r="M391" s="67"/>
      <c r="N391" s="56">
        <f>SUBTOTAL(9,G391:M391)</f>
        <v>0</v>
      </c>
      <c r="O391" s="534">
        <f>IFERROR(N391/$N$19*100,"0.00")</f>
        <v>0</v>
      </c>
    </row>
    <row r="392" spans="1:15" x14ac:dyDescent="0.2">
      <c r="A392" s="68">
        <v>2</v>
      </c>
      <c r="B392" s="66">
        <v>4</v>
      </c>
      <c r="C392" s="66">
        <v>9</v>
      </c>
      <c r="D392" s="66">
        <v>2</v>
      </c>
      <c r="E392" s="66"/>
      <c r="F392" s="76" t="s">
        <v>438</v>
      </c>
      <c r="G392" s="67">
        <f t="shared" ref="G392:O392" si="177">+G393</f>
        <v>0</v>
      </c>
      <c r="H392" s="67">
        <f t="shared" si="177"/>
        <v>0</v>
      </c>
      <c r="I392" s="67">
        <f t="shared" si="177"/>
        <v>0</v>
      </c>
      <c r="J392" s="67">
        <f t="shared" si="177"/>
        <v>0</v>
      </c>
      <c r="K392" s="67">
        <f t="shared" si="177"/>
        <v>0</v>
      </c>
      <c r="L392" s="67">
        <f t="shared" si="177"/>
        <v>0</v>
      </c>
      <c r="M392" s="67">
        <f t="shared" si="177"/>
        <v>0</v>
      </c>
      <c r="N392" s="67">
        <f t="shared" si="177"/>
        <v>0</v>
      </c>
      <c r="O392" s="539">
        <f t="shared" si="177"/>
        <v>0</v>
      </c>
    </row>
    <row r="393" spans="1:15" x14ac:dyDescent="0.2">
      <c r="A393" s="63">
        <v>2</v>
      </c>
      <c r="B393" s="58">
        <v>4</v>
      </c>
      <c r="C393" s="58">
        <v>9</v>
      </c>
      <c r="D393" s="58">
        <v>2</v>
      </c>
      <c r="E393" s="58" t="s">
        <v>308</v>
      </c>
      <c r="F393" s="61" t="s">
        <v>438</v>
      </c>
      <c r="G393" s="67"/>
      <c r="H393" s="67"/>
      <c r="I393" s="67"/>
      <c r="J393" s="67"/>
      <c r="K393" s="67"/>
      <c r="L393" s="67"/>
      <c r="M393" s="67"/>
      <c r="N393" s="56">
        <f>SUBTOTAL(9,G393:M393)</f>
        <v>0</v>
      </c>
      <c r="O393" s="534">
        <f>IFERROR(N393/$N$19*100,"0.00")</f>
        <v>0</v>
      </c>
    </row>
    <row r="394" spans="1:15" x14ac:dyDescent="0.2">
      <c r="A394" s="68">
        <v>2</v>
      </c>
      <c r="B394" s="66">
        <v>4</v>
      </c>
      <c r="C394" s="66">
        <v>9</v>
      </c>
      <c r="D394" s="66">
        <v>3</v>
      </c>
      <c r="E394" s="66"/>
      <c r="F394" s="76" t="s">
        <v>439</v>
      </c>
      <c r="G394" s="67">
        <f t="shared" ref="G394:O394" si="178">+G395</f>
        <v>0</v>
      </c>
      <c r="H394" s="67">
        <f t="shared" si="178"/>
        <v>0</v>
      </c>
      <c r="I394" s="67">
        <f t="shared" si="178"/>
        <v>0</v>
      </c>
      <c r="J394" s="67">
        <f t="shared" si="178"/>
        <v>0</v>
      </c>
      <c r="K394" s="67">
        <f t="shared" si="178"/>
        <v>0</v>
      </c>
      <c r="L394" s="67">
        <f t="shared" si="178"/>
        <v>0</v>
      </c>
      <c r="M394" s="67">
        <f t="shared" si="178"/>
        <v>0</v>
      </c>
      <c r="N394" s="67">
        <f t="shared" si="178"/>
        <v>0</v>
      </c>
      <c r="O394" s="539">
        <f t="shared" si="178"/>
        <v>0</v>
      </c>
    </row>
    <row r="395" spans="1:15" x14ac:dyDescent="0.2">
      <c r="A395" s="63">
        <v>2</v>
      </c>
      <c r="B395" s="58">
        <v>4</v>
      </c>
      <c r="C395" s="58">
        <v>9</v>
      </c>
      <c r="D395" s="58">
        <v>3</v>
      </c>
      <c r="E395" s="58" t="s">
        <v>308</v>
      </c>
      <c r="F395" s="61" t="s">
        <v>439</v>
      </c>
      <c r="G395" s="67"/>
      <c r="H395" s="67"/>
      <c r="I395" s="67"/>
      <c r="J395" s="67"/>
      <c r="K395" s="67"/>
      <c r="L395" s="67"/>
      <c r="M395" s="67"/>
      <c r="N395" s="56">
        <f>SUBTOTAL(9,G395:M395)</f>
        <v>0</v>
      </c>
      <c r="O395" s="534">
        <f>IFERROR(N395/$N$19*100,"0.00")</f>
        <v>0</v>
      </c>
    </row>
    <row r="396" spans="1:15" x14ac:dyDescent="0.2">
      <c r="A396" s="68">
        <v>2</v>
      </c>
      <c r="B396" s="66">
        <v>4</v>
      </c>
      <c r="C396" s="66">
        <v>9</v>
      </c>
      <c r="D396" s="66">
        <v>4</v>
      </c>
      <c r="E396" s="66"/>
      <c r="F396" s="76" t="s">
        <v>440</v>
      </c>
      <c r="G396" s="67">
        <f t="shared" ref="G396:O396" si="179">+G397</f>
        <v>0</v>
      </c>
      <c r="H396" s="67">
        <f t="shared" si="179"/>
        <v>0</v>
      </c>
      <c r="I396" s="67">
        <f t="shared" si="179"/>
        <v>0</v>
      </c>
      <c r="J396" s="67">
        <f t="shared" si="179"/>
        <v>0</v>
      </c>
      <c r="K396" s="67">
        <f t="shared" si="179"/>
        <v>0</v>
      </c>
      <c r="L396" s="67">
        <f t="shared" si="179"/>
        <v>0</v>
      </c>
      <c r="M396" s="67">
        <f t="shared" si="179"/>
        <v>0</v>
      </c>
      <c r="N396" s="67">
        <f t="shared" si="179"/>
        <v>0</v>
      </c>
      <c r="O396" s="539">
        <f t="shared" si="179"/>
        <v>0</v>
      </c>
    </row>
    <row r="397" spans="1:15" x14ac:dyDescent="0.2">
      <c r="A397" s="57">
        <v>2</v>
      </c>
      <c r="B397" s="58">
        <v>4</v>
      </c>
      <c r="C397" s="58">
        <v>9</v>
      </c>
      <c r="D397" s="58">
        <v>4</v>
      </c>
      <c r="E397" s="58" t="s">
        <v>308</v>
      </c>
      <c r="F397" s="61" t="s">
        <v>440</v>
      </c>
      <c r="G397" s="67"/>
      <c r="H397" s="67"/>
      <c r="I397" s="67"/>
      <c r="J397" s="67"/>
      <c r="K397" s="67"/>
      <c r="L397" s="67"/>
      <c r="M397" s="67"/>
      <c r="N397" s="56">
        <f>SUBTOTAL(9,G397:M397)</f>
        <v>0</v>
      </c>
      <c r="O397" s="534">
        <f>IFERROR(N397/$N$19*100,"0.00")</f>
        <v>0</v>
      </c>
    </row>
    <row r="398" spans="1:15" x14ac:dyDescent="0.2">
      <c r="A398" s="89">
        <v>2</v>
      </c>
      <c r="B398" s="90">
        <v>5</v>
      </c>
      <c r="C398" s="91"/>
      <c r="D398" s="91"/>
      <c r="E398" s="91"/>
      <c r="F398" s="92" t="s">
        <v>441</v>
      </c>
      <c r="G398" s="336">
        <f t="shared" ref="G398:N398" si="180">+G399+G401+G403</f>
        <v>0</v>
      </c>
      <c r="H398" s="336">
        <f t="shared" si="180"/>
        <v>0</v>
      </c>
      <c r="I398" s="336">
        <f t="shared" si="180"/>
        <v>0</v>
      </c>
      <c r="J398" s="336">
        <f t="shared" si="180"/>
        <v>0</v>
      </c>
      <c r="K398" s="336">
        <f t="shared" si="180"/>
        <v>0</v>
      </c>
      <c r="L398" s="336">
        <f t="shared" si="180"/>
        <v>0</v>
      </c>
      <c r="M398" s="336">
        <f t="shared" si="180"/>
        <v>0</v>
      </c>
      <c r="N398" s="336">
        <f t="shared" si="180"/>
        <v>0</v>
      </c>
      <c r="O398" s="535">
        <v>0</v>
      </c>
    </row>
    <row r="399" spans="1:15" x14ac:dyDescent="0.2">
      <c r="A399" s="87">
        <v>2</v>
      </c>
      <c r="B399" s="85">
        <v>5</v>
      </c>
      <c r="C399" s="85">
        <v>1</v>
      </c>
      <c r="D399" s="85"/>
      <c r="E399" s="85"/>
      <c r="F399" s="88" t="s">
        <v>442</v>
      </c>
      <c r="G399" s="335">
        <f t="shared" ref="G399:N399" si="181">+G400</f>
        <v>0</v>
      </c>
      <c r="H399" s="335">
        <f t="shared" si="181"/>
        <v>0</v>
      </c>
      <c r="I399" s="335">
        <f t="shared" si="181"/>
        <v>0</v>
      </c>
      <c r="J399" s="335">
        <f t="shared" si="181"/>
        <v>0</v>
      </c>
      <c r="K399" s="335">
        <f t="shared" si="181"/>
        <v>0</v>
      </c>
      <c r="L399" s="335">
        <f t="shared" si="181"/>
        <v>0</v>
      </c>
      <c r="M399" s="335">
        <f t="shared" si="181"/>
        <v>0</v>
      </c>
      <c r="N399" s="335">
        <f t="shared" si="181"/>
        <v>0</v>
      </c>
      <c r="O399" s="536" t="s">
        <v>1664</v>
      </c>
    </row>
    <row r="400" spans="1:15" x14ac:dyDescent="0.2">
      <c r="A400" s="77">
        <v>2</v>
      </c>
      <c r="B400" s="78">
        <v>5</v>
      </c>
      <c r="C400" s="78">
        <v>1</v>
      </c>
      <c r="D400" s="78">
        <v>1</v>
      </c>
      <c r="E400" s="78" t="s">
        <v>308</v>
      </c>
      <c r="F400" s="79" t="s">
        <v>443</v>
      </c>
      <c r="G400" s="67"/>
      <c r="H400" s="67"/>
      <c r="I400" s="67"/>
      <c r="J400" s="67"/>
      <c r="K400" s="67"/>
      <c r="L400" s="67"/>
      <c r="M400" s="67"/>
      <c r="N400" s="56">
        <f>SUBTOTAL(9,G400:M400)</f>
        <v>0</v>
      </c>
      <c r="O400" s="534">
        <f>IFERROR(N400/$N$19*100,"0.00")</f>
        <v>0</v>
      </c>
    </row>
    <row r="401" spans="1:15" x14ac:dyDescent="0.2">
      <c r="A401" s="65">
        <v>2</v>
      </c>
      <c r="B401" s="66">
        <v>5</v>
      </c>
      <c r="C401" s="66">
        <v>1</v>
      </c>
      <c r="D401" s="66">
        <v>2</v>
      </c>
      <c r="E401" s="66"/>
      <c r="F401" s="76" t="s">
        <v>444</v>
      </c>
      <c r="G401" s="67">
        <f t="shared" ref="G401:O401" si="182">+G402</f>
        <v>0</v>
      </c>
      <c r="H401" s="67">
        <f t="shared" si="182"/>
        <v>0</v>
      </c>
      <c r="I401" s="67">
        <f t="shared" si="182"/>
        <v>0</v>
      </c>
      <c r="J401" s="67">
        <f t="shared" si="182"/>
        <v>0</v>
      </c>
      <c r="K401" s="67">
        <f t="shared" si="182"/>
        <v>0</v>
      </c>
      <c r="L401" s="67">
        <f t="shared" si="182"/>
        <v>0</v>
      </c>
      <c r="M401" s="67">
        <f t="shared" si="182"/>
        <v>0</v>
      </c>
      <c r="N401" s="67">
        <f t="shared" si="182"/>
        <v>0</v>
      </c>
      <c r="O401" s="539">
        <f t="shared" si="182"/>
        <v>0</v>
      </c>
    </row>
    <row r="402" spans="1:15" x14ac:dyDescent="0.2">
      <c r="A402" s="57">
        <v>2</v>
      </c>
      <c r="B402" s="58">
        <v>5</v>
      </c>
      <c r="C402" s="58">
        <v>1</v>
      </c>
      <c r="D402" s="58">
        <v>2</v>
      </c>
      <c r="E402" s="58" t="s">
        <v>308</v>
      </c>
      <c r="F402" s="61" t="s">
        <v>444</v>
      </c>
      <c r="G402" s="67"/>
      <c r="H402" s="67"/>
      <c r="I402" s="67"/>
      <c r="J402" s="67"/>
      <c r="K402" s="67"/>
      <c r="L402" s="67"/>
      <c r="M402" s="67"/>
      <c r="N402" s="56">
        <f>SUBTOTAL(9,G402:M402)</f>
        <v>0</v>
      </c>
      <c r="O402" s="534">
        <f>IFERROR(N402/$N$19*100,"0.00")</f>
        <v>0</v>
      </c>
    </row>
    <row r="403" spans="1:15" x14ac:dyDescent="0.2">
      <c r="A403" s="65">
        <v>2</v>
      </c>
      <c r="B403" s="66">
        <v>5</v>
      </c>
      <c r="C403" s="66">
        <v>1</v>
      </c>
      <c r="D403" s="66">
        <v>3</v>
      </c>
      <c r="E403" s="66"/>
      <c r="F403" s="76" t="s">
        <v>445</v>
      </c>
      <c r="G403" s="67">
        <f t="shared" ref="G403:N403" si="183">+G404</f>
        <v>0</v>
      </c>
      <c r="H403" s="67">
        <f t="shared" si="183"/>
        <v>0</v>
      </c>
      <c r="I403" s="67">
        <f t="shared" si="183"/>
        <v>0</v>
      </c>
      <c r="J403" s="67">
        <f t="shared" si="183"/>
        <v>0</v>
      </c>
      <c r="K403" s="67">
        <f t="shared" si="183"/>
        <v>0</v>
      </c>
      <c r="L403" s="67">
        <f t="shared" si="183"/>
        <v>0</v>
      </c>
      <c r="M403" s="67">
        <f t="shared" si="183"/>
        <v>0</v>
      </c>
      <c r="N403" s="67">
        <f t="shared" si="183"/>
        <v>0</v>
      </c>
      <c r="O403" s="537" t="s">
        <v>1664</v>
      </c>
    </row>
    <row r="404" spans="1:15" x14ac:dyDescent="0.2">
      <c r="A404" s="57">
        <v>2</v>
      </c>
      <c r="B404" s="58">
        <v>5</v>
      </c>
      <c r="C404" s="58">
        <v>1</v>
      </c>
      <c r="D404" s="58">
        <v>3</v>
      </c>
      <c r="E404" s="58" t="s">
        <v>308</v>
      </c>
      <c r="F404" s="61" t="s">
        <v>445</v>
      </c>
      <c r="G404" s="67"/>
      <c r="H404" s="67"/>
      <c r="I404" s="67"/>
      <c r="J404" s="67"/>
      <c r="K404" s="67"/>
      <c r="L404" s="67"/>
      <c r="M404" s="67"/>
      <c r="N404" s="56">
        <f>SUBTOTAL(9,G404:M404)</f>
        <v>0</v>
      </c>
      <c r="O404" s="534">
        <f>IFERROR(N404/$N$19*100,"0.00")</f>
        <v>0</v>
      </c>
    </row>
    <row r="405" spans="1:15" x14ac:dyDescent="0.2">
      <c r="A405" s="89">
        <v>2</v>
      </c>
      <c r="B405" s="90">
        <v>6</v>
      </c>
      <c r="C405" s="91"/>
      <c r="D405" s="91"/>
      <c r="E405" s="91"/>
      <c r="F405" s="92" t="s">
        <v>254</v>
      </c>
      <c r="G405" s="336">
        <f t="shared" ref="G405:N405" si="184">+G406+G417+G426+G435+G442+G457+G462+G481</f>
        <v>555000</v>
      </c>
      <c r="H405" s="336">
        <f t="shared" si="184"/>
        <v>1721666.7</v>
      </c>
      <c r="I405" s="336">
        <f t="shared" si="184"/>
        <v>3301666.7</v>
      </c>
      <c r="J405" s="336">
        <f t="shared" si="184"/>
        <v>2866666.6</v>
      </c>
      <c r="K405" s="336">
        <f t="shared" si="184"/>
        <v>1800000</v>
      </c>
      <c r="L405" s="336">
        <f t="shared" si="184"/>
        <v>2000000</v>
      </c>
      <c r="M405" s="336">
        <f t="shared" si="184"/>
        <v>2495000</v>
      </c>
      <c r="N405" s="336">
        <f t="shared" si="184"/>
        <v>14740000</v>
      </c>
      <c r="O405" s="535">
        <f>+O406+O417+O426+O435+O442+O457+O462+O481</f>
        <v>2.7046296296296295</v>
      </c>
    </row>
    <row r="406" spans="1:15" x14ac:dyDescent="0.2">
      <c r="A406" s="87">
        <v>2</v>
      </c>
      <c r="B406" s="85">
        <v>6</v>
      </c>
      <c r="C406" s="85">
        <v>1</v>
      </c>
      <c r="D406" s="85"/>
      <c r="E406" s="85"/>
      <c r="F406" s="88" t="s">
        <v>255</v>
      </c>
      <c r="G406" s="335">
        <f t="shared" ref="G406:N406" si="185">+G407+G409+G411+G413+G415</f>
        <v>50000</v>
      </c>
      <c r="H406" s="335">
        <f t="shared" si="185"/>
        <v>50000</v>
      </c>
      <c r="I406" s="335">
        <f t="shared" si="185"/>
        <v>130000</v>
      </c>
      <c r="J406" s="335">
        <f t="shared" si="185"/>
        <v>0</v>
      </c>
      <c r="K406" s="335">
        <f t="shared" si="185"/>
        <v>0</v>
      </c>
      <c r="L406" s="335">
        <f t="shared" si="185"/>
        <v>0</v>
      </c>
      <c r="M406" s="335">
        <f t="shared" si="185"/>
        <v>425000</v>
      </c>
      <c r="N406" s="335">
        <f t="shared" si="185"/>
        <v>655000</v>
      </c>
      <c r="O406" s="536">
        <f>+O407+O411+O413+O415</f>
        <v>0.1212962962962963</v>
      </c>
    </row>
    <row r="407" spans="1:15" x14ac:dyDescent="0.2">
      <c r="A407" s="65">
        <v>2</v>
      </c>
      <c r="B407" s="66">
        <v>6</v>
      </c>
      <c r="C407" s="66">
        <v>1</v>
      </c>
      <c r="D407" s="66">
        <v>1</v>
      </c>
      <c r="E407" s="66"/>
      <c r="F407" s="62" t="s">
        <v>256</v>
      </c>
      <c r="G407" s="67">
        <f t="shared" ref="G407:O407" si="186">+G408</f>
        <v>50000</v>
      </c>
      <c r="H407" s="67">
        <f t="shared" si="186"/>
        <v>50000</v>
      </c>
      <c r="I407" s="67">
        <f t="shared" si="186"/>
        <v>0</v>
      </c>
      <c r="J407" s="67">
        <f t="shared" si="186"/>
        <v>0</v>
      </c>
      <c r="K407" s="67">
        <f t="shared" si="186"/>
        <v>0</v>
      </c>
      <c r="L407" s="67">
        <f t="shared" si="186"/>
        <v>0</v>
      </c>
      <c r="M407" s="67">
        <f t="shared" si="186"/>
        <v>0</v>
      </c>
      <c r="N407" s="67">
        <f t="shared" si="186"/>
        <v>100000</v>
      </c>
      <c r="O407" s="539">
        <f t="shared" si="186"/>
        <v>1.8518518518518517E-2</v>
      </c>
    </row>
    <row r="408" spans="1:15" x14ac:dyDescent="0.2">
      <c r="A408" s="57">
        <v>2</v>
      </c>
      <c r="B408" s="58">
        <v>6</v>
      </c>
      <c r="C408" s="58">
        <v>1</v>
      </c>
      <c r="D408" s="58">
        <v>1</v>
      </c>
      <c r="E408" s="58" t="s">
        <v>308</v>
      </c>
      <c r="F408" s="61" t="s">
        <v>256</v>
      </c>
      <c r="G408" s="67">
        <v>50000</v>
      </c>
      <c r="H408" s="67">
        <v>50000</v>
      </c>
      <c r="I408" s="67"/>
      <c r="J408" s="67"/>
      <c r="K408" s="67"/>
      <c r="L408" s="67"/>
      <c r="M408" s="67"/>
      <c r="N408" s="56">
        <f>SUBTOTAL(9,G408:M408)</f>
        <v>100000</v>
      </c>
      <c r="O408" s="534">
        <f>IFERROR(N408/$N$19*100,"0.00")</f>
        <v>1.8518518518518517E-2</v>
      </c>
    </row>
    <row r="409" spans="1:15" x14ac:dyDescent="0.2">
      <c r="A409" s="65">
        <v>2</v>
      </c>
      <c r="B409" s="66">
        <v>6</v>
      </c>
      <c r="C409" s="66">
        <v>1</v>
      </c>
      <c r="D409" s="66">
        <v>2</v>
      </c>
      <c r="E409" s="66"/>
      <c r="F409" s="62" t="s">
        <v>446</v>
      </c>
      <c r="G409" s="67">
        <f t="shared" ref="G409:O409" si="187">+G410</f>
        <v>0</v>
      </c>
      <c r="H409" s="67">
        <f t="shared" si="187"/>
        <v>0</v>
      </c>
      <c r="I409" s="67">
        <f t="shared" si="187"/>
        <v>0</v>
      </c>
      <c r="J409" s="67">
        <f t="shared" si="187"/>
        <v>0</v>
      </c>
      <c r="K409" s="67">
        <f t="shared" si="187"/>
        <v>0</v>
      </c>
      <c r="L409" s="67">
        <f t="shared" si="187"/>
        <v>0</v>
      </c>
      <c r="M409" s="67">
        <f t="shared" si="187"/>
        <v>0</v>
      </c>
      <c r="N409" s="67">
        <f t="shared" si="187"/>
        <v>0</v>
      </c>
      <c r="O409" s="539">
        <f t="shared" si="187"/>
        <v>0</v>
      </c>
    </row>
    <row r="410" spans="1:15" x14ac:dyDescent="0.2">
      <c r="A410" s="112">
        <v>2</v>
      </c>
      <c r="B410" s="58">
        <v>6</v>
      </c>
      <c r="C410" s="58">
        <v>1</v>
      </c>
      <c r="D410" s="58">
        <v>2</v>
      </c>
      <c r="E410" s="58" t="s">
        <v>308</v>
      </c>
      <c r="F410" s="61" t="s">
        <v>446</v>
      </c>
      <c r="G410" s="67"/>
      <c r="H410" s="67"/>
      <c r="I410" s="67"/>
      <c r="J410" s="67"/>
      <c r="K410" s="67"/>
      <c r="L410" s="67"/>
      <c r="M410" s="67"/>
      <c r="N410" s="56">
        <f>SUBTOTAL(9,G410:M410)</f>
        <v>0</v>
      </c>
      <c r="O410" s="534">
        <f>IFERROR(N410/$N$19*100,"0.00")</f>
        <v>0</v>
      </c>
    </row>
    <row r="411" spans="1:15" x14ac:dyDescent="0.2">
      <c r="A411" s="65">
        <v>2</v>
      </c>
      <c r="B411" s="66">
        <v>6</v>
      </c>
      <c r="C411" s="66">
        <v>1</v>
      </c>
      <c r="D411" s="66">
        <v>3</v>
      </c>
      <c r="E411" s="66"/>
      <c r="F411" s="76" t="s">
        <v>447</v>
      </c>
      <c r="G411" s="67">
        <f t="shared" ref="G411:O411" si="188">+G412</f>
        <v>0</v>
      </c>
      <c r="H411" s="67">
        <f t="shared" si="188"/>
        <v>0</v>
      </c>
      <c r="I411" s="67">
        <f t="shared" si="188"/>
        <v>130000</v>
      </c>
      <c r="J411" s="67">
        <f t="shared" si="188"/>
        <v>0</v>
      </c>
      <c r="K411" s="67">
        <f t="shared" si="188"/>
        <v>0</v>
      </c>
      <c r="L411" s="67">
        <f t="shared" si="188"/>
        <v>0</v>
      </c>
      <c r="M411" s="67">
        <f t="shared" si="188"/>
        <v>370000</v>
      </c>
      <c r="N411" s="67">
        <f t="shared" si="188"/>
        <v>500000</v>
      </c>
      <c r="O411" s="539">
        <f t="shared" si="188"/>
        <v>9.2592592592592601E-2</v>
      </c>
    </row>
    <row r="412" spans="1:15" x14ac:dyDescent="0.2">
      <c r="A412" s="57">
        <v>2</v>
      </c>
      <c r="B412" s="58">
        <v>6</v>
      </c>
      <c r="C412" s="58">
        <v>1</v>
      </c>
      <c r="D412" s="58">
        <v>3</v>
      </c>
      <c r="E412" s="58" t="s">
        <v>308</v>
      </c>
      <c r="F412" s="61" t="s">
        <v>447</v>
      </c>
      <c r="G412" s="67"/>
      <c r="H412" s="67"/>
      <c r="I412" s="67">
        <v>130000</v>
      </c>
      <c r="J412" s="67"/>
      <c r="K412" s="67"/>
      <c r="L412" s="67"/>
      <c r="M412" s="67">
        <v>370000</v>
      </c>
      <c r="N412" s="56">
        <f>SUBTOTAL(9,G412:M412)</f>
        <v>500000</v>
      </c>
      <c r="O412" s="534">
        <f>IFERROR(N412/$N$19*100,"0.00")</f>
        <v>9.2592592592592601E-2</v>
      </c>
    </row>
    <row r="413" spans="1:15" x14ac:dyDescent="0.2">
      <c r="A413" s="65">
        <v>2</v>
      </c>
      <c r="B413" s="66">
        <v>6</v>
      </c>
      <c r="C413" s="66">
        <v>1</v>
      </c>
      <c r="D413" s="66">
        <v>4</v>
      </c>
      <c r="E413" s="66"/>
      <c r="F413" s="62" t="s">
        <v>448</v>
      </c>
      <c r="G413" s="67">
        <f t="shared" ref="G413:O413" si="189">+G414</f>
        <v>0</v>
      </c>
      <c r="H413" s="67">
        <f t="shared" si="189"/>
        <v>0</v>
      </c>
      <c r="I413" s="67">
        <f t="shared" si="189"/>
        <v>0</v>
      </c>
      <c r="J413" s="67">
        <f t="shared" si="189"/>
        <v>0</v>
      </c>
      <c r="K413" s="67">
        <f t="shared" si="189"/>
        <v>0</v>
      </c>
      <c r="L413" s="67">
        <f t="shared" si="189"/>
        <v>0</v>
      </c>
      <c r="M413" s="67">
        <f t="shared" si="189"/>
        <v>25000</v>
      </c>
      <c r="N413" s="67">
        <f t="shared" si="189"/>
        <v>25000</v>
      </c>
      <c r="O413" s="539">
        <f t="shared" si="189"/>
        <v>4.6296296296296294E-3</v>
      </c>
    </row>
    <row r="414" spans="1:15" x14ac:dyDescent="0.2">
      <c r="A414" s="57">
        <v>2</v>
      </c>
      <c r="B414" s="58">
        <v>6</v>
      </c>
      <c r="C414" s="58">
        <v>1</v>
      </c>
      <c r="D414" s="58">
        <v>4</v>
      </c>
      <c r="E414" s="58" t="s">
        <v>308</v>
      </c>
      <c r="F414" s="61" t="s">
        <v>448</v>
      </c>
      <c r="G414" s="67"/>
      <c r="H414" s="67"/>
      <c r="I414" s="67"/>
      <c r="J414" s="67"/>
      <c r="K414" s="67"/>
      <c r="L414" s="67"/>
      <c r="M414" s="67">
        <v>25000</v>
      </c>
      <c r="N414" s="56">
        <f>SUBTOTAL(9,G414:M414)</f>
        <v>25000</v>
      </c>
      <c r="O414" s="534">
        <f>IFERROR(N414/$N$19*100,"0.00")</f>
        <v>4.6296296296296294E-3</v>
      </c>
    </row>
    <row r="415" spans="1:15" x14ac:dyDescent="0.2">
      <c r="A415" s="65">
        <v>2</v>
      </c>
      <c r="B415" s="66">
        <v>6</v>
      </c>
      <c r="C415" s="66">
        <v>1</v>
      </c>
      <c r="D415" s="66">
        <v>9</v>
      </c>
      <c r="E415" s="66"/>
      <c r="F415" s="62" t="s">
        <v>257</v>
      </c>
      <c r="G415" s="67">
        <f t="shared" ref="G415:O415" si="190">+G416</f>
        <v>0</v>
      </c>
      <c r="H415" s="67">
        <f t="shared" si="190"/>
        <v>0</v>
      </c>
      <c r="I415" s="67">
        <f t="shared" si="190"/>
        <v>0</v>
      </c>
      <c r="J415" s="67">
        <f t="shared" si="190"/>
        <v>0</v>
      </c>
      <c r="K415" s="67">
        <f t="shared" si="190"/>
        <v>0</v>
      </c>
      <c r="L415" s="67">
        <f t="shared" si="190"/>
        <v>0</v>
      </c>
      <c r="M415" s="67">
        <f t="shared" si="190"/>
        <v>30000</v>
      </c>
      <c r="N415" s="67">
        <f t="shared" si="190"/>
        <v>30000</v>
      </c>
      <c r="O415" s="539">
        <f t="shared" si="190"/>
        <v>5.5555555555555558E-3</v>
      </c>
    </row>
    <row r="416" spans="1:15" x14ac:dyDescent="0.2">
      <c r="A416" s="57">
        <v>2</v>
      </c>
      <c r="B416" s="58">
        <v>6</v>
      </c>
      <c r="C416" s="58">
        <v>1</v>
      </c>
      <c r="D416" s="58">
        <v>9</v>
      </c>
      <c r="E416" s="58" t="s">
        <v>308</v>
      </c>
      <c r="F416" s="61" t="s">
        <v>257</v>
      </c>
      <c r="G416" s="67"/>
      <c r="H416" s="67"/>
      <c r="I416" s="67"/>
      <c r="J416" s="67"/>
      <c r="K416" s="67"/>
      <c r="L416" s="67"/>
      <c r="M416" s="67">
        <v>30000</v>
      </c>
      <c r="N416" s="56">
        <f>SUBTOTAL(9,G416:M416)</f>
        <v>30000</v>
      </c>
      <c r="O416" s="534">
        <f>IFERROR(N416/$N$19*100,"0.00")</f>
        <v>5.5555555555555558E-3</v>
      </c>
    </row>
    <row r="417" spans="1:15" x14ac:dyDescent="0.2">
      <c r="A417" s="87">
        <v>2</v>
      </c>
      <c r="B417" s="85">
        <v>6</v>
      </c>
      <c r="C417" s="85">
        <v>2</v>
      </c>
      <c r="D417" s="85"/>
      <c r="E417" s="85"/>
      <c r="F417" s="88" t="s">
        <v>258</v>
      </c>
      <c r="G417" s="335">
        <f t="shared" ref="G417:N417" si="191">+G418+G420+G422+G424</f>
        <v>0</v>
      </c>
      <c r="H417" s="335">
        <f t="shared" si="191"/>
        <v>0</v>
      </c>
      <c r="I417" s="335">
        <f t="shared" si="191"/>
        <v>0</v>
      </c>
      <c r="J417" s="335">
        <f t="shared" si="191"/>
        <v>0</v>
      </c>
      <c r="K417" s="335">
        <f t="shared" si="191"/>
        <v>0</v>
      </c>
      <c r="L417" s="335">
        <f t="shared" si="191"/>
        <v>0</v>
      </c>
      <c r="M417" s="335">
        <f t="shared" si="191"/>
        <v>0</v>
      </c>
      <c r="N417" s="335">
        <f t="shared" si="191"/>
        <v>0</v>
      </c>
      <c r="O417" s="536">
        <v>0</v>
      </c>
    </row>
    <row r="418" spans="1:15" x14ac:dyDescent="0.2">
      <c r="A418" s="65">
        <v>2</v>
      </c>
      <c r="B418" s="66">
        <v>6</v>
      </c>
      <c r="C418" s="66">
        <v>2</v>
      </c>
      <c r="D418" s="66">
        <v>1</v>
      </c>
      <c r="E418" s="66"/>
      <c r="F418" s="62" t="s">
        <v>449</v>
      </c>
      <c r="G418" s="67">
        <f t="shared" ref="G418:O418" si="192">+G419</f>
        <v>0</v>
      </c>
      <c r="H418" s="67">
        <f t="shared" si="192"/>
        <v>0</v>
      </c>
      <c r="I418" s="67">
        <f t="shared" si="192"/>
        <v>0</v>
      </c>
      <c r="J418" s="67">
        <f t="shared" si="192"/>
        <v>0</v>
      </c>
      <c r="K418" s="67">
        <f t="shared" si="192"/>
        <v>0</v>
      </c>
      <c r="L418" s="67">
        <f t="shared" si="192"/>
        <v>0</v>
      </c>
      <c r="M418" s="67">
        <f t="shared" si="192"/>
        <v>0</v>
      </c>
      <c r="N418" s="67">
        <f t="shared" si="192"/>
        <v>0</v>
      </c>
      <c r="O418" s="539">
        <f t="shared" si="192"/>
        <v>0</v>
      </c>
    </row>
    <row r="419" spans="1:15" x14ac:dyDescent="0.2">
      <c r="A419" s="63">
        <v>2</v>
      </c>
      <c r="B419" s="58">
        <v>6</v>
      </c>
      <c r="C419" s="58">
        <v>2</v>
      </c>
      <c r="D419" s="58">
        <v>1</v>
      </c>
      <c r="E419" s="58" t="s">
        <v>308</v>
      </c>
      <c r="F419" s="61" t="s">
        <v>449</v>
      </c>
      <c r="G419" s="67"/>
      <c r="H419" s="67"/>
      <c r="I419" s="67"/>
      <c r="J419" s="67"/>
      <c r="K419" s="67"/>
      <c r="L419" s="67"/>
      <c r="M419" s="67"/>
      <c r="N419" s="56">
        <f>SUBTOTAL(9,G419:M419)</f>
        <v>0</v>
      </c>
      <c r="O419" s="534">
        <f>IFERROR(N419/$N$19*100,"0.00")</f>
        <v>0</v>
      </c>
    </row>
    <row r="420" spans="1:15" x14ac:dyDescent="0.2">
      <c r="A420" s="68">
        <v>2</v>
      </c>
      <c r="B420" s="66">
        <v>6</v>
      </c>
      <c r="C420" s="66">
        <v>2</v>
      </c>
      <c r="D420" s="66">
        <v>2</v>
      </c>
      <c r="E420" s="66"/>
      <c r="F420" s="76" t="s">
        <v>259</v>
      </c>
      <c r="G420" s="67">
        <f t="shared" ref="G420:N420" si="193">+G421</f>
        <v>0</v>
      </c>
      <c r="H420" s="67">
        <f t="shared" si="193"/>
        <v>0</v>
      </c>
      <c r="I420" s="67">
        <f t="shared" si="193"/>
        <v>0</v>
      </c>
      <c r="J420" s="67">
        <f t="shared" si="193"/>
        <v>0</v>
      </c>
      <c r="K420" s="67">
        <f t="shared" si="193"/>
        <v>0</v>
      </c>
      <c r="L420" s="67">
        <f t="shared" si="193"/>
        <v>0</v>
      </c>
      <c r="M420" s="67">
        <f t="shared" si="193"/>
        <v>0</v>
      </c>
      <c r="N420" s="67">
        <f t="shared" si="193"/>
        <v>0</v>
      </c>
      <c r="O420" s="537" t="s">
        <v>1664</v>
      </c>
    </row>
    <row r="421" spans="1:15" x14ac:dyDescent="0.2">
      <c r="A421" s="63">
        <v>2</v>
      </c>
      <c r="B421" s="58">
        <v>6</v>
      </c>
      <c r="C421" s="58">
        <v>2</v>
      </c>
      <c r="D421" s="58">
        <v>2</v>
      </c>
      <c r="E421" s="58" t="s">
        <v>308</v>
      </c>
      <c r="F421" s="61" t="s">
        <v>259</v>
      </c>
      <c r="G421" s="67"/>
      <c r="H421" s="67"/>
      <c r="I421" s="67"/>
      <c r="J421" s="67"/>
      <c r="K421" s="67"/>
      <c r="L421" s="67"/>
      <c r="M421" s="67"/>
      <c r="N421" s="56">
        <f>SUBTOTAL(9,G421:M421)</f>
        <v>0</v>
      </c>
      <c r="O421" s="534">
        <f>IFERROR(N421/$N$19*100,"0.00")</f>
        <v>0</v>
      </c>
    </row>
    <row r="422" spans="1:15" x14ac:dyDescent="0.2">
      <c r="A422" s="65">
        <v>2</v>
      </c>
      <c r="B422" s="66">
        <v>6</v>
      </c>
      <c r="C422" s="66">
        <v>2</v>
      </c>
      <c r="D422" s="66">
        <v>3</v>
      </c>
      <c r="E422" s="66"/>
      <c r="F422" s="62" t="s">
        <v>260</v>
      </c>
      <c r="G422" s="67">
        <f t="shared" ref="G422:O422" si="194">+G423</f>
        <v>0</v>
      </c>
      <c r="H422" s="67">
        <f t="shared" si="194"/>
        <v>0</v>
      </c>
      <c r="I422" s="67">
        <f t="shared" si="194"/>
        <v>0</v>
      </c>
      <c r="J422" s="67">
        <f t="shared" si="194"/>
        <v>0</v>
      </c>
      <c r="K422" s="67">
        <f t="shared" si="194"/>
        <v>0</v>
      </c>
      <c r="L422" s="67">
        <f t="shared" si="194"/>
        <v>0</v>
      </c>
      <c r="M422" s="67">
        <f t="shared" si="194"/>
        <v>0</v>
      </c>
      <c r="N422" s="67">
        <f t="shared" si="194"/>
        <v>0</v>
      </c>
      <c r="O422" s="539">
        <f t="shared" si="194"/>
        <v>0</v>
      </c>
    </row>
    <row r="423" spans="1:15" x14ac:dyDescent="0.2">
      <c r="A423" s="63">
        <v>2</v>
      </c>
      <c r="B423" s="58">
        <v>6</v>
      </c>
      <c r="C423" s="58">
        <v>2</v>
      </c>
      <c r="D423" s="58">
        <v>3</v>
      </c>
      <c r="E423" s="58" t="s">
        <v>308</v>
      </c>
      <c r="F423" s="61" t="s">
        <v>260</v>
      </c>
      <c r="G423" s="67"/>
      <c r="H423" s="67"/>
      <c r="I423" s="67"/>
      <c r="J423" s="67"/>
      <c r="K423" s="67"/>
      <c r="L423" s="67"/>
      <c r="M423" s="67"/>
      <c r="N423" s="56">
        <f>SUBTOTAL(9,G423:M423)</f>
        <v>0</v>
      </c>
      <c r="O423" s="534">
        <f>IFERROR(N423/$N$19*100,"0.00")</f>
        <v>0</v>
      </c>
    </row>
    <row r="424" spans="1:15" x14ac:dyDescent="0.2">
      <c r="A424" s="65">
        <v>2</v>
      </c>
      <c r="B424" s="66">
        <v>6</v>
      </c>
      <c r="C424" s="66">
        <v>2</v>
      </c>
      <c r="D424" s="66">
        <v>4</v>
      </c>
      <c r="E424" s="66"/>
      <c r="F424" s="62" t="s">
        <v>261</v>
      </c>
      <c r="G424" s="67">
        <f t="shared" ref="G424:O424" si="195">+G425</f>
        <v>0</v>
      </c>
      <c r="H424" s="67">
        <f t="shared" si="195"/>
        <v>0</v>
      </c>
      <c r="I424" s="67">
        <f t="shared" si="195"/>
        <v>0</v>
      </c>
      <c r="J424" s="67">
        <f t="shared" si="195"/>
        <v>0</v>
      </c>
      <c r="K424" s="67">
        <f t="shared" si="195"/>
        <v>0</v>
      </c>
      <c r="L424" s="67">
        <f t="shared" si="195"/>
        <v>0</v>
      </c>
      <c r="M424" s="67">
        <f t="shared" si="195"/>
        <v>0</v>
      </c>
      <c r="N424" s="67">
        <f t="shared" si="195"/>
        <v>0</v>
      </c>
      <c r="O424" s="539">
        <f t="shared" si="195"/>
        <v>0</v>
      </c>
    </row>
    <row r="425" spans="1:15" x14ac:dyDescent="0.2">
      <c r="A425" s="63">
        <v>2</v>
      </c>
      <c r="B425" s="58">
        <v>6</v>
      </c>
      <c r="C425" s="58">
        <v>2</v>
      </c>
      <c r="D425" s="58">
        <v>4</v>
      </c>
      <c r="E425" s="58" t="s">
        <v>308</v>
      </c>
      <c r="F425" s="61" t="s">
        <v>261</v>
      </c>
      <c r="G425" s="67"/>
      <c r="H425" s="67"/>
      <c r="I425" s="67"/>
      <c r="J425" s="67"/>
      <c r="K425" s="67"/>
      <c r="L425" s="67"/>
      <c r="M425" s="67"/>
      <c r="N425" s="56">
        <f>SUBTOTAL(9,G425:M425)</f>
        <v>0</v>
      </c>
      <c r="O425" s="534">
        <f>IFERROR(N425/$N$19*100,"0.00")</f>
        <v>0</v>
      </c>
    </row>
    <row r="426" spans="1:15" x14ac:dyDescent="0.2">
      <c r="A426" s="87">
        <v>2</v>
      </c>
      <c r="B426" s="85">
        <v>6</v>
      </c>
      <c r="C426" s="85">
        <v>3</v>
      </c>
      <c r="D426" s="85"/>
      <c r="E426" s="85"/>
      <c r="F426" s="88" t="s">
        <v>262</v>
      </c>
      <c r="G426" s="335">
        <f t="shared" ref="G426:N426" si="196">+G427+G429+G431+G433</f>
        <v>500000</v>
      </c>
      <c r="H426" s="335">
        <f t="shared" si="196"/>
        <v>1666666.7</v>
      </c>
      <c r="I426" s="335">
        <f t="shared" si="196"/>
        <v>3166666.7</v>
      </c>
      <c r="J426" s="335">
        <f t="shared" si="196"/>
        <v>2866666.6</v>
      </c>
      <c r="K426" s="335">
        <f t="shared" si="196"/>
        <v>1800000</v>
      </c>
      <c r="L426" s="335">
        <f t="shared" si="196"/>
        <v>2000000</v>
      </c>
      <c r="M426" s="335">
        <f t="shared" si="196"/>
        <v>0</v>
      </c>
      <c r="N426" s="335">
        <f t="shared" si="196"/>
        <v>12000000</v>
      </c>
      <c r="O426" s="536">
        <f>+O427+O429</f>
        <v>2.2222222222222219</v>
      </c>
    </row>
    <row r="427" spans="1:15" x14ac:dyDescent="0.2">
      <c r="A427" s="68">
        <v>2</v>
      </c>
      <c r="B427" s="66">
        <v>6</v>
      </c>
      <c r="C427" s="66">
        <v>3</v>
      </c>
      <c r="D427" s="66">
        <v>1</v>
      </c>
      <c r="E427" s="66"/>
      <c r="F427" s="76" t="s">
        <v>263</v>
      </c>
      <c r="G427" s="67">
        <f t="shared" ref="G427:O427" si="197">+G428</f>
        <v>500000</v>
      </c>
      <c r="H427" s="67">
        <f t="shared" si="197"/>
        <v>1000000</v>
      </c>
      <c r="I427" s="67">
        <f t="shared" si="197"/>
        <v>2500000</v>
      </c>
      <c r="J427" s="67">
        <f t="shared" si="197"/>
        <v>2200000</v>
      </c>
      <c r="K427" s="67">
        <f t="shared" si="197"/>
        <v>1800000</v>
      </c>
      <c r="L427" s="67">
        <f t="shared" si="197"/>
        <v>2000000</v>
      </c>
      <c r="M427" s="67">
        <f t="shared" si="197"/>
        <v>0</v>
      </c>
      <c r="N427" s="67">
        <f t="shared" si="197"/>
        <v>10000000</v>
      </c>
      <c r="O427" s="539">
        <f t="shared" si="197"/>
        <v>1.8518518518518516</v>
      </c>
    </row>
    <row r="428" spans="1:15" x14ac:dyDescent="0.2">
      <c r="A428" s="57">
        <v>2</v>
      </c>
      <c r="B428" s="58">
        <v>6</v>
      </c>
      <c r="C428" s="58">
        <v>3</v>
      </c>
      <c r="D428" s="58">
        <v>1</v>
      </c>
      <c r="E428" s="58" t="s">
        <v>308</v>
      </c>
      <c r="F428" s="55" t="s">
        <v>263</v>
      </c>
      <c r="G428" s="67">
        <v>500000</v>
      </c>
      <c r="H428" s="67">
        <v>1000000</v>
      </c>
      <c r="I428" s="67">
        <v>2500000</v>
      </c>
      <c r="J428" s="67">
        <v>2200000</v>
      </c>
      <c r="K428" s="67">
        <v>1800000</v>
      </c>
      <c r="L428" s="67">
        <v>2000000</v>
      </c>
      <c r="M428" s="67"/>
      <c r="N428" s="56">
        <f>SUBTOTAL(9,G428:M428)</f>
        <v>10000000</v>
      </c>
      <c r="O428" s="534">
        <f>IFERROR(N428/$N$19*100,"0.00")</f>
        <v>1.8518518518518516</v>
      </c>
    </row>
    <row r="429" spans="1:15" x14ac:dyDescent="0.2">
      <c r="A429" s="65">
        <v>2</v>
      </c>
      <c r="B429" s="66">
        <v>6</v>
      </c>
      <c r="C429" s="66">
        <v>3</v>
      </c>
      <c r="D429" s="66">
        <v>2</v>
      </c>
      <c r="E429" s="66"/>
      <c r="F429" s="62" t="s">
        <v>264</v>
      </c>
      <c r="G429" s="67">
        <f t="shared" ref="G429:O429" si="198">+G430</f>
        <v>0</v>
      </c>
      <c r="H429" s="67">
        <f t="shared" si="198"/>
        <v>666666.69999999995</v>
      </c>
      <c r="I429" s="67">
        <f t="shared" si="198"/>
        <v>666666.69999999995</v>
      </c>
      <c r="J429" s="67">
        <f t="shared" si="198"/>
        <v>666666.6</v>
      </c>
      <c r="K429" s="67">
        <f t="shared" si="198"/>
        <v>0</v>
      </c>
      <c r="L429" s="67">
        <f t="shared" si="198"/>
        <v>0</v>
      </c>
      <c r="M429" s="67">
        <f t="shared" si="198"/>
        <v>0</v>
      </c>
      <c r="N429" s="67">
        <f t="shared" si="198"/>
        <v>2000000</v>
      </c>
      <c r="O429" s="539">
        <f t="shared" si="198"/>
        <v>0.37037037037037041</v>
      </c>
    </row>
    <row r="430" spans="1:15" x14ac:dyDescent="0.2">
      <c r="A430" s="63">
        <v>2</v>
      </c>
      <c r="B430" s="58">
        <v>6</v>
      </c>
      <c r="C430" s="58">
        <v>3</v>
      </c>
      <c r="D430" s="58">
        <v>2</v>
      </c>
      <c r="E430" s="58" t="s">
        <v>308</v>
      </c>
      <c r="F430" s="61" t="s">
        <v>264</v>
      </c>
      <c r="G430" s="67"/>
      <c r="H430" s="67">
        <v>666666.69999999995</v>
      </c>
      <c r="I430" s="67">
        <v>666666.69999999995</v>
      </c>
      <c r="J430" s="67">
        <v>666666.6</v>
      </c>
      <c r="K430" s="67"/>
      <c r="L430" s="67"/>
      <c r="M430" s="67"/>
      <c r="N430" s="56">
        <f>SUBTOTAL(9,G430:M430)</f>
        <v>2000000</v>
      </c>
      <c r="O430" s="534">
        <f>IFERROR(N430/$N$19*100,"0.00")</f>
        <v>0.37037037037037041</v>
      </c>
    </row>
    <row r="431" spans="1:15" x14ac:dyDescent="0.2">
      <c r="A431" s="65">
        <v>2</v>
      </c>
      <c r="B431" s="66">
        <v>6</v>
      </c>
      <c r="C431" s="66">
        <v>3</v>
      </c>
      <c r="D431" s="66">
        <v>3</v>
      </c>
      <c r="E431" s="66"/>
      <c r="F431" s="62" t="s">
        <v>265</v>
      </c>
      <c r="G431" s="67">
        <f t="shared" ref="G431:O431" si="199">+G432</f>
        <v>0</v>
      </c>
      <c r="H431" s="67">
        <f t="shared" si="199"/>
        <v>0</v>
      </c>
      <c r="I431" s="67">
        <f t="shared" si="199"/>
        <v>0</v>
      </c>
      <c r="J431" s="67">
        <f t="shared" si="199"/>
        <v>0</v>
      </c>
      <c r="K431" s="67">
        <f t="shared" si="199"/>
        <v>0</v>
      </c>
      <c r="L431" s="67">
        <f t="shared" si="199"/>
        <v>0</v>
      </c>
      <c r="M431" s="67">
        <f t="shared" si="199"/>
        <v>0</v>
      </c>
      <c r="N431" s="67">
        <f t="shared" si="199"/>
        <v>0</v>
      </c>
      <c r="O431" s="539">
        <f t="shared" si="199"/>
        <v>0</v>
      </c>
    </row>
    <row r="432" spans="1:15" x14ac:dyDescent="0.2">
      <c r="A432" s="63">
        <v>2</v>
      </c>
      <c r="B432" s="58">
        <v>6</v>
      </c>
      <c r="C432" s="58">
        <v>3</v>
      </c>
      <c r="D432" s="58">
        <v>3</v>
      </c>
      <c r="E432" s="58" t="s">
        <v>308</v>
      </c>
      <c r="F432" s="61" t="s">
        <v>265</v>
      </c>
      <c r="G432" s="67"/>
      <c r="H432" s="67"/>
      <c r="I432" s="67"/>
      <c r="J432" s="67"/>
      <c r="K432" s="67"/>
      <c r="L432" s="67"/>
      <c r="M432" s="67"/>
      <c r="N432" s="56">
        <f>SUBTOTAL(9,G432:M432)</f>
        <v>0</v>
      </c>
      <c r="O432" s="534">
        <f>IFERROR(N432/$N$19*100,"0.00")</f>
        <v>0</v>
      </c>
    </row>
    <row r="433" spans="1:15" x14ac:dyDescent="0.2">
      <c r="A433" s="65">
        <v>2</v>
      </c>
      <c r="B433" s="66">
        <v>6</v>
      </c>
      <c r="C433" s="66">
        <v>3</v>
      </c>
      <c r="D433" s="66">
        <v>4</v>
      </c>
      <c r="E433" s="66"/>
      <c r="F433" s="62" t="s">
        <v>266</v>
      </c>
      <c r="G433" s="67">
        <f t="shared" ref="G433:O433" si="200">+G434</f>
        <v>0</v>
      </c>
      <c r="H433" s="67">
        <f t="shared" si="200"/>
        <v>0</v>
      </c>
      <c r="I433" s="67">
        <f t="shared" si="200"/>
        <v>0</v>
      </c>
      <c r="J433" s="67">
        <f t="shared" si="200"/>
        <v>0</v>
      </c>
      <c r="K433" s="67">
        <f t="shared" si="200"/>
        <v>0</v>
      </c>
      <c r="L433" s="67">
        <f t="shared" si="200"/>
        <v>0</v>
      </c>
      <c r="M433" s="67">
        <f t="shared" si="200"/>
        <v>0</v>
      </c>
      <c r="N433" s="67">
        <f t="shared" si="200"/>
        <v>0</v>
      </c>
      <c r="O433" s="539">
        <f t="shared" si="200"/>
        <v>0</v>
      </c>
    </row>
    <row r="434" spans="1:15" x14ac:dyDescent="0.2">
      <c r="A434" s="63">
        <v>2</v>
      </c>
      <c r="B434" s="58">
        <v>6</v>
      </c>
      <c r="C434" s="58">
        <v>3</v>
      </c>
      <c r="D434" s="58">
        <v>4</v>
      </c>
      <c r="E434" s="58" t="s">
        <v>308</v>
      </c>
      <c r="F434" s="61" t="s">
        <v>266</v>
      </c>
      <c r="G434" s="67"/>
      <c r="H434" s="67"/>
      <c r="I434" s="67"/>
      <c r="J434" s="67"/>
      <c r="K434" s="67"/>
      <c r="L434" s="67"/>
      <c r="M434" s="67"/>
      <c r="N434" s="56">
        <f>SUBTOTAL(9,G434:M434)</f>
        <v>0</v>
      </c>
      <c r="O434" s="534">
        <f>IFERROR(N434/$N$19*100,"0.00")</f>
        <v>0</v>
      </c>
    </row>
    <row r="435" spans="1:15" x14ac:dyDescent="0.2">
      <c r="A435" s="87">
        <v>2</v>
      </c>
      <c r="B435" s="85">
        <v>6</v>
      </c>
      <c r="C435" s="85">
        <v>4</v>
      </c>
      <c r="D435" s="85"/>
      <c r="E435" s="85"/>
      <c r="F435" s="88" t="s">
        <v>267</v>
      </c>
      <c r="G435" s="335">
        <f t="shared" ref="G435:N435" si="201">+G436+G438+G440</f>
        <v>0</v>
      </c>
      <c r="H435" s="335">
        <f t="shared" si="201"/>
        <v>0</v>
      </c>
      <c r="I435" s="335">
        <f t="shared" si="201"/>
        <v>0</v>
      </c>
      <c r="J435" s="335">
        <f t="shared" si="201"/>
        <v>0</v>
      </c>
      <c r="K435" s="335">
        <f t="shared" si="201"/>
        <v>0</v>
      </c>
      <c r="L435" s="335">
        <f t="shared" si="201"/>
        <v>0</v>
      </c>
      <c r="M435" s="335">
        <f t="shared" si="201"/>
        <v>1800000</v>
      </c>
      <c r="N435" s="335">
        <f t="shared" si="201"/>
        <v>1800000</v>
      </c>
      <c r="O435" s="536">
        <f>+O436+O438+O440</f>
        <v>0.33333333333333337</v>
      </c>
    </row>
    <row r="436" spans="1:15" x14ac:dyDescent="0.2">
      <c r="A436" s="65">
        <v>2</v>
      </c>
      <c r="B436" s="66">
        <v>6</v>
      </c>
      <c r="C436" s="66">
        <v>4</v>
      </c>
      <c r="D436" s="66">
        <v>1</v>
      </c>
      <c r="E436" s="66"/>
      <c r="F436" s="62" t="s">
        <v>268</v>
      </c>
      <c r="G436" s="67">
        <f t="shared" ref="G436:O436" si="202">+G437</f>
        <v>0</v>
      </c>
      <c r="H436" s="67">
        <f t="shared" si="202"/>
        <v>0</v>
      </c>
      <c r="I436" s="67">
        <f t="shared" si="202"/>
        <v>0</v>
      </c>
      <c r="J436" s="67">
        <f t="shared" si="202"/>
        <v>0</v>
      </c>
      <c r="K436" s="67">
        <f t="shared" si="202"/>
        <v>0</v>
      </c>
      <c r="L436" s="67">
        <f t="shared" si="202"/>
        <v>0</v>
      </c>
      <c r="M436" s="67">
        <f t="shared" si="202"/>
        <v>1800000</v>
      </c>
      <c r="N436" s="67">
        <f t="shared" si="202"/>
        <v>1800000</v>
      </c>
      <c r="O436" s="539">
        <f t="shared" si="202"/>
        <v>0.33333333333333337</v>
      </c>
    </row>
    <row r="437" spans="1:15" x14ac:dyDescent="0.2">
      <c r="A437" s="63">
        <v>2</v>
      </c>
      <c r="B437" s="58">
        <v>6</v>
      </c>
      <c r="C437" s="58">
        <v>4</v>
      </c>
      <c r="D437" s="58">
        <v>1</v>
      </c>
      <c r="E437" s="58" t="s">
        <v>308</v>
      </c>
      <c r="F437" s="61" t="s">
        <v>268</v>
      </c>
      <c r="G437" s="67"/>
      <c r="H437" s="67"/>
      <c r="I437" s="67"/>
      <c r="J437" s="67"/>
      <c r="K437" s="67"/>
      <c r="L437" s="67"/>
      <c r="M437" s="67">
        <v>1800000</v>
      </c>
      <c r="N437" s="56">
        <f>SUBTOTAL(9,G437:M437)</f>
        <v>1800000</v>
      </c>
      <c r="O437" s="534">
        <f>IFERROR(N437/$N$19*100,"0.00")</f>
        <v>0.33333333333333337</v>
      </c>
    </row>
    <row r="438" spans="1:15" x14ac:dyDescent="0.2">
      <c r="A438" s="65">
        <v>2</v>
      </c>
      <c r="B438" s="66">
        <v>6</v>
      </c>
      <c r="C438" s="66">
        <v>4</v>
      </c>
      <c r="D438" s="66">
        <v>2</v>
      </c>
      <c r="E438" s="66"/>
      <c r="F438" s="62" t="s">
        <v>269</v>
      </c>
      <c r="G438" s="67">
        <f t="shared" ref="G438:O438" si="203">+G439</f>
        <v>0</v>
      </c>
      <c r="H438" s="67">
        <f t="shared" si="203"/>
        <v>0</v>
      </c>
      <c r="I438" s="67">
        <f t="shared" si="203"/>
        <v>0</v>
      </c>
      <c r="J438" s="67">
        <f t="shared" si="203"/>
        <v>0</v>
      </c>
      <c r="K438" s="67">
        <f t="shared" si="203"/>
        <v>0</v>
      </c>
      <c r="L438" s="67">
        <f t="shared" si="203"/>
        <v>0</v>
      </c>
      <c r="M438" s="67">
        <f t="shared" si="203"/>
        <v>0</v>
      </c>
      <c r="N438" s="67">
        <f t="shared" si="203"/>
        <v>0</v>
      </c>
      <c r="O438" s="539">
        <f t="shared" si="203"/>
        <v>0</v>
      </c>
    </row>
    <row r="439" spans="1:15" x14ac:dyDescent="0.2">
      <c r="A439" s="63">
        <v>2</v>
      </c>
      <c r="B439" s="58">
        <v>6</v>
      </c>
      <c r="C439" s="58">
        <v>4</v>
      </c>
      <c r="D439" s="58">
        <v>2</v>
      </c>
      <c r="E439" s="58" t="s">
        <v>308</v>
      </c>
      <c r="F439" s="61" t="s">
        <v>269</v>
      </c>
      <c r="G439" s="67"/>
      <c r="H439" s="67"/>
      <c r="I439" s="67"/>
      <c r="J439" s="67"/>
      <c r="K439" s="67"/>
      <c r="L439" s="67"/>
      <c r="M439" s="67"/>
      <c r="N439" s="56">
        <f>SUBTOTAL(9,G439:M439)</f>
        <v>0</v>
      </c>
      <c r="O439" s="534">
        <f>IFERROR(N439/$N$19*100,"0.00")</f>
        <v>0</v>
      </c>
    </row>
    <row r="440" spans="1:15" x14ac:dyDescent="0.2">
      <c r="A440" s="65">
        <v>2</v>
      </c>
      <c r="B440" s="66">
        <v>6</v>
      </c>
      <c r="C440" s="66">
        <v>4</v>
      </c>
      <c r="D440" s="66">
        <v>8</v>
      </c>
      <c r="E440" s="66"/>
      <c r="F440" s="62" t="s">
        <v>270</v>
      </c>
      <c r="G440" s="67">
        <f t="shared" ref="G440:O440" si="204">+G441</f>
        <v>0</v>
      </c>
      <c r="H440" s="67">
        <f t="shared" si="204"/>
        <v>0</v>
      </c>
      <c r="I440" s="67">
        <f t="shared" si="204"/>
        <v>0</v>
      </c>
      <c r="J440" s="67">
        <f t="shared" si="204"/>
        <v>0</v>
      </c>
      <c r="K440" s="67">
        <f t="shared" si="204"/>
        <v>0</v>
      </c>
      <c r="L440" s="67">
        <f t="shared" si="204"/>
        <v>0</v>
      </c>
      <c r="M440" s="67">
        <f t="shared" si="204"/>
        <v>0</v>
      </c>
      <c r="N440" s="67">
        <f t="shared" si="204"/>
        <v>0</v>
      </c>
      <c r="O440" s="539">
        <f t="shared" si="204"/>
        <v>0</v>
      </c>
    </row>
    <row r="441" spans="1:15" x14ac:dyDescent="0.2">
      <c r="A441" s="63">
        <v>2</v>
      </c>
      <c r="B441" s="58">
        <v>6</v>
      </c>
      <c r="C441" s="58">
        <v>4</v>
      </c>
      <c r="D441" s="58">
        <v>8</v>
      </c>
      <c r="E441" s="58" t="s">
        <v>308</v>
      </c>
      <c r="F441" s="61" t="s">
        <v>270</v>
      </c>
      <c r="G441" s="67"/>
      <c r="H441" s="67"/>
      <c r="I441" s="67"/>
      <c r="J441" s="67"/>
      <c r="K441" s="67"/>
      <c r="L441" s="67"/>
      <c r="M441" s="67"/>
      <c r="N441" s="56">
        <f>SUBTOTAL(9,G441:M441)</f>
        <v>0</v>
      </c>
      <c r="O441" s="534">
        <f>IFERROR(N441/$N$19*100,"0.00")</f>
        <v>0</v>
      </c>
    </row>
    <row r="442" spans="1:15" x14ac:dyDescent="0.2">
      <c r="A442" s="87">
        <v>2</v>
      </c>
      <c r="B442" s="85">
        <v>6</v>
      </c>
      <c r="C442" s="85">
        <v>5</v>
      </c>
      <c r="D442" s="85"/>
      <c r="E442" s="85"/>
      <c r="F442" s="88" t="s">
        <v>271</v>
      </c>
      <c r="G442" s="335">
        <f t="shared" ref="G442:N442" si="205">+G443+G445+G447+G449+G451+G453+G455</f>
        <v>5000</v>
      </c>
      <c r="H442" s="335">
        <f t="shared" si="205"/>
        <v>5000</v>
      </c>
      <c r="I442" s="335">
        <f t="shared" si="205"/>
        <v>5000</v>
      </c>
      <c r="J442" s="335">
        <f t="shared" si="205"/>
        <v>0</v>
      </c>
      <c r="K442" s="335">
        <f t="shared" si="205"/>
        <v>0</v>
      </c>
      <c r="L442" s="335">
        <f t="shared" si="205"/>
        <v>0</v>
      </c>
      <c r="M442" s="335">
        <f t="shared" si="205"/>
        <v>260000</v>
      </c>
      <c r="N442" s="335">
        <f t="shared" si="205"/>
        <v>275000</v>
      </c>
      <c r="O442" s="536">
        <f>+O447+O449</f>
        <v>2.7777777777777776E-2</v>
      </c>
    </row>
    <row r="443" spans="1:15" x14ac:dyDescent="0.2">
      <c r="A443" s="65">
        <v>2</v>
      </c>
      <c r="B443" s="66">
        <v>6</v>
      </c>
      <c r="C443" s="66">
        <v>5</v>
      </c>
      <c r="D443" s="66">
        <v>2</v>
      </c>
      <c r="E443" s="66"/>
      <c r="F443" s="62" t="s">
        <v>272</v>
      </c>
      <c r="G443" s="67">
        <f t="shared" ref="G443:O443" si="206">+G444</f>
        <v>0</v>
      </c>
      <c r="H443" s="67">
        <f t="shared" si="206"/>
        <v>0</v>
      </c>
      <c r="I443" s="67">
        <f t="shared" si="206"/>
        <v>0</v>
      </c>
      <c r="J443" s="67">
        <f t="shared" si="206"/>
        <v>0</v>
      </c>
      <c r="K443" s="67">
        <f t="shared" si="206"/>
        <v>0</v>
      </c>
      <c r="L443" s="67">
        <f t="shared" si="206"/>
        <v>0</v>
      </c>
      <c r="M443" s="67">
        <f t="shared" si="206"/>
        <v>0</v>
      </c>
      <c r="N443" s="67">
        <f t="shared" si="206"/>
        <v>0</v>
      </c>
      <c r="O443" s="539">
        <f t="shared" si="206"/>
        <v>0</v>
      </c>
    </row>
    <row r="444" spans="1:15" x14ac:dyDescent="0.2">
      <c r="A444" s="57">
        <v>2</v>
      </c>
      <c r="B444" s="58">
        <v>6</v>
      </c>
      <c r="C444" s="58">
        <v>5</v>
      </c>
      <c r="D444" s="58">
        <v>2</v>
      </c>
      <c r="E444" s="58" t="s">
        <v>308</v>
      </c>
      <c r="F444" s="61" t="s">
        <v>272</v>
      </c>
      <c r="G444" s="67"/>
      <c r="H444" s="67"/>
      <c r="I444" s="67"/>
      <c r="J444" s="67"/>
      <c r="K444" s="67"/>
      <c r="L444" s="67"/>
      <c r="M444" s="67"/>
      <c r="N444" s="56">
        <f>SUBTOTAL(9,G444:M444)</f>
        <v>0</v>
      </c>
      <c r="O444" s="534">
        <f>IFERROR(N444/$N$19*100,"0.00")</f>
        <v>0</v>
      </c>
    </row>
    <row r="445" spans="1:15" x14ac:dyDescent="0.2">
      <c r="A445" s="65">
        <v>2</v>
      </c>
      <c r="B445" s="66">
        <v>6</v>
      </c>
      <c r="C445" s="66">
        <v>5</v>
      </c>
      <c r="D445" s="66">
        <v>3</v>
      </c>
      <c r="E445" s="66"/>
      <c r="F445" s="62" t="s">
        <v>273</v>
      </c>
      <c r="G445" s="67">
        <f t="shared" ref="G445:O445" si="207">+G446</f>
        <v>0</v>
      </c>
      <c r="H445" s="67">
        <f t="shared" si="207"/>
        <v>0</v>
      </c>
      <c r="I445" s="67">
        <f t="shared" si="207"/>
        <v>0</v>
      </c>
      <c r="J445" s="67">
        <f t="shared" si="207"/>
        <v>0</v>
      </c>
      <c r="K445" s="67">
        <f t="shared" si="207"/>
        <v>0</v>
      </c>
      <c r="L445" s="67">
        <f t="shared" si="207"/>
        <v>0</v>
      </c>
      <c r="M445" s="67">
        <f t="shared" si="207"/>
        <v>0</v>
      </c>
      <c r="N445" s="67">
        <f t="shared" si="207"/>
        <v>0</v>
      </c>
      <c r="O445" s="539">
        <f t="shared" si="207"/>
        <v>0</v>
      </c>
    </row>
    <row r="446" spans="1:15" x14ac:dyDescent="0.2">
      <c r="A446" s="57">
        <v>2</v>
      </c>
      <c r="B446" s="58">
        <v>6</v>
      </c>
      <c r="C446" s="58">
        <v>5</v>
      </c>
      <c r="D446" s="58">
        <v>3</v>
      </c>
      <c r="E446" s="58" t="s">
        <v>308</v>
      </c>
      <c r="F446" s="61" t="s">
        <v>273</v>
      </c>
      <c r="G446" s="67"/>
      <c r="H446" s="67"/>
      <c r="I446" s="67"/>
      <c r="J446" s="67"/>
      <c r="K446" s="67"/>
      <c r="L446" s="67"/>
      <c r="M446" s="67"/>
      <c r="N446" s="56">
        <f>SUBTOTAL(9,G446:M446)</f>
        <v>0</v>
      </c>
      <c r="O446" s="534">
        <f>IFERROR(N446/$N$19*100,"0.00")</f>
        <v>0</v>
      </c>
    </row>
    <row r="447" spans="1:15" x14ac:dyDescent="0.2">
      <c r="A447" s="65">
        <v>2</v>
      </c>
      <c r="B447" s="66">
        <v>6</v>
      </c>
      <c r="C447" s="66">
        <v>5</v>
      </c>
      <c r="D447" s="66">
        <v>4</v>
      </c>
      <c r="E447" s="66"/>
      <c r="F447" s="62" t="s">
        <v>274</v>
      </c>
      <c r="G447" s="67">
        <f t="shared" ref="G447:O447" si="208">+G448</f>
        <v>0</v>
      </c>
      <c r="H447" s="67">
        <f t="shared" si="208"/>
        <v>0</v>
      </c>
      <c r="I447" s="67">
        <f t="shared" si="208"/>
        <v>0</v>
      </c>
      <c r="J447" s="67">
        <f t="shared" si="208"/>
        <v>0</v>
      </c>
      <c r="K447" s="67">
        <f t="shared" si="208"/>
        <v>0</v>
      </c>
      <c r="L447" s="67">
        <f t="shared" si="208"/>
        <v>0</v>
      </c>
      <c r="M447" s="67">
        <f t="shared" si="208"/>
        <v>100000</v>
      </c>
      <c r="N447" s="67">
        <f t="shared" si="208"/>
        <v>100000</v>
      </c>
      <c r="O447" s="539">
        <f t="shared" si="208"/>
        <v>1.8518518518518517E-2</v>
      </c>
    </row>
    <row r="448" spans="1:15" x14ac:dyDescent="0.2">
      <c r="A448" s="57">
        <v>2</v>
      </c>
      <c r="B448" s="58">
        <v>6</v>
      </c>
      <c r="C448" s="58">
        <v>5</v>
      </c>
      <c r="D448" s="58">
        <v>4</v>
      </c>
      <c r="E448" s="58" t="s">
        <v>308</v>
      </c>
      <c r="F448" s="61" t="s">
        <v>274</v>
      </c>
      <c r="G448" s="67"/>
      <c r="H448" s="67"/>
      <c r="I448" s="67"/>
      <c r="J448" s="67"/>
      <c r="K448" s="67"/>
      <c r="L448" s="67"/>
      <c r="M448" s="67">
        <v>100000</v>
      </c>
      <c r="N448" s="56">
        <f>SUBTOTAL(9,G448:M448)</f>
        <v>100000</v>
      </c>
      <c r="O448" s="534">
        <f>IFERROR(N448/$N$19*100,"0.00")</f>
        <v>1.8518518518518517E-2</v>
      </c>
    </row>
    <row r="449" spans="1:15" x14ac:dyDescent="0.2">
      <c r="A449" s="65">
        <v>2</v>
      </c>
      <c r="B449" s="66">
        <v>6</v>
      </c>
      <c r="C449" s="66">
        <v>5</v>
      </c>
      <c r="D449" s="66">
        <v>5</v>
      </c>
      <c r="E449" s="66"/>
      <c r="F449" s="62" t="s">
        <v>275</v>
      </c>
      <c r="G449" s="67">
        <f t="shared" ref="G449:O449" si="209">+G450</f>
        <v>0</v>
      </c>
      <c r="H449" s="67">
        <f t="shared" si="209"/>
        <v>0</v>
      </c>
      <c r="I449" s="67">
        <f t="shared" si="209"/>
        <v>0</v>
      </c>
      <c r="J449" s="67">
        <f t="shared" si="209"/>
        <v>0</v>
      </c>
      <c r="K449" s="67">
        <f t="shared" si="209"/>
        <v>0</v>
      </c>
      <c r="L449" s="67">
        <f t="shared" si="209"/>
        <v>0</v>
      </c>
      <c r="M449" s="67">
        <f t="shared" si="209"/>
        <v>50000</v>
      </c>
      <c r="N449" s="67">
        <f t="shared" si="209"/>
        <v>50000</v>
      </c>
      <c r="O449" s="539">
        <f t="shared" si="209"/>
        <v>9.2592592592592587E-3</v>
      </c>
    </row>
    <row r="450" spans="1:15" x14ac:dyDescent="0.2">
      <c r="A450" s="57">
        <v>2</v>
      </c>
      <c r="B450" s="58">
        <v>6</v>
      </c>
      <c r="C450" s="58">
        <v>5</v>
      </c>
      <c r="D450" s="58">
        <v>5</v>
      </c>
      <c r="E450" s="58" t="s">
        <v>308</v>
      </c>
      <c r="F450" s="61" t="s">
        <v>275</v>
      </c>
      <c r="G450" s="67"/>
      <c r="H450" s="67"/>
      <c r="I450" s="67"/>
      <c r="J450" s="67"/>
      <c r="K450" s="67"/>
      <c r="L450" s="67"/>
      <c r="M450" s="67">
        <v>50000</v>
      </c>
      <c r="N450" s="56">
        <f>SUBTOTAL(9,G450:M450)</f>
        <v>50000</v>
      </c>
      <c r="O450" s="534">
        <f>IFERROR(N450/$N$19*100,"0.00")</f>
        <v>9.2592592592592587E-3</v>
      </c>
    </row>
    <row r="451" spans="1:15" x14ac:dyDescent="0.2">
      <c r="A451" s="127">
        <v>2</v>
      </c>
      <c r="B451" s="128">
        <v>6</v>
      </c>
      <c r="C451" s="128">
        <v>5</v>
      </c>
      <c r="D451" s="128">
        <v>6</v>
      </c>
      <c r="E451" s="128"/>
      <c r="F451" s="135" t="s">
        <v>276</v>
      </c>
      <c r="G451" s="337">
        <f t="shared" ref="G451:O451" si="210">+G452</f>
        <v>0</v>
      </c>
      <c r="H451" s="337">
        <f t="shared" si="210"/>
        <v>0</v>
      </c>
      <c r="I451" s="337">
        <f t="shared" si="210"/>
        <v>0</v>
      </c>
      <c r="J451" s="337">
        <f t="shared" si="210"/>
        <v>0</v>
      </c>
      <c r="K451" s="337">
        <f t="shared" si="210"/>
        <v>0</v>
      </c>
      <c r="L451" s="337">
        <f t="shared" si="210"/>
        <v>0</v>
      </c>
      <c r="M451" s="337">
        <f t="shared" si="210"/>
        <v>0</v>
      </c>
      <c r="N451" s="337">
        <f t="shared" si="210"/>
        <v>0</v>
      </c>
      <c r="O451" s="543">
        <f t="shared" si="210"/>
        <v>0</v>
      </c>
    </row>
    <row r="452" spans="1:15" x14ac:dyDescent="0.2">
      <c r="A452" s="57">
        <v>2</v>
      </c>
      <c r="B452" s="58">
        <v>6</v>
      </c>
      <c r="C452" s="58">
        <v>5</v>
      </c>
      <c r="D452" s="58">
        <v>6</v>
      </c>
      <c r="E452" s="58" t="s">
        <v>308</v>
      </c>
      <c r="F452" s="61" t="s">
        <v>276</v>
      </c>
      <c r="G452" s="67"/>
      <c r="H452" s="67"/>
      <c r="I452" s="67"/>
      <c r="J452" s="67"/>
      <c r="K452" s="67"/>
      <c r="L452" s="67"/>
      <c r="M452" s="67"/>
      <c r="N452" s="56">
        <f>SUBTOTAL(9,G452:M452)</f>
        <v>0</v>
      </c>
      <c r="O452" s="534">
        <f>IFERROR(N452/$N$19*100,"0.00")</f>
        <v>0</v>
      </c>
    </row>
    <row r="453" spans="1:15" x14ac:dyDescent="0.2">
      <c r="A453" s="65">
        <v>2</v>
      </c>
      <c r="B453" s="66">
        <v>6</v>
      </c>
      <c r="C453" s="66">
        <v>5</v>
      </c>
      <c r="D453" s="66">
        <v>7</v>
      </c>
      <c r="E453" s="66"/>
      <c r="F453" s="62" t="s">
        <v>277</v>
      </c>
      <c r="G453" s="67">
        <f t="shared" ref="G453:O453" si="211">+G454</f>
        <v>0</v>
      </c>
      <c r="H453" s="67">
        <f t="shared" si="211"/>
        <v>0</v>
      </c>
      <c r="I453" s="67">
        <f t="shared" si="211"/>
        <v>0</v>
      </c>
      <c r="J453" s="67">
        <f t="shared" si="211"/>
        <v>0</v>
      </c>
      <c r="K453" s="67">
        <f t="shared" si="211"/>
        <v>0</v>
      </c>
      <c r="L453" s="67">
        <f t="shared" si="211"/>
        <v>0</v>
      </c>
      <c r="M453" s="67">
        <f t="shared" si="211"/>
        <v>100000</v>
      </c>
      <c r="N453" s="67">
        <f t="shared" si="211"/>
        <v>100000</v>
      </c>
      <c r="O453" s="539">
        <f t="shared" si="211"/>
        <v>1.8518518518518517E-2</v>
      </c>
    </row>
    <row r="454" spans="1:15" x14ac:dyDescent="0.2">
      <c r="A454" s="57">
        <v>2</v>
      </c>
      <c r="B454" s="58">
        <v>6</v>
      </c>
      <c r="C454" s="58">
        <v>5</v>
      </c>
      <c r="D454" s="58">
        <v>7</v>
      </c>
      <c r="E454" s="58" t="s">
        <v>308</v>
      </c>
      <c r="F454" s="61" t="s">
        <v>277</v>
      </c>
      <c r="G454" s="67"/>
      <c r="H454" s="67"/>
      <c r="I454" s="67"/>
      <c r="J454" s="67"/>
      <c r="K454" s="67"/>
      <c r="L454" s="67"/>
      <c r="M454" s="67">
        <v>100000</v>
      </c>
      <c r="N454" s="56">
        <f>SUBTOTAL(9,G454:M454)</f>
        <v>100000</v>
      </c>
      <c r="O454" s="534">
        <f>IFERROR(N454/$N$19*100,"0.00")</f>
        <v>1.8518518518518517E-2</v>
      </c>
    </row>
    <row r="455" spans="1:15" x14ac:dyDescent="0.2">
      <c r="A455" s="65">
        <v>2</v>
      </c>
      <c r="B455" s="66">
        <v>6</v>
      </c>
      <c r="C455" s="66">
        <v>5</v>
      </c>
      <c r="D455" s="66">
        <v>8</v>
      </c>
      <c r="E455" s="66"/>
      <c r="F455" s="62" t="s">
        <v>278</v>
      </c>
      <c r="G455" s="67">
        <f t="shared" ref="G455:O455" si="212">+G456</f>
        <v>5000</v>
      </c>
      <c r="H455" s="67">
        <f t="shared" si="212"/>
        <v>5000</v>
      </c>
      <c r="I455" s="67">
        <f t="shared" si="212"/>
        <v>5000</v>
      </c>
      <c r="J455" s="67">
        <f t="shared" si="212"/>
        <v>0</v>
      </c>
      <c r="K455" s="67">
        <f t="shared" si="212"/>
        <v>0</v>
      </c>
      <c r="L455" s="67">
        <f t="shared" si="212"/>
        <v>0</v>
      </c>
      <c r="M455" s="67">
        <f t="shared" si="212"/>
        <v>10000</v>
      </c>
      <c r="N455" s="67">
        <f t="shared" si="212"/>
        <v>25000</v>
      </c>
      <c r="O455" s="539">
        <f t="shared" si="212"/>
        <v>4.6296296296296294E-3</v>
      </c>
    </row>
    <row r="456" spans="1:15" x14ac:dyDescent="0.2">
      <c r="A456" s="57">
        <v>2</v>
      </c>
      <c r="B456" s="58">
        <v>6</v>
      </c>
      <c r="C456" s="58">
        <v>5</v>
      </c>
      <c r="D456" s="58">
        <v>8</v>
      </c>
      <c r="E456" s="58" t="s">
        <v>308</v>
      </c>
      <c r="F456" s="61" t="s">
        <v>278</v>
      </c>
      <c r="G456" s="67">
        <v>5000</v>
      </c>
      <c r="H456" s="67">
        <v>5000</v>
      </c>
      <c r="I456" s="67">
        <v>5000</v>
      </c>
      <c r="J456" s="67"/>
      <c r="K456" s="67"/>
      <c r="L456" s="67"/>
      <c r="M456" s="67">
        <v>10000</v>
      </c>
      <c r="N456" s="56">
        <f>SUBTOTAL(9,G456:M456)</f>
        <v>25000</v>
      </c>
      <c r="O456" s="534">
        <f>IFERROR(N456/$N$19*100,"0.00")</f>
        <v>4.6296296296296294E-3</v>
      </c>
    </row>
    <row r="457" spans="1:15" x14ac:dyDescent="0.2">
      <c r="A457" s="87">
        <v>2</v>
      </c>
      <c r="B457" s="85">
        <v>6</v>
      </c>
      <c r="C457" s="85">
        <v>6</v>
      </c>
      <c r="D457" s="85"/>
      <c r="E457" s="85"/>
      <c r="F457" s="88" t="s">
        <v>450</v>
      </c>
      <c r="G457" s="335">
        <f t="shared" ref="G457:N457" si="213">+G458+G460</f>
        <v>0</v>
      </c>
      <c r="H457" s="335">
        <f t="shared" si="213"/>
        <v>0</v>
      </c>
      <c r="I457" s="335">
        <f t="shared" si="213"/>
        <v>0</v>
      </c>
      <c r="J457" s="335">
        <f t="shared" si="213"/>
        <v>0</v>
      </c>
      <c r="K457" s="335">
        <f t="shared" si="213"/>
        <v>0</v>
      </c>
      <c r="L457" s="335">
        <f t="shared" si="213"/>
        <v>0</v>
      </c>
      <c r="M457" s="335">
        <f t="shared" si="213"/>
        <v>0</v>
      </c>
      <c r="N457" s="335">
        <f t="shared" si="213"/>
        <v>0</v>
      </c>
      <c r="O457" s="536">
        <v>0</v>
      </c>
    </row>
    <row r="458" spans="1:15" x14ac:dyDescent="0.2">
      <c r="A458" s="65">
        <v>2</v>
      </c>
      <c r="B458" s="66">
        <v>6</v>
      </c>
      <c r="C458" s="66">
        <v>6</v>
      </c>
      <c r="D458" s="66">
        <v>1</v>
      </c>
      <c r="E458" s="66"/>
      <c r="F458" s="76" t="s">
        <v>451</v>
      </c>
      <c r="G458" s="67">
        <f t="shared" ref="G458:N458" si="214">+G459</f>
        <v>0</v>
      </c>
      <c r="H458" s="67">
        <f t="shared" si="214"/>
        <v>0</v>
      </c>
      <c r="I458" s="67">
        <f t="shared" si="214"/>
        <v>0</v>
      </c>
      <c r="J458" s="67">
        <f t="shared" si="214"/>
        <v>0</v>
      </c>
      <c r="K458" s="67">
        <f t="shared" si="214"/>
        <v>0</v>
      </c>
      <c r="L458" s="67">
        <f t="shared" si="214"/>
        <v>0</v>
      </c>
      <c r="M458" s="67">
        <f t="shared" si="214"/>
        <v>0</v>
      </c>
      <c r="N458" s="67">
        <f t="shared" si="214"/>
        <v>0</v>
      </c>
      <c r="O458" s="537" t="s">
        <v>1664</v>
      </c>
    </row>
    <row r="459" spans="1:15" x14ac:dyDescent="0.2">
      <c r="A459" s="57">
        <v>2</v>
      </c>
      <c r="B459" s="58">
        <v>6</v>
      </c>
      <c r="C459" s="58">
        <v>6</v>
      </c>
      <c r="D459" s="58">
        <v>1</v>
      </c>
      <c r="E459" s="58" t="s">
        <v>308</v>
      </c>
      <c r="F459" s="61" t="s">
        <v>451</v>
      </c>
      <c r="G459" s="67"/>
      <c r="H459" s="67"/>
      <c r="I459" s="67"/>
      <c r="J459" s="67"/>
      <c r="K459" s="67"/>
      <c r="L459" s="67"/>
      <c r="M459" s="67"/>
      <c r="N459" s="56">
        <f>SUBTOTAL(9,G459:M459)</f>
        <v>0</v>
      </c>
      <c r="O459" s="534">
        <f>IFERROR(N459/$N$19*100,"0.00")</f>
        <v>0</v>
      </c>
    </row>
    <row r="460" spans="1:15" x14ac:dyDescent="0.2">
      <c r="A460" s="65">
        <v>2</v>
      </c>
      <c r="B460" s="66">
        <v>6</v>
      </c>
      <c r="C460" s="66">
        <v>6</v>
      </c>
      <c r="D460" s="66">
        <v>2</v>
      </c>
      <c r="E460" s="66"/>
      <c r="F460" s="76" t="s">
        <v>452</v>
      </c>
      <c r="G460" s="67">
        <f t="shared" ref="G460:O460" si="215">+G461</f>
        <v>0</v>
      </c>
      <c r="H460" s="67">
        <f t="shared" si="215"/>
        <v>0</v>
      </c>
      <c r="I460" s="67">
        <f t="shared" si="215"/>
        <v>0</v>
      </c>
      <c r="J460" s="67">
        <f t="shared" si="215"/>
        <v>0</v>
      </c>
      <c r="K460" s="67">
        <f t="shared" si="215"/>
        <v>0</v>
      </c>
      <c r="L460" s="67">
        <f t="shared" si="215"/>
        <v>0</v>
      </c>
      <c r="M460" s="67">
        <f t="shared" si="215"/>
        <v>0</v>
      </c>
      <c r="N460" s="67">
        <f t="shared" si="215"/>
        <v>0</v>
      </c>
      <c r="O460" s="539">
        <f t="shared" si="215"/>
        <v>0</v>
      </c>
    </row>
    <row r="461" spans="1:15" x14ac:dyDescent="0.2">
      <c r="A461" s="57">
        <v>2</v>
      </c>
      <c r="B461" s="58">
        <v>6</v>
      </c>
      <c r="C461" s="58">
        <v>6</v>
      </c>
      <c r="D461" s="58">
        <v>2</v>
      </c>
      <c r="E461" s="58" t="s">
        <v>308</v>
      </c>
      <c r="F461" s="61" t="s">
        <v>452</v>
      </c>
      <c r="G461" s="67"/>
      <c r="H461" s="67"/>
      <c r="I461" s="67"/>
      <c r="J461" s="67"/>
      <c r="K461" s="67"/>
      <c r="L461" s="67"/>
      <c r="M461" s="67"/>
      <c r="N461" s="56">
        <f>SUBTOTAL(9,G461:M461)</f>
        <v>0</v>
      </c>
      <c r="O461" s="534">
        <f>IFERROR(N461/$N$19*100,"0.00")</f>
        <v>0</v>
      </c>
    </row>
    <row r="462" spans="1:15" x14ac:dyDescent="0.2">
      <c r="A462" s="87">
        <v>2</v>
      </c>
      <c r="B462" s="85">
        <v>6</v>
      </c>
      <c r="C462" s="85">
        <v>8</v>
      </c>
      <c r="D462" s="85"/>
      <c r="E462" s="85"/>
      <c r="F462" s="88" t="s">
        <v>279</v>
      </c>
      <c r="G462" s="335">
        <f t="shared" ref="G462:N462" si="216">+G463+G465+G468+G470+G472+G474+G479</f>
        <v>0</v>
      </c>
      <c r="H462" s="335">
        <f t="shared" si="216"/>
        <v>0</v>
      </c>
      <c r="I462" s="335">
        <f t="shared" si="216"/>
        <v>0</v>
      </c>
      <c r="J462" s="335">
        <f t="shared" si="216"/>
        <v>0</v>
      </c>
      <c r="K462" s="335">
        <f t="shared" si="216"/>
        <v>0</v>
      </c>
      <c r="L462" s="335">
        <f t="shared" si="216"/>
        <v>0</v>
      </c>
      <c r="M462" s="335">
        <f t="shared" si="216"/>
        <v>10000</v>
      </c>
      <c r="N462" s="335">
        <f t="shared" si="216"/>
        <v>10000</v>
      </c>
      <c r="O462" s="536">
        <v>0</v>
      </c>
    </row>
    <row r="463" spans="1:15" x14ac:dyDescent="0.2">
      <c r="A463" s="65">
        <v>2</v>
      </c>
      <c r="B463" s="66">
        <v>6</v>
      </c>
      <c r="C463" s="66">
        <v>8</v>
      </c>
      <c r="D463" s="66">
        <v>1</v>
      </c>
      <c r="E463" s="66"/>
      <c r="F463" s="62" t="s">
        <v>280</v>
      </c>
      <c r="G463" s="67">
        <f t="shared" ref="G463:O463" si="217">+G464</f>
        <v>0</v>
      </c>
      <c r="H463" s="67">
        <f t="shared" si="217"/>
        <v>0</v>
      </c>
      <c r="I463" s="67">
        <f t="shared" si="217"/>
        <v>0</v>
      </c>
      <c r="J463" s="67">
        <f t="shared" si="217"/>
        <v>0</v>
      </c>
      <c r="K463" s="67">
        <f t="shared" si="217"/>
        <v>0</v>
      </c>
      <c r="L463" s="67">
        <f t="shared" si="217"/>
        <v>0</v>
      </c>
      <c r="M463" s="67">
        <f t="shared" si="217"/>
        <v>0</v>
      </c>
      <c r="N463" s="67">
        <f t="shared" si="217"/>
        <v>0</v>
      </c>
      <c r="O463" s="539">
        <f t="shared" si="217"/>
        <v>0</v>
      </c>
    </row>
    <row r="464" spans="1:15" x14ac:dyDescent="0.2">
      <c r="A464" s="57">
        <v>2</v>
      </c>
      <c r="B464" s="58">
        <v>6</v>
      </c>
      <c r="C464" s="58">
        <v>8</v>
      </c>
      <c r="D464" s="58">
        <v>1</v>
      </c>
      <c r="E464" s="58" t="s">
        <v>308</v>
      </c>
      <c r="F464" s="61" t="s">
        <v>280</v>
      </c>
      <c r="G464" s="67"/>
      <c r="H464" s="67"/>
      <c r="I464" s="67"/>
      <c r="J464" s="67"/>
      <c r="K464" s="67"/>
      <c r="L464" s="67"/>
      <c r="M464" s="67"/>
      <c r="N464" s="56">
        <f>SUBTOTAL(9,G464:M464)</f>
        <v>0</v>
      </c>
      <c r="O464" s="534">
        <f>IFERROR(N464/$N$19*100,"0.00")</f>
        <v>0</v>
      </c>
    </row>
    <row r="465" spans="1:15" x14ac:dyDescent="0.2">
      <c r="A465" s="65">
        <v>2</v>
      </c>
      <c r="B465" s="66">
        <v>6</v>
      </c>
      <c r="C465" s="66">
        <v>8</v>
      </c>
      <c r="D465" s="66">
        <v>3</v>
      </c>
      <c r="E465" s="66"/>
      <c r="F465" s="62" t="s">
        <v>281</v>
      </c>
      <c r="G465" s="67">
        <f t="shared" ref="G465:N465" si="218">+G466+G467</f>
        <v>0</v>
      </c>
      <c r="H465" s="67">
        <f t="shared" si="218"/>
        <v>0</v>
      </c>
      <c r="I465" s="67">
        <f t="shared" si="218"/>
        <v>0</v>
      </c>
      <c r="J465" s="67">
        <f t="shared" si="218"/>
        <v>0</v>
      </c>
      <c r="K465" s="67">
        <f t="shared" si="218"/>
        <v>0</v>
      </c>
      <c r="L465" s="67">
        <f t="shared" si="218"/>
        <v>0</v>
      </c>
      <c r="M465" s="67">
        <f t="shared" si="218"/>
        <v>0</v>
      </c>
      <c r="N465" s="67">
        <f t="shared" si="218"/>
        <v>0</v>
      </c>
      <c r="O465" s="539">
        <f>+O466+O467</f>
        <v>0</v>
      </c>
    </row>
    <row r="466" spans="1:15" x14ac:dyDescent="0.2">
      <c r="A466" s="63">
        <v>2</v>
      </c>
      <c r="B466" s="58">
        <v>6</v>
      </c>
      <c r="C466" s="58">
        <v>8</v>
      </c>
      <c r="D466" s="58">
        <v>3</v>
      </c>
      <c r="E466" s="58" t="s">
        <v>308</v>
      </c>
      <c r="F466" s="61" t="s">
        <v>282</v>
      </c>
      <c r="G466" s="56"/>
      <c r="H466" s="56"/>
      <c r="I466" s="56"/>
      <c r="J466" s="56"/>
      <c r="K466" s="56"/>
      <c r="L466" s="56"/>
      <c r="M466" s="56"/>
      <c r="N466" s="56">
        <f>SUBTOTAL(9,G466:M466)</f>
        <v>0</v>
      </c>
      <c r="O466" s="534">
        <f>IFERROR(N466/$N$19*100,"0.00")</f>
        <v>0</v>
      </c>
    </row>
    <row r="467" spans="1:15" x14ac:dyDescent="0.2">
      <c r="A467" s="63">
        <v>2</v>
      </c>
      <c r="B467" s="58">
        <v>6</v>
      </c>
      <c r="C467" s="58">
        <v>8</v>
      </c>
      <c r="D467" s="58">
        <v>3</v>
      </c>
      <c r="E467" s="58" t="s">
        <v>309</v>
      </c>
      <c r="F467" s="61" t="s">
        <v>283</v>
      </c>
      <c r="G467" s="67"/>
      <c r="H467" s="67"/>
      <c r="I467" s="67"/>
      <c r="J467" s="67"/>
      <c r="K467" s="67"/>
      <c r="L467" s="67"/>
      <c r="M467" s="67"/>
      <c r="N467" s="56">
        <f>SUBTOTAL(9,G467:M467)</f>
        <v>0</v>
      </c>
      <c r="O467" s="534">
        <f>IFERROR(N467/$N$19*100,"0.00")</f>
        <v>0</v>
      </c>
    </row>
    <row r="468" spans="1:15" x14ac:dyDescent="0.2">
      <c r="A468" s="65">
        <v>2</v>
      </c>
      <c r="B468" s="66">
        <v>6</v>
      </c>
      <c r="C468" s="66">
        <v>8</v>
      </c>
      <c r="D468" s="66">
        <v>5</v>
      </c>
      <c r="E468" s="66"/>
      <c r="F468" s="62" t="s">
        <v>284</v>
      </c>
      <c r="G468" s="67">
        <f t="shared" ref="G468:O468" si="219">+G469</f>
        <v>0</v>
      </c>
      <c r="H468" s="67">
        <f t="shared" si="219"/>
        <v>0</v>
      </c>
      <c r="I468" s="67">
        <f t="shared" si="219"/>
        <v>0</v>
      </c>
      <c r="J468" s="67">
        <f t="shared" si="219"/>
        <v>0</v>
      </c>
      <c r="K468" s="67">
        <f t="shared" si="219"/>
        <v>0</v>
      </c>
      <c r="L468" s="67">
        <f t="shared" si="219"/>
        <v>0</v>
      </c>
      <c r="M468" s="67">
        <f t="shared" si="219"/>
        <v>0</v>
      </c>
      <c r="N468" s="67">
        <f t="shared" si="219"/>
        <v>0</v>
      </c>
      <c r="O468" s="539">
        <f t="shared" si="219"/>
        <v>0</v>
      </c>
    </row>
    <row r="469" spans="1:15" x14ac:dyDescent="0.2">
      <c r="A469" s="63">
        <v>2</v>
      </c>
      <c r="B469" s="58">
        <v>6</v>
      </c>
      <c r="C469" s="58">
        <v>8</v>
      </c>
      <c r="D469" s="58">
        <v>5</v>
      </c>
      <c r="E469" s="58" t="s">
        <v>308</v>
      </c>
      <c r="F469" s="61" t="s">
        <v>284</v>
      </c>
      <c r="G469" s="67"/>
      <c r="H469" s="67"/>
      <c r="I469" s="67"/>
      <c r="J469" s="67"/>
      <c r="K469" s="67"/>
      <c r="L469" s="67"/>
      <c r="M469" s="67"/>
      <c r="N469" s="56">
        <f>SUBTOTAL(9,G469:M469)</f>
        <v>0</v>
      </c>
      <c r="O469" s="534">
        <f>IFERROR(N469/$N$19*100,"0.00")</f>
        <v>0</v>
      </c>
    </row>
    <row r="470" spans="1:15" x14ac:dyDescent="0.2">
      <c r="A470" s="65">
        <v>2</v>
      </c>
      <c r="B470" s="66">
        <v>6</v>
      </c>
      <c r="C470" s="66">
        <v>8</v>
      </c>
      <c r="D470" s="66">
        <v>6</v>
      </c>
      <c r="E470" s="66"/>
      <c r="F470" s="62" t="s">
        <v>285</v>
      </c>
      <c r="G470" s="67">
        <f t="shared" ref="G470:O470" si="220">+G471</f>
        <v>0</v>
      </c>
      <c r="H470" s="67">
        <f t="shared" si="220"/>
        <v>0</v>
      </c>
      <c r="I470" s="67">
        <f t="shared" si="220"/>
        <v>0</v>
      </c>
      <c r="J470" s="67">
        <f t="shared" si="220"/>
        <v>0</v>
      </c>
      <c r="K470" s="67">
        <f t="shared" si="220"/>
        <v>0</v>
      </c>
      <c r="L470" s="67">
        <f t="shared" si="220"/>
        <v>0</v>
      </c>
      <c r="M470" s="67">
        <f t="shared" si="220"/>
        <v>0</v>
      </c>
      <c r="N470" s="67">
        <f t="shared" si="220"/>
        <v>0</v>
      </c>
      <c r="O470" s="539">
        <f t="shared" si="220"/>
        <v>0</v>
      </c>
    </row>
    <row r="471" spans="1:15" x14ac:dyDescent="0.2">
      <c r="A471" s="63">
        <v>2</v>
      </c>
      <c r="B471" s="58">
        <v>6</v>
      </c>
      <c r="C471" s="58">
        <v>8</v>
      </c>
      <c r="D471" s="58">
        <v>6</v>
      </c>
      <c r="E471" s="58" t="s">
        <v>308</v>
      </c>
      <c r="F471" s="61" t="s">
        <v>285</v>
      </c>
      <c r="G471" s="67"/>
      <c r="H471" s="67"/>
      <c r="I471" s="67"/>
      <c r="J471" s="67"/>
      <c r="K471" s="67"/>
      <c r="L471" s="67"/>
      <c r="M471" s="67"/>
      <c r="N471" s="56">
        <f>SUBTOTAL(9,G471:M471)</f>
        <v>0</v>
      </c>
      <c r="O471" s="534">
        <f>IFERROR(N471/$N$19*100,"0.00")</f>
        <v>0</v>
      </c>
    </row>
    <row r="472" spans="1:15" x14ac:dyDescent="0.2">
      <c r="A472" s="68">
        <v>2</v>
      </c>
      <c r="B472" s="66">
        <v>6</v>
      </c>
      <c r="C472" s="66">
        <v>8</v>
      </c>
      <c r="D472" s="66">
        <v>7</v>
      </c>
      <c r="E472" s="66"/>
      <c r="F472" s="76" t="s">
        <v>286</v>
      </c>
      <c r="G472" s="67">
        <f t="shared" ref="G472:O472" si="221">+G473</f>
        <v>0</v>
      </c>
      <c r="H472" s="67">
        <f t="shared" si="221"/>
        <v>0</v>
      </c>
      <c r="I472" s="67">
        <f t="shared" si="221"/>
        <v>0</v>
      </c>
      <c r="J472" s="67">
        <f t="shared" si="221"/>
        <v>0</v>
      </c>
      <c r="K472" s="67">
        <f t="shared" si="221"/>
        <v>0</v>
      </c>
      <c r="L472" s="67">
        <f t="shared" si="221"/>
        <v>0</v>
      </c>
      <c r="M472" s="67">
        <f t="shared" si="221"/>
        <v>0</v>
      </c>
      <c r="N472" s="67">
        <f t="shared" si="221"/>
        <v>0</v>
      </c>
      <c r="O472" s="539">
        <f t="shared" si="221"/>
        <v>0</v>
      </c>
    </row>
    <row r="473" spans="1:15" x14ac:dyDescent="0.2">
      <c r="A473" s="63">
        <v>2</v>
      </c>
      <c r="B473" s="58">
        <v>6</v>
      </c>
      <c r="C473" s="58">
        <v>8</v>
      </c>
      <c r="D473" s="58">
        <v>7</v>
      </c>
      <c r="E473" s="58" t="s">
        <v>308</v>
      </c>
      <c r="F473" s="61" t="s">
        <v>286</v>
      </c>
      <c r="G473" s="67"/>
      <c r="H473" s="67"/>
      <c r="I473" s="67"/>
      <c r="J473" s="67"/>
      <c r="K473" s="67"/>
      <c r="L473" s="67"/>
      <c r="M473" s="67"/>
      <c r="N473" s="56">
        <f>SUBTOTAL(9,G473:M473)</f>
        <v>0</v>
      </c>
      <c r="O473" s="534">
        <f>IFERROR(N473/$N$19*100,"0.00")</f>
        <v>0</v>
      </c>
    </row>
    <row r="474" spans="1:15" x14ac:dyDescent="0.2">
      <c r="A474" s="65">
        <v>2</v>
      </c>
      <c r="B474" s="66">
        <v>6</v>
      </c>
      <c r="C474" s="66">
        <v>8</v>
      </c>
      <c r="D474" s="66">
        <v>8</v>
      </c>
      <c r="E474" s="66"/>
      <c r="F474" s="76" t="s">
        <v>287</v>
      </c>
      <c r="G474" s="67">
        <f t="shared" ref="G474:N474" si="222">+G475+G476+G477+G478</f>
        <v>0</v>
      </c>
      <c r="H474" s="67">
        <f t="shared" si="222"/>
        <v>0</v>
      </c>
      <c r="I474" s="67">
        <f t="shared" si="222"/>
        <v>0</v>
      </c>
      <c r="J474" s="67">
        <f t="shared" si="222"/>
        <v>0</v>
      </c>
      <c r="K474" s="67">
        <f t="shared" si="222"/>
        <v>0</v>
      </c>
      <c r="L474" s="67">
        <f t="shared" si="222"/>
        <v>0</v>
      </c>
      <c r="M474" s="67">
        <f t="shared" si="222"/>
        <v>10000</v>
      </c>
      <c r="N474" s="67">
        <f t="shared" si="222"/>
        <v>10000</v>
      </c>
      <c r="O474" s="539">
        <f>+O475+O476+O477+O478</f>
        <v>1.8518518518518519E-3</v>
      </c>
    </row>
    <row r="475" spans="1:15" x14ac:dyDescent="0.2">
      <c r="A475" s="63">
        <v>2</v>
      </c>
      <c r="B475" s="58">
        <v>6</v>
      </c>
      <c r="C475" s="58">
        <v>8</v>
      </c>
      <c r="D475" s="58">
        <v>8</v>
      </c>
      <c r="E475" s="58" t="s">
        <v>308</v>
      </c>
      <c r="F475" s="61" t="s">
        <v>288</v>
      </c>
      <c r="G475" s="56"/>
      <c r="H475" s="56"/>
      <c r="I475" s="56"/>
      <c r="J475" s="56"/>
      <c r="K475" s="56"/>
      <c r="L475" s="56"/>
      <c r="M475" s="56">
        <v>10000</v>
      </c>
      <c r="N475" s="56">
        <f>SUBTOTAL(9,G475:M475)</f>
        <v>10000</v>
      </c>
      <c r="O475" s="534">
        <f>IFERROR(N475/$N$19*100,"0.00")</f>
        <v>1.8518518518518519E-3</v>
      </c>
    </row>
    <row r="476" spans="1:15" x14ac:dyDescent="0.2">
      <c r="A476" s="63">
        <v>2</v>
      </c>
      <c r="B476" s="58">
        <v>6</v>
      </c>
      <c r="C476" s="58">
        <v>8</v>
      </c>
      <c r="D476" s="58">
        <v>8</v>
      </c>
      <c r="E476" s="58" t="s">
        <v>309</v>
      </c>
      <c r="F476" s="61" t="s">
        <v>289</v>
      </c>
      <c r="G476" s="56"/>
      <c r="H476" s="56"/>
      <c r="I476" s="56"/>
      <c r="J476" s="56"/>
      <c r="K476" s="56"/>
      <c r="L476" s="56"/>
      <c r="M476" s="56"/>
      <c r="N476" s="56">
        <f>SUBTOTAL(9,G476:M476)</f>
        <v>0</v>
      </c>
      <c r="O476" s="534">
        <f>IFERROR(N476/$N$19*100,"0.00")</f>
        <v>0</v>
      </c>
    </row>
    <row r="477" spans="1:15" x14ac:dyDescent="0.2">
      <c r="A477" s="63">
        <v>2</v>
      </c>
      <c r="B477" s="58">
        <v>6</v>
      </c>
      <c r="C477" s="58">
        <v>8</v>
      </c>
      <c r="D477" s="58">
        <v>8</v>
      </c>
      <c r="E477" s="58" t="s">
        <v>310</v>
      </c>
      <c r="F477" s="61" t="s">
        <v>290</v>
      </c>
      <c r="G477" s="56"/>
      <c r="H477" s="56"/>
      <c r="I477" s="56"/>
      <c r="J477" s="56"/>
      <c r="K477" s="56"/>
      <c r="L477" s="56"/>
      <c r="M477" s="56"/>
      <c r="N477" s="56">
        <f>SUBTOTAL(9,G477:M477)</f>
        <v>0</v>
      </c>
      <c r="O477" s="534">
        <f>IFERROR(N477/$N$19*100,"0.00")</f>
        <v>0</v>
      </c>
    </row>
    <row r="478" spans="1:15" x14ac:dyDescent="0.2">
      <c r="A478" s="63">
        <v>2</v>
      </c>
      <c r="B478" s="58">
        <v>6</v>
      </c>
      <c r="C478" s="58">
        <v>8</v>
      </c>
      <c r="D478" s="58">
        <v>8</v>
      </c>
      <c r="E478" s="58" t="s">
        <v>311</v>
      </c>
      <c r="F478" s="61" t="s">
        <v>291</v>
      </c>
      <c r="G478" s="67"/>
      <c r="H478" s="67"/>
      <c r="I478" s="67"/>
      <c r="J478" s="67"/>
      <c r="K478" s="67"/>
      <c r="L478" s="67"/>
      <c r="M478" s="67"/>
      <c r="N478" s="56">
        <f>SUBTOTAL(9,G478:M478)</f>
        <v>0</v>
      </c>
      <c r="O478" s="534">
        <f>IFERROR(N478/$N$19*100,"0.00")</f>
        <v>0</v>
      </c>
    </row>
    <row r="479" spans="1:15" x14ac:dyDescent="0.2">
      <c r="A479" s="65">
        <v>2</v>
      </c>
      <c r="B479" s="66">
        <v>6</v>
      </c>
      <c r="C479" s="66">
        <v>8</v>
      </c>
      <c r="D479" s="66">
        <v>9</v>
      </c>
      <c r="E479" s="66"/>
      <c r="F479" s="76" t="s">
        <v>292</v>
      </c>
      <c r="G479" s="67">
        <f t="shared" ref="G479:O479" si="223">+G480</f>
        <v>0</v>
      </c>
      <c r="H479" s="67">
        <f t="shared" si="223"/>
        <v>0</v>
      </c>
      <c r="I479" s="67">
        <f t="shared" si="223"/>
        <v>0</v>
      </c>
      <c r="J479" s="67">
        <f t="shared" si="223"/>
        <v>0</v>
      </c>
      <c r="K479" s="67">
        <f t="shared" si="223"/>
        <v>0</v>
      </c>
      <c r="L479" s="67">
        <f t="shared" si="223"/>
        <v>0</v>
      </c>
      <c r="M479" s="67">
        <f t="shared" si="223"/>
        <v>0</v>
      </c>
      <c r="N479" s="67">
        <f t="shared" si="223"/>
        <v>0</v>
      </c>
      <c r="O479" s="539">
        <f t="shared" si="223"/>
        <v>0</v>
      </c>
    </row>
    <row r="480" spans="1:15" x14ac:dyDescent="0.2">
      <c r="A480" s="63">
        <v>2</v>
      </c>
      <c r="B480" s="58">
        <v>6</v>
      </c>
      <c r="C480" s="58">
        <v>8</v>
      </c>
      <c r="D480" s="58">
        <v>9</v>
      </c>
      <c r="E480" s="58" t="s">
        <v>308</v>
      </c>
      <c r="F480" s="61" t="s">
        <v>292</v>
      </c>
      <c r="G480" s="67"/>
      <c r="H480" s="67"/>
      <c r="I480" s="67"/>
      <c r="J480" s="67"/>
      <c r="K480" s="67"/>
      <c r="L480" s="67"/>
      <c r="M480" s="67"/>
      <c r="N480" s="56">
        <f>SUBTOTAL(9,G480:M480)</f>
        <v>0</v>
      </c>
      <c r="O480" s="534">
        <f>IFERROR(N480/$N$19*100,"0.00")</f>
        <v>0</v>
      </c>
    </row>
    <row r="481" spans="1:15" x14ac:dyDescent="0.2">
      <c r="A481" s="87">
        <v>2</v>
      </c>
      <c r="B481" s="85">
        <v>6</v>
      </c>
      <c r="C481" s="85">
        <v>9</v>
      </c>
      <c r="D481" s="85"/>
      <c r="E481" s="85"/>
      <c r="F481" s="88" t="s">
        <v>453</v>
      </c>
      <c r="G481" s="335">
        <f t="shared" ref="G481:N481" si="224">+G482+G484+G486</f>
        <v>0</v>
      </c>
      <c r="H481" s="335">
        <f t="shared" si="224"/>
        <v>0</v>
      </c>
      <c r="I481" s="335">
        <f t="shared" si="224"/>
        <v>0</v>
      </c>
      <c r="J481" s="335">
        <f t="shared" si="224"/>
        <v>0</v>
      </c>
      <c r="K481" s="335">
        <f t="shared" si="224"/>
        <v>0</v>
      </c>
      <c r="L481" s="335">
        <f t="shared" si="224"/>
        <v>0</v>
      </c>
      <c r="M481" s="335">
        <f t="shared" si="224"/>
        <v>0</v>
      </c>
      <c r="N481" s="335">
        <f t="shared" si="224"/>
        <v>0</v>
      </c>
      <c r="O481" s="536">
        <v>0</v>
      </c>
    </row>
    <row r="482" spans="1:15" x14ac:dyDescent="0.2">
      <c r="A482" s="68">
        <v>2</v>
      </c>
      <c r="B482" s="66">
        <v>6</v>
      </c>
      <c r="C482" s="66">
        <v>9</v>
      </c>
      <c r="D482" s="66">
        <v>1</v>
      </c>
      <c r="E482" s="66"/>
      <c r="F482" s="76" t="s">
        <v>454</v>
      </c>
      <c r="G482" s="67">
        <f t="shared" ref="G482:N482" si="225">+G483</f>
        <v>0</v>
      </c>
      <c r="H482" s="67">
        <f t="shared" si="225"/>
        <v>0</v>
      </c>
      <c r="I482" s="67">
        <f t="shared" si="225"/>
        <v>0</v>
      </c>
      <c r="J482" s="67">
        <f t="shared" si="225"/>
        <v>0</v>
      </c>
      <c r="K482" s="67">
        <f t="shared" si="225"/>
        <v>0</v>
      </c>
      <c r="L482" s="67">
        <f t="shared" si="225"/>
        <v>0</v>
      </c>
      <c r="M482" s="67">
        <f t="shared" si="225"/>
        <v>0</v>
      </c>
      <c r="N482" s="67">
        <f t="shared" si="225"/>
        <v>0</v>
      </c>
      <c r="O482" s="537" t="s">
        <v>1664</v>
      </c>
    </row>
    <row r="483" spans="1:15" x14ac:dyDescent="0.2">
      <c r="A483" s="63">
        <v>2</v>
      </c>
      <c r="B483" s="58">
        <v>6</v>
      </c>
      <c r="C483" s="58">
        <v>9</v>
      </c>
      <c r="D483" s="58">
        <v>1</v>
      </c>
      <c r="E483" s="58" t="s">
        <v>308</v>
      </c>
      <c r="F483" s="61" t="s">
        <v>454</v>
      </c>
      <c r="G483" s="67"/>
      <c r="H483" s="67"/>
      <c r="I483" s="67"/>
      <c r="J483" s="67"/>
      <c r="K483" s="67"/>
      <c r="L483" s="67"/>
      <c r="M483" s="67"/>
      <c r="N483" s="56">
        <f>SUBTOTAL(9,G483:M483)</f>
        <v>0</v>
      </c>
      <c r="O483" s="534">
        <f>IFERROR(N483/$N$19*100,"0.00")</f>
        <v>0</v>
      </c>
    </row>
    <row r="484" spans="1:15" x14ac:dyDescent="0.2">
      <c r="A484" s="68">
        <v>2</v>
      </c>
      <c r="B484" s="66">
        <v>6</v>
      </c>
      <c r="C484" s="66">
        <v>9</v>
      </c>
      <c r="D484" s="66">
        <v>2</v>
      </c>
      <c r="E484" s="66"/>
      <c r="F484" s="76" t="s">
        <v>455</v>
      </c>
      <c r="G484" s="67">
        <f t="shared" ref="G484:N484" si="226">+G485</f>
        <v>0</v>
      </c>
      <c r="H484" s="67">
        <f t="shared" si="226"/>
        <v>0</v>
      </c>
      <c r="I484" s="67">
        <f t="shared" si="226"/>
        <v>0</v>
      </c>
      <c r="J484" s="67">
        <f t="shared" si="226"/>
        <v>0</v>
      </c>
      <c r="K484" s="67">
        <f t="shared" si="226"/>
        <v>0</v>
      </c>
      <c r="L484" s="67">
        <f t="shared" si="226"/>
        <v>0</v>
      </c>
      <c r="M484" s="67">
        <f t="shared" si="226"/>
        <v>0</v>
      </c>
      <c r="N484" s="67">
        <f t="shared" si="226"/>
        <v>0</v>
      </c>
      <c r="O484" s="537" t="s">
        <v>1664</v>
      </c>
    </row>
    <row r="485" spans="1:15" x14ac:dyDescent="0.2">
      <c r="A485" s="63">
        <v>2</v>
      </c>
      <c r="B485" s="58">
        <v>6</v>
      </c>
      <c r="C485" s="58">
        <v>9</v>
      </c>
      <c r="D485" s="58">
        <v>2</v>
      </c>
      <c r="E485" s="58" t="s">
        <v>308</v>
      </c>
      <c r="F485" s="61" t="s">
        <v>455</v>
      </c>
      <c r="G485" s="67"/>
      <c r="H485" s="67"/>
      <c r="I485" s="67"/>
      <c r="J485" s="67"/>
      <c r="K485" s="67"/>
      <c r="L485" s="67"/>
      <c r="M485" s="67"/>
      <c r="N485" s="56">
        <f>SUBTOTAL(9,G485:M485)</f>
        <v>0</v>
      </c>
      <c r="O485" s="534">
        <f>IFERROR(N485/$N$19*100,"0.00")</f>
        <v>0</v>
      </c>
    </row>
    <row r="486" spans="1:15" x14ac:dyDescent="0.2">
      <c r="A486" s="68">
        <v>2</v>
      </c>
      <c r="B486" s="66">
        <v>6</v>
      </c>
      <c r="C486" s="66">
        <v>9</v>
      </c>
      <c r="D486" s="66">
        <v>9</v>
      </c>
      <c r="E486" s="66"/>
      <c r="F486" s="76" t="s">
        <v>456</v>
      </c>
      <c r="G486" s="67">
        <f t="shared" ref="G486:N486" si="227">+G487</f>
        <v>0</v>
      </c>
      <c r="H486" s="67">
        <f t="shared" si="227"/>
        <v>0</v>
      </c>
      <c r="I486" s="67">
        <f t="shared" si="227"/>
        <v>0</v>
      </c>
      <c r="J486" s="67">
        <f t="shared" si="227"/>
        <v>0</v>
      </c>
      <c r="K486" s="67">
        <f t="shared" si="227"/>
        <v>0</v>
      </c>
      <c r="L486" s="67">
        <f t="shared" si="227"/>
        <v>0</v>
      </c>
      <c r="M486" s="67">
        <f t="shared" si="227"/>
        <v>0</v>
      </c>
      <c r="N486" s="67">
        <f t="shared" si="227"/>
        <v>0</v>
      </c>
      <c r="O486" s="537" t="s">
        <v>1664</v>
      </c>
    </row>
    <row r="487" spans="1:15" x14ac:dyDescent="0.2">
      <c r="A487" s="63">
        <v>2</v>
      </c>
      <c r="B487" s="58">
        <v>6</v>
      </c>
      <c r="C487" s="58">
        <v>9</v>
      </c>
      <c r="D487" s="58">
        <v>9</v>
      </c>
      <c r="E487" s="58" t="s">
        <v>308</v>
      </c>
      <c r="F487" s="61" t="s">
        <v>456</v>
      </c>
      <c r="G487" s="67"/>
      <c r="H487" s="67"/>
      <c r="I487" s="67"/>
      <c r="J487" s="67"/>
      <c r="K487" s="67"/>
      <c r="L487" s="67"/>
      <c r="M487" s="67"/>
      <c r="N487" s="56">
        <f>SUBTOTAL(9,G487:M487)</f>
        <v>0</v>
      </c>
      <c r="O487" s="534">
        <f>IFERROR(N487/$N$19*100,"0.00")</f>
        <v>0</v>
      </c>
    </row>
    <row r="488" spans="1:15" x14ac:dyDescent="0.2">
      <c r="A488" s="89">
        <v>2</v>
      </c>
      <c r="B488" s="90">
        <v>7</v>
      </c>
      <c r="C488" s="91"/>
      <c r="D488" s="91"/>
      <c r="E488" s="91"/>
      <c r="F488" s="92" t="s">
        <v>253</v>
      </c>
      <c r="G488" s="336">
        <f t="shared" ref="G488:N488" si="228">+G489+G500+G513</f>
        <v>0</v>
      </c>
      <c r="H488" s="336">
        <f t="shared" si="228"/>
        <v>0</v>
      </c>
      <c r="I488" s="336">
        <f t="shared" si="228"/>
        <v>0</v>
      </c>
      <c r="J488" s="336">
        <f t="shared" si="228"/>
        <v>0</v>
      </c>
      <c r="K488" s="336">
        <f t="shared" si="228"/>
        <v>0</v>
      </c>
      <c r="L488" s="336">
        <f t="shared" si="228"/>
        <v>0</v>
      </c>
      <c r="M488" s="336">
        <f t="shared" si="228"/>
        <v>100000</v>
      </c>
      <c r="N488" s="336">
        <f t="shared" si="228"/>
        <v>100000</v>
      </c>
      <c r="O488" s="535">
        <f>+O489+O500+O513</f>
        <v>1.8518518518518517E-2</v>
      </c>
    </row>
    <row r="489" spans="1:15" x14ac:dyDescent="0.2">
      <c r="A489" s="87">
        <v>2</v>
      </c>
      <c r="B489" s="85">
        <v>7</v>
      </c>
      <c r="C489" s="85">
        <v>1</v>
      </c>
      <c r="D489" s="85"/>
      <c r="E489" s="85"/>
      <c r="F489" s="88" t="s">
        <v>293</v>
      </c>
      <c r="G489" s="335">
        <f t="shared" ref="G489:N489" si="229">+G490+G492+G494+G496+G498</f>
        <v>0</v>
      </c>
      <c r="H489" s="335">
        <f t="shared" si="229"/>
        <v>0</v>
      </c>
      <c r="I489" s="335">
        <f t="shared" si="229"/>
        <v>0</v>
      </c>
      <c r="J489" s="335">
        <f t="shared" si="229"/>
        <v>0</v>
      </c>
      <c r="K489" s="335">
        <f t="shared" si="229"/>
        <v>0</v>
      </c>
      <c r="L489" s="335">
        <f t="shared" si="229"/>
        <v>0</v>
      </c>
      <c r="M489" s="335">
        <f t="shared" si="229"/>
        <v>0</v>
      </c>
      <c r="N489" s="335">
        <f t="shared" si="229"/>
        <v>0</v>
      </c>
      <c r="O489" s="536">
        <v>0</v>
      </c>
    </row>
    <row r="490" spans="1:15" x14ac:dyDescent="0.2">
      <c r="A490" s="65">
        <v>2</v>
      </c>
      <c r="B490" s="66">
        <v>7</v>
      </c>
      <c r="C490" s="66">
        <v>1</v>
      </c>
      <c r="D490" s="66">
        <v>1</v>
      </c>
      <c r="E490" s="66"/>
      <c r="F490" s="62" t="s">
        <v>294</v>
      </c>
      <c r="G490" s="67">
        <f t="shared" ref="G490:O490" si="230">+G491</f>
        <v>0</v>
      </c>
      <c r="H490" s="67">
        <f t="shared" si="230"/>
        <v>0</v>
      </c>
      <c r="I490" s="67">
        <f t="shared" si="230"/>
        <v>0</v>
      </c>
      <c r="J490" s="67">
        <f t="shared" si="230"/>
        <v>0</v>
      </c>
      <c r="K490" s="67">
        <f t="shared" si="230"/>
        <v>0</v>
      </c>
      <c r="L490" s="67">
        <f t="shared" si="230"/>
        <v>0</v>
      </c>
      <c r="M490" s="67">
        <f t="shared" si="230"/>
        <v>0</v>
      </c>
      <c r="N490" s="67">
        <f t="shared" si="230"/>
        <v>0</v>
      </c>
      <c r="O490" s="539">
        <f t="shared" si="230"/>
        <v>0</v>
      </c>
    </row>
    <row r="491" spans="1:15" x14ac:dyDescent="0.2">
      <c r="A491" s="63">
        <v>2</v>
      </c>
      <c r="B491" s="58">
        <v>7</v>
      </c>
      <c r="C491" s="58">
        <v>1</v>
      </c>
      <c r="D491" s="58">
        <v>1</v>
      </c>
      <c r="E491" s="58" t="s">
        <v>308</v>
      </c>
      <c r="F491" s="61" t="s">
        <v>294</v>
      </c>
      <c r="G491" s="67"/>
      <c r="H491" s="67"/>
      <c r="I491" s="67"/>
      <c r="J491" s="67"/>
      <c r="K491" s="67"/>
      <c r="L491" s="67"/>
      <c r="M491" s="67"/>
      <c r="N491" s="56">
        <f>SUBTOTAL(9,G491:M491)</f>
        <v>0</v>
      </c>
      <c r="O491" s="534">
        <f>IFERROR(N491/$N$19*100,"0.00")</f>
        <v>0</v>
      </c>
    </row>
    <row r="492" spans="1:15" x14ac:dyDescent="0.2">
      <c r="A492" s="65">
        <v>2</v>
      </c>
      <c r="B492" s="66">
        <v>7</v>
      </c>
      <c r="C492" s="66">
        <v>1</v>
      </c>
      <c r="D492" s="66">
        <v>2</v>
      </c>
      <c r="E492" s="66"/>
      <c r="F492" s="62" t="s">
        <v>295</v>
      </c>
      <c r="G492" s="67">
        <f t="shared" ref="G492:O492" si="231">+G493</f>
        <v>0</v>
      </c>
      <c r="H492" s="67">
        <f t="shared" si="231"/>
        <v>0</v>
      </c>
      <c r="I492" s="67">
        <f t="shared" si="231"/>
        <v>0</v>
      </c>
      <c r="J492" s="67">
        <f t="shared" si="231"/>
        <v>0</v>
      </c>
      <c r="K492" s="67">
        <f t="shared" si="231"/>
        <v>0</v>
      </c>
      <c r="L492" s="67">
        <f t="shared" si="231"/>
        <v>0</v>
      </c>
      <c r="M492" s="67">
        <f t="shared" si="231"/>
        <v>0</v>
      </c>
      <c r="N492" s="67">
        <f t="shared" si="231"/>
        <v>0</v>
      </c>
      <c r="O492" s="539">
        <f t="shared" si="231"/>
        <v>0</v>
      </c>
    </row>
    <row r="493" spans="1:15" x14ac:dyDescent="0.2">
      <c r="A493" s="63">
        <v>2</v>
      </c>
      <c r="B493" s="58">
        <v>7</v>
      </c>
      <c r="C493" s="58">
        <v>1</v>
      </c>
      <c r="D493" s="58">
        <v>2</v>
      </c>
      <c r="E493" s="58" t="s">
        <v>308</v>
      </c>
      <c r="F493" s="61" t="s">
        <v>295</v>
      </c>
      <c r="G493" s="67"/>
      <c r="H493" s="67"/>
      <c r="I493" s="67"/>
      <c r="J493" s="67"/>
      <c r="K493" s="67"/>
      <c r="L493" s="67"/>
      <c r="M493" s="67"/>
      <c r="N493" s="56">
        <f>SUBTOTAL(9,G493:M493)</f>
        <v>0</v>
      </c>
      <c r="O493" s="534">
        <f>IFERROR(N493/$N$19*100,"0.00")</f>
        <v>0</v>
      </c>
    </row>
    <row r="494" spans="1:15" x14ac:dyDescent="0.2">
      <c r="A494" s="65">
        <v>2</v>
      </c>
      <c r="B494" s="66">
        <v>7</v>
      </c>
      <c r="C494" s="66">
        <v>1</v>
      </c>
      <c r="D494" s="66">
        <v>3</v>
      </c>
      <c r="E494" s="66"/>
      <c r="F494" s="62" t="s">
        <v>296</v>
      </c>
      <c r="G494" s="67">
        <f t="shared" ref="G494:O494" si="232">+G495</f>
        <v>0</v>
      </c>
      <c r="H494" s="67">
        <f t="shared" si="232"/>
        <v>0</v>
      </c>
      <c r="I494" s="67">
        <f t="shared" si="232"/>
        <v>0</v>
      </c>
      <c r="J494" s="67">
        <f t="shared" si="232"/>
        <v>0</v>
      </c>
      <c r="K494" s="67">
        <f t="shared" si="232"/>
        <v>0</v>
      </c>
      <c r="L494" s="67">
        <f t="shared" si="232"/>
        <v>0</v>
      </c>
      <c r="M494" s="67">
        <f t="shared" si="232"/>
        <v>0</v>
      </c>
      <c r="N494" s="67">
        <f t="shared" si="232"/>
        <v>0</v>
      </c>
      <c r="O494" s="539">
        <f t="shared" si="232"/>
        <v>0</v>
      </c>
    </row>
    <row r="495" spans="1:15" x14ac:dyDescent="0.2">
      <c r="A495" s="63">
        <v>2</v>
      </c>
      <c r="B495" s="58">
        <v>7</v>
      </c>
      <c r="C495" s="58">
        <v>1</v>
      </c>
      <c r="D495" s="58">
        <v>3</v>
      </c>
      <c r="E495" s="58" t="s">
        <v>308</v>
      </c>
      <c r="F495" s="61" t="s">
        <v>296</v>
      </c>
      <c r="G495" s="67"/>
      <c r="H495" s="67"/>
      <c r="I495" s="67"/>
      <c r="J495" s="67"/>
      <c r="K495" s="67"/>
      <c r="L495" s="67"/>
      <c r="M495" s="67"/>
      <c r="N495" s="56">
        <f>SUBTOTAL(9,G495:M495)</f>
        <v>0</v>
      </c>
      <c r="O495" s="534">
        <f>IFERROR(N495/$N$19*100,"0.00")</f>
        <v>0</v>
      </c>
    </row>
    <row r="496" spans="1:15" x14ac:dyDescent="0.2">
      <c r="A496" s="65">
        <v>2</v>
      </c>
      <c r="B496" s="66">
        <v>7</v>
      </c>
      <c r="C496" s="66">
        <v>1</v>
      </c>
      <c r="D496" s="66">
        <v>4</v>
      </c>
      <c r="E496" s="66"/>
      <c r="F496" s="62" t="s">
        <v>297</v>
      </c>
      <c r="G496" s="67">
        <f t="shared" ref="G496:O496" si="233">+G497</f>
        <v>0</v>
      </c>
      <c r="H496" s="67">
        <f t="shared" si="233"/>
        <v>0</v>
      </c>
      <c r="I496" s="67">
        <f t="shared" si="233"/>
        <v>0</v>
      </c>
      <c r="J496" s="67">
        <f t="shared" si="233"/>
        <v>0</v>
      </c>
      <c r="K496" s="67">
        <f t="shared" si="233"/>
        <v>0</v>
      </c>
      <c r="L496" s="67">
        <f t="shared" si="233"/>
        <v>0</v>
      </c>
      <c r="M496" s="67">
        <f t="shared" si="233"/>
        <v>0</v>
      </c>
      <c r="N496" s="67">
        <f t="shared" si="233"/>
        <v>0</v>
      </c>
      <c r="O496" s="539">
        <f t="shared" si="233"/>
        <v>0</v>
      </c>
    </row>
    <row r="497" spans="1:15" x14ac:dyDescent="0.2">
      <c r="A497" s="63">
        <v>2</v>
      </c>
      <c r="B497" s="58">
        <v>7</v>
      </c>
      <c r="C497" s="58">
        <v>1</v>
      </c>
      <c r="D497" s="58">
        <v>4</v>
      </c>
      <c r="E497" s="58" t="s">
        <v>308</v>
      </c>
      <c r="F497" s="61" t="s">
        <v>297</v>
      </c>
      <c r="G497" s="67"/>
      <c r="H497" s="67"/>
      <c r="I497" s="67"/>
      <c r="J497" s="67"/>
      <c r="K497" s="67"/>
      <c r="L497" s="67"/>
      <c r="M497" s="67"/>
      <c r="N497" s="56">
        <f>SUBTOTAL(9,G497:M497)</f>
        <v>0</v>
      </c>
      <c r="O497" s="534">
        <f>IFERROR(N497/$N$19*100,"0.00")</f>
        <v>0</v>
      </c>
    </row>
    <row r="498" spans="1:15" x14ac:dyDescent="0.2">
      <c r="A498" s="68">
        <v>2</v>
      </c>
      <c r="B498" s="66">
        <v>7</v>
      </c>
      <c r="C498" s="66">
        <v>1</v>
      </c>
      <c r="D498" s="66">
        <v>5</v>
      </c>
      <c r="E498" s="66"/>
      <c r="F498" s="76" t="s">
        <v>457</v>
      </c>
      <c r="G498" s="67">
        <f t="shared" ref="G498:O498" si="234">+G499</f>
        <v>0</v>
      </c>
      <c r="H498" s="67">
        <f t="shared" si="234"/>
        <v>0</v>
      </c>
      <c r="I498" s="67">
        <f t="shared" si="234"/>
        <v>0</v>
      </c>
      <c r="J498" s="67">
        <f t="shared" si="234"/>
        <v>0</v>
      </c>
      <c r="K498" s="67">
        <f t="shared" si="234"/>
        <v>0</v>
      </c>
      <c r="L498" s="67">
        <f t="shared" si="234"/>
        <v>0</v>
      </c>
      <c r="M498" s="67">
        <f t="shared" si="234"/>
        <v>0</v>
      </c>
      <c r="N498" s="67">
        <f t="shared" si="234"/>
        <v>0</v>
      </c>
      <c r="O498" s="539">
        <f t="shared" si="234"/>
        <v>0</v>
      </c>
    </row>
    <row r="499" spans="1:15" x14ac:dyDescent="0.2">
      <c r="A499" s="63">
        <v>2</v>
      </c>
      <c r="B499" s="58">
        <v>7</v>
      </c>
      <c r="C499" s="58">
        <v>1</v>
      </c>
      <c r="D499" s="58">
        <v>5</v>
      </c>
      <c r="E499" s="58" t="s">
        <v>308</v>
      </c>
      <c r="F499" s="61" t="s">
        <v>457</v>
      </c>
      <c r="G499" s="67"/>
      <c r="H499" s="67"/>
      <c r="I499" s="67"/>
      <c r="J499" s="67"/>
      <c r="K499" s="67"/>
      <c r="L499" s="67"/>
      <c r="M499" s="67"/>
      <c r="N499" s="56">
        <f>SUBTOTAL(9,G499:M499)</f>
        <v>0</v>
      </c>
      <c r="O499" s="534">
        <f>IFERROR(N499/$N$19*100,"0.00")</f>
        <v>0</v>
      </c>
    </row>
    <row r="500" spans="1:15" x14ac:dyDescent="0.2">
      <c r="A500" s="87">
        <v>2</v>
      </c>
      <c r="B500" s="85">
        <v>7</v>
      </c>
      <c r="C500" s="85">
        <v>2</v>
      </c>
      <c r="D500" s="85"/>
      <c r="E500" s="85"/>
      <c r="F500" s="88" t="s">
        <v>298</v>
      </c>
      <c r="G500" s="335">
        <f t="shared" ref="G500:N500" si="235">+G501+G503+G505+G507+G509+G511</f>
        <v>0</v>
      </c>
      <c r="H500" s="335">
        <f t="shared" si="235"/>
        <v>0</v>
      </c>
      <c r="I500" s="335">
        <f t="shared" si="235"/>
        <v>0</v>
      </c>
      <c r="J500" s="335">
        <f t="shared" si="235"/>
        <v>0</v>
      </c>
      <c r="K500" s="335">
        <f t="shared" si="235"/>
        <v>0</v>
      </c>
      <c r="L500" s="335">
        <f t="shared" si="235"/>
        <v>0</v>
      </c>
      <c r="M500" s="335">
        <f t="shared" si="235"/>
        <v>100000</v>
      </c>
      <c r="N500" s="335">
        <f t="shared" si="235"/>
        <v>100000</v>
      </c>
      <c r="O500" s="536">
        <f>+O501</f>
        <v>1.8518518518518517E-2</v>
      </c>
    </row>
    <row r="501" spans="1:15" x14ac:dyDescent="0.2">
      <c r="A501" s="65">
        <v>2</v>
      </c>
      <c r="B501" s="66">
        <v>7</v>
      </c>
      <c r="C501" s="66">
        <v>2</v>
      </c>
      <c r="D501" s="66">
        <v>1</v>
      </c>
      <c r="E501" s="66"/>
      <c r="F501" s="62" t="s">
        <v>299</v>
      </c>
      <c r="G501" s="67">
        <f t="shared" ref="G501:O501" si="236">+G502</f>
        <v>0</v>
      </c>
      <c r="H501" s="67">
        <f t="shared" si="236"/>
        <v>0</v>
      </c>
      <c r="I501" s="67">
        <f t="shared" si="236"/>
        <v>0</v>
      </c>
      <c r="J501" s="67">
        <f t="shared" si="236"/>
        <v>0</v>
      </c>
      <c r="K501" s="67">
        <f t="shared" si="236"/>
        <v>0</v>
      </c>
      <c r="L501" s="67">
        <f t="shared" si="236"/>
        <v>0</v>
      </c>
      <c r="M501" s="67">
        <f t="shared" si="236"/>
        <v>100000</v>
      </c>
      <c r="N501" s="67">
        <f t="shared" si="236"/>
        <v>100000</v>
      </c>
      <c r="O501" s="539">
        <f t="shared" si="236"/>
        <v>1.8518518518518517E-2</v>
      </c>
    </row>
    <row r="502" spans="1:15" x14ac:dyDescent="0.2">
      <c r="A502" s="63">
        <v>2</v>
      </c>
      <c r="B502" s="58">
        <v>7</v>
      </c>
      <c r="C502" s="58">
        <v>2</v>
      </c>
      <c r="D502" s="58">
        <v>1</v>
      </c>
      <c r="E502" s="58" t="s">
        <v>308</v>
      </c>
      <c r="F502" s="61" t="s">
        <v>299</v>
      </c>
      <c r="G502" s="67"/>
      <c r="H502" s="67"/>
      <c r="I502" s="67"/>
      <c r="J502" s="67"/>
      <c r="K502" s="67"/>
      <c r="L502" s="67"/>
      <c r="M502" s="67">
        <v>100000</v>
      </c>
      <c r="N502" s="56">
        <f>SUBTOTAL(9,G502:M502)</f>
        <v>100000</v>
      </c>
      <c r="O502" s="534">
        <f>IFERROR(N502/$N$19*100,"0.00")</f>
        <v>1.8518518518518517E-2</v>
      </c>
    </row>
    <row r="503" spans="1:15" x14ac:dyDescent="0.2">
      <c r="A503" s="65">
        <v>2</v>
      </c>
      <c r="B503" s="66">
        <v>7</v>
      </c>
      <c r="C503" s="66">
        <v>2</v>
      </c>
      <c r="D503" s="66">
        <v>2</v>
      </c>
      <c r="E503" s="66"/>
      <c r="F503" s="62" t="s">
        <v>300</v>
      </c>
      <c r="G503" s="67">
        <f t="shared" ref="G503:O503" si="237">+G504</f>
        <v>0</v>
      </c>
      <c r="H503" s="67">
        <f t="shared" si="237"/>
        <v>0</v>
      </c>
      <c r="I503" s="67">
        <f t="shared" si="237"/>
        <v>0</v>
      </c>
      <c r="J503" s="67">
        <f t="shared" si="237"/>
        <v>0</v>
      </c>
      <c r="K503" s="67">
        <f t="shared" si="237"/>
        <v>0</v>
      </c>
      <c r="L503" s="67">
        <f t="shared" si="237"/>
        <v>0</v>
      </c>
      <c r="M503" s="67">
        <f t="shared" si="237"/>
        <v>0</v>
      </c>
      <c r="N503" s="67">
        <f t="shared" si="237"/>
        <v>0</v>
      </c>
      <c r="O503" s="539">
        <f t="shared" si="237"/>
        <v>0</v>
      </c>
    </row>
    <row r="504" spans="1:15" x14ac:dyDescent="0.2">
      <c r="A504" s="63">
        <v>2</v>
      </c>
      <c r="B504" s="58">
        <v>7</v>
      </c>
      <c r="C504" s="58">
        <v>2</v>
      </c>
      <c r="D504" s="58">
        <v>2</v>
      </c>
      <c r="E504" s="58" t="s">
        <v>308</v>
      </c>
      <c r="F504" s="61" t="s">
        <v>300</v>
      </c>
      <c r="G504" s="67"/>
      <c r="H504" s="67"/>
      <c r="I504" s="67"/>
      <c r="J504" s="67"/>
      <c r="K504" s="67"/>
      <c r="L504" s="67"/>
      <c r="M504" s="67"/>
      <c r="N504" s="56">
        <f>SUBTOTAL(9,G504:M504)</f>
        <v>0</v>
      </c>
      <c r="O504" s="534">
        <f>IFERROR(N504/$N$19*100,"0.00")</f>
        <v>0</v>
      </c>
    </row>
    <row r="505" spans="1:15" x14ac:dyDescent="0.2">
      <c r="A505" s="65">
        <v>2</v>
      </c>
      <c r="B505" s="66">
        <v>7</v>
      </c>
      <c r="C505" s="66">
        <v>2</v>
      </c>
      <c r="D505" s="66">
        <v>3</v>
      </c>
      <c r="E505" s="66"/>
      <c r="F505" s="62" t="s">
        <v>301</v>
      </c>
      <c r="G505" s="67">
        <f t="shared" ref="G505:O505" si="238">+G506</f>
        <v>0</v>
      </c>
      <c r="H505" s="67">
        <f t="shared" si="238"/>
        <v>0</v>
      </c>
      <c r="I505" s="67">
        <f t="shared" si="238"/>
        <v>0</v>
      </c>
      <c r="J505" s="67">
        <f t="shared" si="238"/>
        <v>0</v>
      </c>
      <c r="K505" s="67">
        <f t="shared" si="238"/>
        <v>0</v>
      </c>
      <c r="L505" s="67">
        <f t="shared" si="238"/>
        <v>0</v>
      </c>
      <c r="M505" s="67">
        <f t="shared" si="238"/>
        <v>0</v>
      </c>
      <c r="N505" s="67">
        <f t="shared" si="238"/>
        <v>0</v>
      </c>
      <c r="O505" s="539">
        <f t="shared" si="238"/>
        <v>0</v>
      </c>
    </row>
    <row r="506" spans="1:15" x14ac:dyDescent="0.2">
      <c r="A506" s="63">
        <v>2</v>
      </c>
      <c r="B506" s="58">
        <v>7</v>
      </c>
      <c r="C506" s="58">
        <v>2</v>
      </c>
      <c r="D506" s="58">
        <v>3</v>
      </c>
      <c r="E506" s="58" t="s">
        <v>308</v>
      </c>
      <c r="F506" s="61" t="s">
        <v>301</v>
      </c>
      <c r="G506" s="67"/>
      <c r="H506" s="67"/>
      <c r="I506" s="67"/>
      <c r="J506" s="67"/>
      <c r="K506" s="67"/>
      <c r="L506" s="67"/>
      <c r="M506" s="67"/>
      <c r="N506" s="56">
        <f>SUBTOTAL(9,G506:M506)</f>
        <v>0</v>
      </c>
      <c r="O506" s="534">
        <f>IFERROR(N506/$N$19*100,"0.00")</f>
        <v>0</v>
      </c>
    </row>
    <row r="507" spans="1:15" x14ac:dyDescent="0.2">
      <c r="A507" s="65">
        <v>2</v>
      </c>
      <c r="B507" s="66">
        <v>7</v>
      </c>
      <c r="C507" s="66">
        <v>2</v>
      </c>
      <c r="D507" s="66">
        <v>4</v>
      </c>
      <c r="E507" s="66"/>
      <c r="F507" s="62" t="s">
        <v>302</v>
      </c>
      <c r="G507" s="67">
        <f t="shared" ref="G507:O507" si="239">+G508</f>
        <v>0</v>
      </c>
      <c r="H507" s="67">
        <f t="shared" si="239"/>
        <v>0</v>
      </c>
      <c r="I507" s="67">
        <f t="shared" si="239"/>
        <v>0</v>
      </c>
      <c r="J507" s="67">
        <f t="shared" si="239"/>
        <v>0</v>
      </c>
      <c r="K507" s="67">
        <f t="shared" si="239"/>
        <v>0</v>
      </c>
      <c r="L507" s="67">
        <f t="shared" si="239"/>
        <v>0</v>
      </c>
      <c r="M507" s="67">
        <f t="shared" si="239"/>
        <v>0</v>
      </c>
      <c r="N507" s="67">
        <f t="shared" si="239"/>
        <v>0</v>
      </c>
      <c r="O507" s="539">
        <f t="shared" si="239"/>
        <v>0</v>
      </c>
    </row>
    <row r="508" spans="1:15" x14ac:dyDescent="0.2">
      <c r="A508" s="63">
        <v>2</v>
      </c>
      <c r="B508" s="58">
        <v>7</v>
      </c>
      <c r="C508" s="58">
        <v>2</v>
      </c>
      <c r="D508" s="58">
        <v>4</v>
      </c>
      <c r="E508" s="58" t="s">
        <v>308</v>
      </c>
      <c r="F508" s="61" t="s">
        <v>302</v>
      </c>
      <c r="G508" s="67"/>
      <c r="H508" s="67"/>
      <c r="I508" s="67"/>
      <c r="J508" s="67"/>
      <c r="K508" s="67"/>
      <c r="L508" s="67"/>
      <c r="M508" s="67"/>
      <c r="N508" s="56">
        <f>SUBTOTAL(9,G508:M508)</f>
        <v>0</v>
      </c>
      <c r="O508" s="534">
        <f>IFERROR(N508/$N$19*100,"0.00")</f>
        <v>0</v>
      </c>
    </row>
    <row r="509" spans="1:15" x14ac:dyDescent="0.2">
      <c r="A509" s="65">
        <v>2</v>
      </c>
      <c r="B509" s="66">
        <v>7</v>
      </c>
      <c r="C509" s="66">
        <v>2</v>
      </c>
      <c r="D509" s="66">
        <v>7</v>
      </c>
      <c r="E509" s="66"/>
      <c r="F509" s="62" t="s">
        <v>303</v>
      </c>
      <c r="G509" s="67">
        <f t="shared" ref="G509:O509" si="240">+G510</f>
        <v>0</v>
      </c>
      <c r="H509" s="67">
        <f t="shared" si="240"/>
        <v>0</v>
      </c>
      <c r="I509" s="67">
        <f t="shared" si="240"/>
        <v>0</v>
      </c>
      <c r="J509" s="67">
        <f t="shared" si="240"/>
        <v>0</v>
      </c>
      <c r="K509" s="67">
        <f t="shared" si="240"/>
        <v>0</v>
      </c>
      <c r="L509" s="67">
        <f t="shared" si="240"/>
        <v>0</v>
      </c>
      <c r="M509" s="67">
        <f t="shared" si="240"/>
        <v>0</v>
      </c>
      <c r="N509" s="67">
        <f t="shared" si="240"/>
        <v>0</v>
      </c>
      <c r="O509" s="539">
        <f t="shared" si="240"/>
        <v>0</v>
      </c>
    </row>
    <row r="510" spans="1:15" x14ac:dyDescent="0.2">
      <c r="A510" s="63">
        <v>2</v>
      </c>
      <c r="B510" s="58">
        <v>7</v>
      </c>
      <c r="C510" s="58">
        <v>2</v>
      </c>
      <c r="D510" s="58">
        <v>7</v>
      </c>
      <c r="E510" s="58" t="s">
        <v>308</v>
      </c>
      <c r="F510" s="61" t="s">
        <v>303</v>
      </c>
      <c r="G510" s="67"/>
      <c r="H510" s="67"/>
      <c r="I510" s="67"/>
      <c r="J510" s="67"/>
      <c r="K510" s="67"/>
      <c r="L510" s="67"/>
      <c r="M510" s="67"/>
      <c r="N510" s="56">
        <f>SUBTOTAL(9,G510:M510)</f>
        <v>0</v>
      </c>
      <c r="O510" s="534">
        <f>IFERROR(N510/$N$19*100,"0.00")</f>
        <v>0</v>
      </c>
    </row>
    <row r="511" spans="1:15" x14ac:dyDescent="0.2">
      <c r="A511" s="65">
        <v>2</v>
      </c>
      <c r="B511" s="66">
        <v>7</v>
      </c>
      <c r="C511" s="66">
        <v>2</v>
      </c>
      <c r="D511" s="66">
        <v>8</v>
      </c>
      <c r="E511" s="66"/>
      <c r="F511" s="62" t="s">
        <v>304</v>
      </c>
      <c r="G511" s="67">
        <f t="shared" ref="G511:O511" si="241">+G512</f>
        <v>0</v>
      </c>
      <c r="H511" s="67">
        <f t="shared" si="241"/>
        <v>0</v>
      </c>
      <c r="I511" s="67">
        <f t="shared" si="241"/>
        <v>0</v>
      </c>
      <c r="J511" s="67">
        <f t="shared" si="241"/>
        <v>0</v>
      </c>
      <c r="K511" s="67">
        <f t="shared" si="241"/>
        <v>0</v>
      </c>
      <c r="L511" s="67">
        <f t="shared" si="241"/>
        <v>0</v>
      </c>
      <c r="M511" s="67">
        <f t="shared" si="241"/>
        <v>0</v>
      </c>
      <c r="N511" s="67">
        <f t="shared" si="241"/>
        <v>0</v>
      </c>
      <c r="O511" s="539">
        <f t="shared" si="241"/>
        <v>0</v>
      </c>
    </row>
    <row r="512" spans="1:15" x14ac:dyDescent="0.2">
      <c r="A512" s="63">
        <v>2</v>
      </c>
      <c r="B512" s="58">
        <v>7</v>
      </c>
      <c r="C512" s="58">
        <v>2</v>
      </c>
      <c r="D512" s="58">
        <v>8</v>
      </c>
      <c r="E512" s="58" t="s">
        <v>308</v>
      </c>
      <c r="F512" s="61" t="s">
        <v>304</v>
      </c>
      <c r="G512" s="67"/>
      <c r="H512" s="67"/>
      <c r="I512" s="67"/>
      <c r="J512" s="67"/>
      <c r="K512" s="67"/>
      <c r="L512" s="67"/>
      <c r="M512" s="67"/>
      <c r="N512" s="56">
        <f>SUBTOTAL(9,G512:M512)</f>
        <v>0</v>
      </c>
      <c r="O512" s="534">
        <f>IFERROR(N512/$N$19*100,"0.00")</f>
        <v>0</v>
      </c>
    </row>
    <row r="513" spans="1:15" x14ac:dyDescent="0.2">
      <c r="A513" s="87">
        <v>2</v>
      </c>
      <c r="B513" s="85">
        <v>7</v>
      </c>
      <c r="C513" s="85">
        <v>3</v>
      </c>
      <c r="D513" s="85"/>
      <c r="E513" s="85"/>
      <c r="F513" s="88" t="s">
        <v>305</v>
      </c>
      <c r="G513" s="335">
        <f t="shared" ref="G513:N513" si="242">+G514+G516</f>
        <v>0</v>
      </c>
      <c r="H513" s="335">
        <f t="shared" si="242"/>
        <v>0</v>
      </c>
      <c r="I513" s="335">
        <f t="shared" si="242"/>
        <v>0</v>
      </c>
      <c r="J513" s="335">
        <f t="shared" si="242"/>
        <v>0</v>
      </c>
      <c r="K513" s="335">
        <f t="shared" si="242"/>
        <v>0</v>
      </c>
      <c r="L513" s="335">
        <f t="shared" si="242"/>
        <v>0</v>
      </c>
      <c r="M513" s="335">
        <f t="shared" si="242"/>
        <v>0</v>
      </c>
      <c r="N513" s="335">
        <f t="shared" si="242"/>
        <v>0</v>
      </c>
      <c r="O513" s="536">
        <v>0</v>
      </c>
    </row>
    <row r="514" spans="1:15" x14ac:dyDescent="0.2">
      <c r="A514" s="65">
        <v>2</v>
      </c>
      <c r="B514" s="66">
        <v>7</v>
      </c>
      <c r="C514" s="66">
        <v>3</v>
      </c>
      <c r="D514" s="66">
        <v>1</v>
      </c>
      <c r="E514" s="66"/>
      <c r="F514" s="62" t="s">
        <v>306</v>
      </c>
      <c r="G514" s="67">
        <f t="shared" ref="G514:O514" si="243">+G515</f>
        <v>0</v>
      </c>
      <c r="H514" s="67">
        <f t="shared" si="243"/>
        <v>0</v>
      </c>
      <c r="I514" s="67">
        <f t="shared" si="243"/>
        <v>0</v>
      </c>
      <c r="J514" s="67">
        <f t="shared" si="243"/>
        <v>0</v>
      </c>
      <c r="K514" s="67">
        <f t="shared" si="243"/>
        <v>0</v>
      </c>
      <c r="L514" s="67">
        <f t="shared" si="243"/>
        <v>0</v>
      </c>
      <c r="M514" s="67">
        <f t="shared" si="243"/>
        <v>0</v>
      </c>
      <c r="N514" s="67">
        <f t="shared" si="243"/>
        <v>0</v>
      </c>
      <c r="O514" s="539">
        <f t="shared" si="243"/>
        <v>0</v>
      </c>
    </row>
    <row r="515" spans="1:15" x14ac:dyDescent="0.2">
      <c r="A515" s="63">
        <v>2</v>
      </c>
      <c r="B515" s="58">
        <v>7</v>
      </c>
      <c r="C515" s="58">
        <v>3</v>
      </c>
      <c r="D515" s="58">
        <v>1</v>
      </c>
      <c r="E515" s="58" t="s">
        <v>308</v>
      </c>
      <c r="F515" s="61" t="s">
        <v>306</v>
      </c>
      <c r="G515" s="67"/>
      <c r="H515" s="67"/>
      <c r="I515" s="67"/>
      <c r="J515" s="67"/>
      <c r="K515" s="67"/>
      <c r="L515" s="67"/>
      <c r="M515" s="67"/>
      <c r="N515" s="56">
        <f>SUBTOTAL(9,G515:M515)</f>
        <v>0</v>
      </c>
      <c r="O515" s="534">
        <f>IFERROR(N515/$N$19*100,"0.00")</f>
        <v>0</v>
      </c>
    </row>
    <row r="516" spans="1:15" x14ac:dyDescent="0.2">
      <c r="A516" s="65">
        <v>2</v>
      </c>
      <c r="B516" s="66">
        <v>7</v>
      </c>
      <c r="C516" s="66">
        <v>3</v>
      </c>
      <c r="D516" s="66">
        <v>2</v>
      </c>
      <c r="E516" s="66"/>
      <c r="F516" s="62" t="s">
        <v>307</v>
      </c>
      <c r="G516" s="67">
        <f t="shared" ref="G516:O516" si="244">+G517</f>
        <v>0</v>
      </c>
      <c r="H516" s="67">
        <f t="shared" si="244"/>
        <v>0</v>
      </c>
      <c r="I516" s="67">
        <f t="shared" si="244"/>
        <v>0</v>
      </c>
      <c r="J516" s="67">
        <f t="shared" si="244"/>
        <v>0</v>
      </c>
      <c r="K516" s="67">
        <f t="shared" si="244"/>
        <v>0</v>
      </c>
      <c r="L516" s="67">
        <f t="shared" si="244"/>
        <v>0</v>
      </c>
      <c r="M516" s="67">
        <f t="shared" si="244"/>
        <v>0</v>
      </c>
      <c r="N516" s="67">
        <f t="shared" si="244"/>
        <v>0</v>
      </c>
      <c r="O516" s="539">
        <f t="shared" si="244"/>
        <v>0</v>
      </c>
    </row>
    <row r="517" spans="1:15" x14ac:dyDescent="0.2">
      <c r="A517" s="112">
        <v>2</v>
      </c>
      <c r="B517" s="113">
        <v>7</v>
      </c>
      <c r="C517" s="113">
        <v>3</v>
      </c>
      <c r="D517" s="113">
        <v>2</v>
      </c>
      <c r="E517" s="113" t="s">
        <v>308</v>
      </c>
      <c r="F517" s="114" t="s">
        <v>307</v>
      </c>
      <c r="G517" s="115"/>
      <c r="H517" s="115"/>
      <c r="I517" s="115"/>
      <c r="J517" s="115"/>
      <c r="K517" s="115"/>
      <c r="L517" s="115"/>
      <c r="M517" s="115"/>
      <c r="N517" s="116">
        <f>SUBTOTAL(9,G517:M517)</f>
        <v>0</v>
      </c>
      <c r="O517" s="538">
        <f>IFERROR(N517/$N$19*100,"0.00")</f>
        <v>0</v>
      </c>
    </row>
  </sheetData>
  <mergeCells count="21">
    <mergeCell ref="F6:O6"/>
    <mergeCell ref="A1:O1"/>
    <mergeCell ref="A2:O2"/>
    <mergeCell ref="A3:O3"/>
    <mergeCell ref="A4:O4"/>
    <mergeCell ref="A5:O5"/>
    <mergeCell ref="F7:O7"/>
    <mergeCell ref="F8:O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K17"/>
    <mergeCell ref="L17:M17"/>
    <mergeCell ref="N17:N18"/>
    <mergeCell ref="O17:O1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17"/>
  <sheetViews>
    <sheetView topLeftCell="A13" workbookViewId="0">
      <selection activeCell="E27" sqref="E27"/>
    </sheetView>
  </sheetViews>
  <sheetFormatPr baseColWidth="10" defaultRowHeight="12.75" x14ac:dyDescent="0.2"/>
  <cols>
    <col min="6" max="6" width="36.140625" customWidth="1"/>
    <col min="7" max="7" width="13.28515625" bestFit="1" customWidth="1"/>
  </cols>
  <sheetData>
    <row r="1" spans="1:11" x14ac:dyDescent="0.2">
      <c r="A1" s="636" t="s">
        <v>1656</v>
      </c>
      <c r="B1" s="637"/>
      <c r="C1" s="637"/>
      <c r="D1" s="637"/>
      <c r="E1" s="637"/>
      <c r="F1" s="637"/>
      <c r="G1" s="637"/>
      <c r="H1" s="637"/>
      <c r="I1" s="637"/>
      <c r="J1" s="637"/>
      <c r="K1" s="638"/>
    </row>
    <row r="2" spans="1:11" ht="15.75" x14ac:dyDescent="0.25">
      <c r="A2" s="639" t="s">
        <v>458</v>
      </c>
      <c r="B2" s="640"/>
      <c r="C2" s="640"/>
      <c r="D2" s="640"/>
      <c r="E2" s="640"/>
      <c r="F2" s="640"/>
      <c r="G2" s="640"/>
      <c r="H2" s="640"/>
      <c r="I2" s="640"/>
      <c r="J2" s="640"/>
      <c r="K2" s="641"/>
    </row>
    <row r="3" spans="1:11" ht="15" x14ac:dyDescent="0.25">
      <c r="A3" s="642" t="s">
        <v>459</v>
      </c>
      <c r="B3" s="643"/>
      <c r="C3" s="643"/>
      <c r="D3" s="643"/>
      <c r="E3" s="643"/>
      <c r="F3" s="643"/>
      <c r="G3" s="643"/>
      <c r="H3" s="643"/>
      <c r="I3" s="643"/>
      <c r="J3" s="643"/>
      <c r="K3" s="644"/>
    </row>
    <row r="4" spans="1:11" x14ac:dyDescent="0.2">
      <c r="A4" s="645" t="s">
        <v>321</v>
      </c>
      <c r="B4" s="646"/>
      <c r="C4" s="646"/>
      <c r="D4" s="646"/>
      <c r="E4" s="646"/>
      <c r="F4" s="646"/>
      <c r="G4" s="646"/>
      <c r="H4" s="646"/>
      <c r="I4" s="646"/>
      <c r="J4" s="646"/>
      <c r="K4" s="647"/>
    </row>
    <row r="5" spans="1:11" x14ac:dyDescent="0.2">
      <c r="A5" s="645">
        <v>2018</v>
      </c>
      <c r="B5" s="646"/>
      <c r="C5" s="646"/>
      <c r="D5" s="646"/>
      <c r="E5" s="646"/>
      <c r="F5" s="646"/>
      <c r="G5" s="646"/>
      <c r="H5" s="646"/>
      <c r="I5" s="646"/>
      <c r="J5" s="646"/>
      <c r="K5" s="647"/>
    </row>
    <row r="6" spans="1:11" x14ac:dyDescent="0.2">
      <c r="A6" s="419" t="s">
        <v>324</v>
      </c>
      <c r="B6" s="420"/>
      <c r="C6" s="420"/>
      <c r="D6" s="420"/>
      <c r="E6" s="420"/>
      <c r="F6" s="648" t="s">
        <v>1657</v>
      </c>
      <c r="G6" s="648"/>
      <c r="H6" s="648"/>
      <c r="I6" s="648"/>
      <c r="J6" s="648"/>
      <c r="K6" s="649"/>
    </row>
    <row r="7" spans="1:11" x14ac:dyDescent="0.2">
      <c r="A7" s="421" t="s">
        <v>349</v>
      </c>
      <c r="B7" s="422"/>
      <c r="C7" s="422"/>
      <c r="D7" s="422"/>
      <c r="E7" s="422"/>
      <c r="F7" s="632" t="s">
        <v>1658</v>
      </c>
      <c r="G7" s="632"/>
      <c r="H7" s="632"/>
      <c r="I7" s="632"/>
      <c r="J7" s="632"/>
      <c r="K7" s="633"/>
    </row>
    <row r="8" spans="1:11" x14ac:dyDescent="0.2">
      <c r="A8" s="423" t="s">
        <v>323</v>
      </c>
      <c r="B8" s="424"/>
      <c r="C8" s="424"/>
      <c r="D8" s="425"/>
      <c r="E8" s="424"/>
      <c r="F8" s="634" t="s">
        <v>1659</v>
      </c>
      <c r="G8" s="634"/>
      <c r="H8" s="634"/>
      <c r="I8" s="634"/>
      <c r="J8" s="634"/>
      <c r="K8" s="635"/>
    </row>
    <row r="9" spans="1:11" x14ac:dyDescent="0.2">
      <c r="A9" s="426" t="s">
        <v>61</v>
      </c>
      <c r="B9" s="427"/>
      <c r="C9" s="427"/>
      <c r="D9" s="427"/>
      <c r="E9" s="427"/>
      <c r="F9" s="428"/>
      <c r="G9" s="427"/>
      <c r="H9" s="427"/>
      <c r="I9" s="427"/>
      <c r="J9" s="427"/>
      <c r="K9" s="429"/>
    </row>
    <row r="10" spans="1:11" ht="13.5" x14ac:dyDescent="0.25">
      <c r="A10" s="430" t="s">
        <v>322</v>
      </c>
      <c r="B10" s="431"/>
      <c r="C10" s="431"/>
      <c r="D10" s="431"/>
      <c r="E10" s="432"/>
      <c r="F10" s="433"/>
      <c r="G10" s="434">
        <v>0</v>
      </c>
      <c r="H10" s="435"/>
      <c r="I10" s="435"/>
      <c r="J10" s="435"/>
      <c r="K10" s="109"/>
    </row>
    <row r="11" spans="1:11" ht="13.5" x14ac:dyDescent="0.25">
      <c r="A11" s="430" t="s">
        <v>55</v>
      </c>
      <c r="B11" s="431"/>
      <c r="C11" s="431"/>
      <c r="D11" s="431"/>
      <c r="E11" s="432"/>
      <c r="F11" s="433"/>
      <c r="G11" s="434">
        <f>+[4]PPNE3!F23</f>
        <v>240000000</v>
      </c>
      <c r="H11" s="435"/>
      <c r="I11" s="435"/>
      <c r="J11" s="435"/>
      <c r="K11" s="109"/>
    </row>
    <row r="12" spans="1:11" ht="13.5" x14ac:dyDescent="0.25">
      <c r="A12" s="430" t="s">
        <v>472</v>
      </c>
      <c r="B12" s="431"/>
      <c r="C12" s="431"/>
      <c r="D12" s="431"/>
      <c r="E12" s="432"/>
      <c r="F12" s="433"/>
      <c r="G12" s="434">
        <f>+[4]PPNE3!F16</f>
        <v>300000000</v>
      </c>
      <c r="H12" s="435"/>
      <c r="I12" s="435"/>
      <c r="J12" s="435"/>
      <c r="K12" s="109"/>
    </row>
    <row r="13" spans="1:11" ht="13.5" x14ac:dyDescent="0.25">
      <c r="A13" s="430" t="s">
        <v>56</v>
      </c>
      <c r="B13" s="431"/>
      <c r="C13" s="431"/>
      <c r="D13" s="431"/>
      <c r="E13" s="432"/>
      <c r="F13" s="433"/>
      <c r="G13" s="434">
        <v>0</v>
      </c>
      <c r="H13" s="435"/>
      <c r="I13" s="435"/>
      <c r="J13" s="435"/>
      <c r="K13" s="109"/>
    </row>
    <row r="14" spans="1:11" ht="13.5" x14ac:dyDescent="0.25">
      <c r="A14" s="436" t="s">
        <v>66</v>
      </c>
      <c r="B14" s="431"/>
      <c r="C14" s="431"/>
      <c r="D14" s="431"/>
      <c r="E14" s="432"/>
      <c r="F14" s="433"/>
      <c r="G14" s="437">
        <v>0</v>
      </c>
      <c r="H14" s="435"/>
      <c r="I14" s="435"/>
      <c r="J14" s="435"/>
      <c r="K14" s="438"/>
    </row>
    <row r="15" spans="1:11" ht="14.25" thickBot="1" x14ac:dyDescent="0.3">
      <c r="A15" s="439" t="s">
        <v>77</v>
      </c>
      <c r="B15" s="440"/>
      <c r="C15" s="440"/>
      <c r="D15" s="440"/>
      <c r="E15" s="441"/>
      <c r="F15" s="442"/>
      <c r="G15" s="443"/>
      <c r="H15" s="444"/>
      <c r="I15" s="444"/>
      <c r="J15" s="444"/>
      <c r="K15" s="445"/>
    </row>
    <row r="16" spans="1:11" ht="13.5" thickTop="1" x14ac:dyDescent="0.2">
      <c r="A16" s="446" t="s">
        <v>62</v>
      </c>
      <c r="B16" s="447"/>
      <c r="C16" s="447"/>
      <c r="D16" s="447"/>
      <c r="E16" s="447"/>
      <c r="F16" s="448"/>
      <c r="G16" s="447"/>
      <c r="H16" s="447"/>
      <c r="I16" s="447"/>
      <c r="J16" s="447"/>
      <c r="K16" s="449"/>
    </row>
    <row r="17" spans="1:11" x14ac:dyDescent="0.2">
      <c r="A17" s="545"/>
      <c r="B17" s="546"/>
      <c r="C17" s="547"/>
      <c r="D17" s="546"/>
      <c r="E17" s="547"/>
      <c r="F17" s="548"/>
      <c r="G17" s="549"/>
      <c r="H17" s="549"/>
      <c r="I17" s="549"/>
      <c r="J17" s="548"/>
      <c r="K17" s="550"/>
    </row>
    <row r="18" spans="1:11" ht="75.75" x14ac:dyDescent="0.2">
      <c r="A18" s="450" t="s">
        <v>78</v>
      </c>
      <c r="B18" s="450" t="s">
        <v>63</v>
      </c>
      <c r="C18" s="451" t="s">
        <v>1660</v>
      </c>
      <c r="D18" s="450" t="s">
        <v>64</v>
      </c>
      <c r="E18" s="451" t="s">
        <v>1661</v>
      </c>
      <c r="F18" s="452" t="s">
        <v>68</v>
      </c>
      <c r="G18" s="453" t="s">
        <v>65</v>
      </c>
      <c r="H18" s="453" t="s">
        <v>42</v>
      </c>
      <c r="I18" s="453" t="s">
        <v>473</v>
      </c>
      <c r="J18" s="452" t="s">
        <v>350</v>
      </c>
      <c r="K18" s="452" t="s">
        <v>26</v>
      </c>
    </row>
    <row r="19" spans="1:11" x14ac:dyDescent="0.2">
      <c r="A19" s="454">
        <v>2</v>
      </c>
      <c r="B19" s="455"/>
      <c r="C19" s="455"/>
      <c r="D19" s="455"/>
      <c r="E19" s="455"/>
      <c r="F19" s="456" t="s">
        <v>10</v>
      </c>
      <c r="G19" s="457">
        <v>0</v>
      </c>
      <c r="H19" s="457">
        <v>240000000</v>
      </c>
      <c r="I19" s="457">
        <v>300000000</v>
      </c>
      <c r="J19" s="458">
        <v>540000000</v>
      </c>
      <c r="K19" s="459">
        <v>99.634259259259267</v>
      </c>
    </row>
    <row r="20" spans="1:11" x14ac:dyDescent="0.2">
      <c r="A20" s="460">
        <v>2</v>
      </c>
      <c r="B20" s="461">
        <v>1</v>
      </c>
      <c r="C20" s="462"/>
      <c r="D20" s="462"/>
      <c r="E20" s="462"/>
      <c r="F20" s="463" t="s">
        <v>351</v>
      </c>
      <c r="G20" s="464">
        <v>0</v>
      </c>
      <c r="H20" s="464">
        <v>100530400</v>
      </c>
      <c r="I20" s="464">
        <v>300000000</v>
      </c>
      <c r="J20" s="465">
        <v>400530400</v>
      </c>
      <c r="K20" s="466">
        <v>74.172296296296295</v>
      </c>
    </row>
    <row r="21" spans="1:11" x14ac:dyDescent="0.2">
      <c r="A21" s="467">
        <v>2</v>
      </c>
      <c r="B21" s="468">
        <v>1</v>
      </c>
      <c r="C21" s="468">
        <v>1</v>
      </c>
      <c r="D21" s="468"/>
      <c r="E21" s="468"/>
      <c r="F21" s="469" t="s">
        <v>79</v>
      </c>
      <c r="G21" s="470">
        <v>0</v>
      </c>
      <c r="H21" s="470">
        <v>72600000</v>
      </c>
      <c r="I21" s="470">
        <v>263143400</v>
      </c>
      <c r="J21" s="471">
        <v>335743400</v>
      </c>
      <c r="K21" s="472">
        <v>62.174703703703706</v>
      </c>
    </row>
    <row r="22" spans="1:11" x14ac:dyDescent="0.2">
      <c r="A22" s="473">
        <v>2</v>
      </c>
      <c r="B22" s="474">
        <v>1</v>
      </c>
      <c r="C22" s="474">
        <v>1</v>
      </c>
      <c r="D22" s="474">
        <v>1</v>
      </c>
      <c r="E22" s="474"/>
      <c r="F22" s="475" t="s">
        <v>80</v>
      </c>
      <c r="G22" s="476">
        <v>0</v>
      </c>
      <c r="H22" s="476">
        <v>0</v>
      </c>
      <c r="I22" s="476">
        <v>0</v>
      </c>
      <c r="J22" s="477">
        <v>0</v>
      </c>
      <c r="K22" s="478">
        <v>0</v>
      </c>
    </row>
    <row r="23" spans="1:11" x14ac:dyDescent="0.2">
      <c r="A23" s="479">
        <v>2</v>
      </c>
      <c r="B23" s="480">
        <v>1</v>
      </c>
      <c r="C23" s="480">
        <v>1</v>
      </c>
      <c r="D23" s="480">
        <v>1</v>
      </c>
      <c r="E23" s="480" t="s">
        <v>308</v>
      </c>
      <c r="F23" s="481" t="s">
        <v>352</v>
      </c>
      <c r="G23" s="482"/>
      <c r="H23" s="482"/>
      <c r="I23" s="482"/>
      <c r="J23" s="483">
        <v>0</v>
      </c>
      <c r="K23" s="484">
        <v>0</v>
      </c>
    </row>
    <row r="24" spans="1:11" x14ac:dyDescent="0.2">
      <c r="A24" s="479">
        <v>2</v>
      </c>
      <c r="B24" s="480">
        <v>1</v>
      </c>
      <c r="C24" s="480">
        <v>1</v>
      </c>
      <c r="D24" s="480">
        <v>1</v>
      </c>
      <c r="E24" s="480" t="s">
        <v>309</v>
      </c>
      <c r="F24" s="485" t="s">
        <v>81</v>
      </c>
      <c r="G24" s="482"/>
      <c r="H24" s="482"/>
      <c r="I24" s="482"/>
      <c r="J24" s="483">
        <v>0</v>
      </c>
      <c r="K24" s="484">
        <v>0</v>
      </c>
    </row>
    <row r="25" spans="1:11" x14ac:dyDescent="0.2">
      <c r="A25" s="479">
        <v>2</v>
      </c>
      <c r="B25" s="480">
        <v>1</v>
      </c>
      <c r="C25" s="480">
        <v>1</v>
      </c>
      <c r="D25" s="480">
        <v>1</v>
      </c>
      <c r="E25" s="480" t="s">
        <v>310</v>
      </c>
      <c r="F25" s="485" t="s">
        <v>353</v>
      </c>
      <c r="G25" s="482"/>
      <c r="H25" s="482"/>
      <c r="I25" s="482"/>
      <c r="J25" s="483">
        <v>0</v>
      </c>
      <c r="K25" s="484">
        <v>0</v>
      </c>
    </row>
    <row r="26" spans="1:11" x14ac:dyDescent="0.2">
      <c r="A26" s="479">
        <v>2</v>
      </c>
      <c r="B26" s="480">
        <v>1</v>
      </c>
      <c r="C26" s="480">
        <v>1</v>
      </c>
      <c r="D26" s="480">
        <v>1</v>
      </c>
      <c r="E26" s="480" t="s">
        <v>311</v>
      </c>
      <c r="F26" s="485" t="s">
        <v>82</v>
      </c>
      <c r="G26" s="482"/>
      <c r="H26" s="482"/>
      <c r="I26" s="482"/>
      <c r="J26" s="483">
        <v>0</v>
      </c>
      <c r="K26" s="484">
        <v>0</v>
      </c>
    </row>
    <row r="27" spans="1:11" x14ac:dyDescent="0.2">
      <c r="A27" s="479">
        <v>2</v>
      </c>
      <c r="B27" s="480">
        <v>1</v>
      </c>
      <c r="C27" s="480">
        <v>1</v>
      </c>
      <c r="D27" s="480">
        <v>1</v>
      </c>
      <c r="E27" s="480" t="s">
        <v>315</v>
      </c>
      <c r="F27" s="485" t="s">
        <v>83</v>
      </c>
      <c r="G27" s="482"/>
      <c r="H27" s="482"/>
      <c r="I27" s="482"/>
      <c r="J27" s="483">
        <v>0</v>
      </c>
      <c r="K27" s="484">
        <v>0</v>
      </c>
    </row>
    <row r="28" spans="1:11" x14ac:dyDescent="0.2">
      <c r="A28" s="479">
        <v>2</v>
      </c>
      <c r="B28" s="480">
        <v>1</v>
      </c>
      <c r="C28" s="480">
        <v>1</v>
      </c>
      <c r="D28" s="480">
        <v>1</v>
      </c>
      <c r="E28" s="480" t="s">
        <v>354</v>
      </c>
      <c r="F28" s="485" t="s">
        <v>355</v>
      </c>
      <c r="G28" s="482"/>
      <c r="H28" s="482"/>
      <c r="I28" s="482"/>
      <c r="J28" s="483">
        <v>0</v>
      </c>
      <c r="K28" s="484">
        <v>0</v>
      </c>
    </row>
    <row r="29" spans="1:11" x14ac:dyDescent="0.2">
      <c r="A29" s="473">
        <v>2</v>
      </c>
      <c r="B29" s="474">
        <v>1</v>
      </c>
      <c r="C29" s="474">
        <v>1</v>
      </c>
      <c r="D29" s="474">
        <v>2</v>
      </c>
      <c r="E29" s="474"/>
      <c r="F29" s="475" t="s">
        <v>84</v>
      </c>
      <c r="G29" s="476">
        <v>0</v>
      </c>
      <c r="H29" s="476">
        <v>66000000</v>
      </c>
      <c r="I29" s="476">
        <v>242000000</v>
      </c>
      <c r="J29" s="477">
        <v>308000000</v>
      </c>
      <c r="K29" s="478">
        <v>54.814814814814817</v>
      </c>
    </row>
    <row r="30" spans="1:11" x14ac:dyDescent="0.2">
      <c r="A30" s="479">
        <v>2</v>
      </c>
      <c r="B30" s="480">
        <v>1</v>
      </c>
      <c r="C30" s="480">
        <v>1</v>
      </c>
      <c r="D30" s="480">
        <v>2</v>
      </c>
      <c r="E30" s="480" t="s">
        <v>308</v>
      </c>
      <c r="F30" s="485" t="s">
        <v>85</v>
      </c>
      <c r="G30" s="482"/>
      <c r="H30" s="482">
        <v>54000000</v>
      </c>
      <c r="I30" s="482">
        <v>242000000</v>
      </c>
      <c r="J30" s="483">
        <v>296000000</v>
      </c>
      <c r="K30" s="484">
        <v>54.814814814814817</v>
      </c>
    </row>
    <row r="31" spans="1:11" x14ac:dyDescent="0.2">
      <c r="A31" s="479">
        <v>2</v>
      </c>
      <c r="B31" s="480">
        <v>1</v>
      </c>
      <c r="C31" s="480">
        <v>1</v>
      </c>
      <c r="D31" s="480">
        <v>2</v>
      </c>
      <c r="E31" s="480" t="s">
        <v>309</v>
      </c>
      <c r="F31" s="485" t="s">
        <v>86</v>
      </c>
      <c r="G31" s="482"/>
      <c r="H31" s="482"/>
      <c r="I31" s="482"/>
      <c r="J31" s="483">
        <v>0</v>
      </c>
      <c r="K31" s="484">
        <v>0</v>
      </c>
    </row>
    <row r="32" spans="1:11" x14ac:dyDescent="0.2">
      <c r="A32" s="479">
        <v>2</v>
      </c>
      <c r="B32" s="480">
        <v>1</v>
      </c>
      <c r="C32" s="480">
        <v>1</v>
      </c>
      <c r="D32" s="480">
        <v>2</v>
      </c>
      <c r="E32" s="480" t="s">
        <v>310</v>
      </c>
      <c r="F32" s="485" t="s">
        <v>43</v>
      </c>
      <c r="G32" s="482"/>
      <c r="H32" s="482"/>
      <c r="I32" s="482"/>
      <c r="J32" s="483">
        <v>0</v>
      </c>
      <c r="K32" s="484">
        <v>0</v>
      </c>
    </row>
    <row r="33" spans="1:11" x14ac:dyDescent="0.2">
      <c r="A33" s="479">
        <v>2</v>
      </c>
      <c r="B33" s="480">
        <v>1</v>
      </c>
      <c r="C33" s="480">
        <v>1</v>
      </c>
      <c r="D33" s="480">
        <v>2</v>
      </c>
      <c r="E33" s="480" t="s">
        <v>311</v>
      </c>
      <c r="F33" s="485" t="s">
        <v>87</v>
      </c>
      <c r="G33" s="482"/>
      <c r="H33" s="482"/>
      <c r="I33" s="482"/>
      <c r="J33" s="483">
        <v>0</v>
      </c>
      <c r="K33" s="484">
        <v>0</v>
      </c>
    </row>
    <row r="34" spans="1:11" x14ac:dyDescent="0.2">
      <c r="A34" s="479">
        <v>2</v>
      </c>
      <c r="B34" s="480">
        <v>1</v>
      </c>
      <c r="C34" s="480">
        <v>1</v>
      </c>
      <c r="D34" s="480">
        <v>2</v>
      </c>
      <c r="E34" s="480" t="s">
        <v>315</v>
      </c>
      <c r="F34" s="485" t="s">
        <v>88</v>
      </c>
      <c r="G34" s="482"/>
      <c r="H34" s="482"/>
      <c r="I34" s="482"/>
      <c r="J34" s="483">
        <v>0</v>
      </c>
      <c r="K34" s="484">
        <v>0</v>
      </c>
    </row>
    <row r="35" spans="1:11" x14ac:dyDescent="0.2">
      <c r="A35" s="479">
        <v>2</v>
      </c>
      <c r="B35" s="480">
        <v>1</v>
      </c>
      <c r="C35" s="480">
        <v>1</v>
      </c>
      <c r="D35" s="480">
        <v>2</v>
      </c>
      <c r="E35" s="480" t="s">
        <v>354</v>
      </c>
      <c r="F35" s="485" t="s">
        <v>89</v>
      </c>
      <c r="G35" s="482"/>
      <c r="H35" s="482"/>
      <c r="I35" s="482"/>
      <c r="J35" s="483">
        <v>0</v>
      </c>
      <c r="K35" s="484">
        <v>0</v>
      </c>
    </row>
    <row r="36" spans="1:11" x14ac:dyDescent="0.2">
      <c r="A36" s="479">
        <v>2</v>
      </c>
      <c r="B36" s="480">
        <v>1</v>
      </c>
      <c r="C36" s="480">
        <v>1</v>
      </c>
      <c r="D36" s="480">
        <v>2</v>
      </c>
      <c r="E36" s="480" t="s">
        <v>356</v>
      </c>
      <c r="F36" s="485" t="s">
        <v>45</v>
      </c>
      <c r="G36" s="482"/>
      <c r="H36" s="482"/>
      <c r="I36" s="482"/>
      <c r="J36" s="483"/>
      <c r="K36" s="484">
        <v>0</v>
      </c>
    </row>
    <row r="37" spans="1:11" x14ac:dyDescent="0.2">
      <c r="A37" s="479">
        <v>2</v>
      </c>
      <c r="B37" s="480">
        <v>1</v>
      </c>
      <c r="C37" s="480">
        <v>1</v>
      </c>
      <c r="D37" s="480">
        <v>2</v>
      </c>
      <c r="E37" s="480" t="s">
        <v>361</v>
      </c>
      <c r="F37" s="485" t="s">
        <v>1662</v>
      </c>
      <c r="G37" s="482"/>
      <c r="H37" s="482"/>
      <c r="I37" s="482"/>
      <c r="J37" s="483"/>
      <c r="K37" s="484">
        <v>0</v>
      </c>
    </row>
    <row r="38" spans="1:11" x14ac:dyDescent="0.2">
      <c r="A38" s="479">
        <v>2</v>
      </c>
      <c r="B38" s="480">
        <v>1</v>
      </c>
      <c r="C38" s="480">
        <v>1</v>
      </c>
      <c r="D38" s="480">
        <v>2</v>
      </c>
      <c r="E38" s="480" t="s">
        <v>362</v>
      </c>
      <c r="F38" s="485" t="s">
        <v>1663</v>
      </c>
      <c r="G38" s="482"/>
      <c r="H38" s="482">
        <v>12000000</v>
      </c>
      <c r="I38" s="482"/>
      <c r="J38" s="483">
        <v>12000000</v>
      </c>
      <c r="K38" s="484">
        <v>2.2222222222222223</v>
      </c>
    </row>
    <row r="39" spans="1:11" x14ac:dyDescent="0.2">
      <c r="A39" s="473">
        <v>2</v>
      </c>
      <c r="B39" s="474">
        <v>1</v>
      </c>
      <c r="C39" s="474">
        <v>1</v>
      </c>
      <c r="D39" s="474">
        <v>3</v>
      </c>
      <c r="E39" s="474"/>
      <c r="F39" s="475" t="s">
        <v>90</v>
      </c>
      <c r="G39" s="476">
        <v>0</v>
      </c>
      <c r="H39" s="476">
        <v>0</v>
      </c>
      <c r="I39" s="476">
        <v>0</v>
      </c>
      <c r="J39" s="477">
        <v>0</v>
      </c>
      <c r="K39" s="478" t="s">
        <v>1664</v>
      </c>
    </row>
    <row r="40" spans="1:11" x14ac:dyDescent="0.2">
      <c r="A40" s="479">
        <v>2</v>
      </c>
      <c r="B40" s="480">
        <v>1</v>
      </c>
      <c r="C40" s="480">
        <v>1</v>
      </c>
      <c r="D40" s="480">
        <v>3</v>
      </c>
      <c r="E40" s="480" t="s">
        <v>308</v>
      </c>
      <c r="F40" s="485" t="s">
        <v>90</v>
      </c>
      <c r="G40" s="482"/>
      <c r="H40" s="482"/>
      <c r="I40" s="482"/>
      <c r="J40" s="483">
        <v>0</v>
      </c>
      <c r="K40" s="484">
        <v>0</v>
      </c>
    </row>
    <row r="41" spans="1:11" x14ac:dyDescent="0.2">
      <c r="A41" s="473">
        <v>2</v>
      </c>
      <c r="B41" s="474">
        <v>1</v>
      </c>
      <c r="C41" s="474">
        <v>1</v>
      </c>
      <c r="D41" s="474">
        <v>4</v>
      </c>
      <c r="E41" s="474"/>
      <c r="F41" s="475" t="s">
        <v>357</v>
      </c>
      <c r="G41" s="476">
        <v>0</v>
      </c>
      <c r="H41" s="476">
        <v>5000000</v>
      </c>
      <c r="I41" s="476">
        <v>21143400</v>
      </c>
      <c r="J41" s="477">
        <v>26143400</v>
      </c>
      <c r="K41" s="478">
        <v>4.8413703703703703</v>
      </c>
    </row>
    <row r="42" spans="1:11" x14ac:dyDescent="0.2">
      <c r="A42" s="479">
        <v>2</v>
      </c>
      <c r="B42" s="480">
        <v>1</v>
      </c>
      <c r="C42" s="480">
        <v>1</v>
      </c>
      <c r="D42" s="480">
        <v>4</v>
      </c>
      <c r="E42" s="480" t="s">
        <v>308</v>
      </c>
      <c r="F42" s="485" t="s">
        <v>357</v>
      </c>
      <c r="G42" s="482"/>
      <c r="H42" s="482">
        <v>5000000</v>
      </c>
      <c r="I42" s="482">
        <v>21143400</v>
      </c>
      <c r="J42" s="483">
        <v>26143400</v>
      </c>
      <c r="K42" s="484">
        <v>4.8413703703703703</v>
      </c>
    </row>
    <row r="43" spans="1:11" x14ac:dyDescent="0.2">
      <c r="A43" s="473">
        <v>2</v>
      </c>
      <c r="B43" s="474">
        <v>1</v>
      </c>
      <c r="C43" s="474">
        <v>1</v>
      </c>
      <c r="D43" s="474">
        <v>5</v>
      </c>
      <c r="E43" s="474"/>
      <c r="F43" s="475" t="s">
        <v>358</v>
      </c>
      <c r="G43" s="476">
        <v>0</v>
      </c>
      <c r="H43" s="476">
        <v>1600000</v>
      </c>
      <c r="I43" s="476">
        <v>0</v>
      </c>
      <c r="J43" s="477">
        <v>1600000</v>
      </c>
      <c r="K43" s="478">
        <v>0.29629629629629628</v>
      </c>
    </row>
    <row r="44" spans="1:11" x14ac:dyDescent="0.2">
      <c r="A44" s="479">
        <v>2</v>
      </c>
      <c r="B44" s="480">
        <v>1</v>
      </c>
      <c r="C44" s="480">
        <v>1</v>
      </c>
      <c r="D44" s="480">
        <v>5</v>
      </c>
      <c r="E44" s="480" t="s">
        <v>308</v>
      </c>
      <c r="F44" s="486" t="s">
        <v>358</v>
      </c>
      <c r="G44" s="482"/>
      <c r="H44" s="482">
        <v>800000</v>
      </c>
      <c r="I44" s="482"/>
      <c r="J44" s="483">
        <v>800000</v>
      </c>
      <c r="K44" s="484">
        <v>0.14814814814814814</v>
      </c>
    </row>
    <row r="45" spans="1:11" x14ac:dyDescent="0.2">
      <c r="A45" s="479">
        <v>2</v>
      </c>
      <c r="B45" s="480">
        <v>1</v>
      </c>
      <c r="C45" s="480">
        <v>1</v>
      </c>
      <c r="D45" s="480">
        <v>5</v>
      </c>
      <c r="E45" s="480" t="s">
        <v>309</v>
      </c>
      <c r="F45" s="485" t="s">
        <v>91</v>
      </c>
      <c r="G45" s="482"/>
      <c r="H45" s="482">
        <v>0</v>
      </c>
      <c r="I45" s="482"/>
      <c r="J45" s="483">
        <v>0</v>
      </c>
      <c r="K45" s="484">
        <v>0</v>
      </c>
    </row>
    <row r="46" spans="1:11" x14ac:dyDescent="0.2">
      <c r="A46" s="479">
        <v>2</v>
      </c>
      <c r="B46" s="480">
        <v>1</v>
      </c>
      <c r="C46" s="480">
        <v>1</v>
      </c>
      <c r="D46" s="480">
        <v>5</v>
      </c>
      <c r="E46" s="480" t="s">
        <v>310</v>
      </c>
      <c r="F46" s="485" t="s">
        <v>359</v>
      </c>
      <c r="G46" s="482"/>
      <c r="H46" s="482">
        <v>300000</v>
      </c>
      <c r="I46" s="482"/>
      <c r="J46" s="483">
        <v>300000</v>
      </c>
      <c r="K46" s="484">
        <v>5.5555555555555552E-2</v>
      </c>
    </row>
    <row r="47" spans="1:11" x14ac:dyDescent="0.2">
      <c r="A47" s="479">
        <v>2</v>
      </c>
      <c r="B47" s="480">
        <v>1</v>
      </c>
      <c r="C47" s="480">
        <v>1</v>
      </c>
      <c r="D47" s="480">
        <v>5</v>
      </c>
      <c r="E47" s="480" t="s">
        <v>311</v>
      </c>
      <c r="F47" s="485" t="s">
        <v>312</v>
      </c>
      <c r="G47" s="482"/>
      <c r="H47" s="482">
        <v>500000</v>
      </c>
      <c r="I47" s="482"/>
      <c r="J47" s="483">
        <v>500000</v>
      </c>
      <c r="K47" s="484">
        <v>9.2592592592592601E-2</v>
      </c>
    </row>
    <row r="48" spans="1:11" x14ac:dyDescent="0.2">
      <c r="A48" s="473">
        <v>2</v>
      </c>
      <c r="B48" s="474">
        <v>1</v>
      </c>
      <c r="C48" s="474">
        <v>1</v>
      </c>
      <c r="D48" s="474">
        <v>6</v>
      </c>
      <c r="E48" s="474"/>
      <c r="F48" s="475" t="s">
        <v>360</v>
      </c>
      <c r="G48" s="476">
        <v>0</v>
      </c>
      <c r="H48" s="476">
        <v>0</v>
      </c>
      <c r="I48" s="476">
        <v>0</v>
      </c>
      <c r="J48" s="477">
        <v>0</v>
      </c>
      <c r="K48" s="478" t="s">
        <v>1664</v>
      </c>
    </row>
    <row r="49" spans="1:11" x14ac:dyDescent="0.2">
      <c r="A49" s="487">
        <v>2</v>
      </c>
      <c r="B49" s="488">
        <v>1</v>
      </c>
      <c r="C49" s="488">
        <v>1</v>
      </c>
      <c r="D49" s="488">
        <v>6</v>
      </c>
      <c r="E49" s="488" t="s">
        <v>308</v>
      </c>
      <c r="F49" s="489" t="s">
        <v>360</v>
      </c>
      <c r="G49" s="490"/>
      <c r="H49" s="490"/>
      <c r="I49" s="490"/>
      <c r="J49" s="491">
        <v>0</v>
      </c>
      <c r="K49" s="492">
        <v>0</v>
      </c>
    </row>
    <row r="50" spans="1:11" x14ac:dyDescent="0.2">
      <c r="A50" s="493">
        <v>2</v>
      </c>
      <c r="B50" s="468">
        <v>1</v>
      </c>
      <c r="C50" s="468">
        <v>2</v>
      </c>
      <c r="D50" s="468"/>
      <c r="E50" s="468"/>
      <c r="F50" s="469" t="s">
        <v>28</v>
      </c>
      <c r="G50" s="470">
        <v>0</v>
      </c>
      <c r="H50" s="470">
        <v>20620000</v>
      </c>
      <c r="I50" s="470">
        <v>0</v>
      </c>
      <c r="J50" s="471">
        <v>20620000</v>
      </c>
      <c r="K50" s="472">
        <v>3.8185185185185189</v>
      </c>
    </row>
    <row r="51" spans="1:11" x14ac:dyDescent="0.2">
      <c r="A51" s="473">
        <v>2</v>
      </c>
      <c r="B51" s="474">
        <v>1</v>
      </c>
      <c r="C51" s="474">
        <v>2</v>
      </c>
      <c r="D51" s="474">
        <v>1</v>
      </c>
      <c r="E51" s="474"/>
      <c r="F51" s="475" t="s">
        <v>92</v>
      </c>
      <c r="G51" s="476">
        <v>0</v>
      </c>
      <c r="H51" s="476">
        <v>0</v>
      </c>
      <c r="I51" s="476">
        <v>0</v>
      </c>
      <c r="J51" s="477">
        <v>0</v>
      </c>
      <c r="K51" s="478" t="s">
        <v>1664</v>
      </c>
    </row>
    <row r="52" spans="1:11" x14ac:dyDescent="0.2">
      <c r="A52" s="479">
        <v>2</v>
      </c>
      <c r="B52" s="480">
        <v>1</v>
      </c>
      <c r="C52" s="480">
        <v>2</v>
      </c>
      <c r="D52" s="480">
        <v>1</v>
      </c>
      <c r="E52" s="480" t="s">
        <v>308</v>
      </c>
      <c r="F52" s="485" t="s">
        <v>92</v>
      </c>
      <c r="G52" s="482"/>
      <c r="H52" s="482"/>
      <c r="I52" s="482"/>
      <c r="J52" s="483">
        <v>0</v>
      </c>
      <c r="K52" s="484">
        <v>0</v>
      </c>
    </row>
    <row r="53" spans="1:11" x14ac:dyDescent="0.2">
      <c r="A53" s="473">
        <v>2</v>
      </c>
      <c r="B53" s="474">
        <v>1</v>
      </c>
      <c r="C53" s="474">
        <v>2</v>
      </c>
      <c r="D53" s="474">
        <v>2</v>
      </c>
      <c r="E53" s="474"/>
      <c r="F53" s="475" t="s">
        <v>93</v>
      </c>
      <c r="G53" s="476">
        <v>0</v>
      </c>
      <c r="H53" s="476">
        <v>20620000</v>
      </c>
      <c r="I53" s="476">
        <v>0</v>
      </c>
      <c r="J53" s="477">
        <v>20620000</v>
      </c>
      <c r="K53" s="478">
        <v>3.8185185185185189</v>
      </c>
    </row>
    <row r="54" spans="1:11" x14ac:dyDescent="0.2">
      <c r="A54" s="479">
        <v>2</v>
      </c>
      <c r="B54" s="480">
        <v>1</v>
      </c>
      <c r="C54" s="480">
        <v>2</v>
      </c>
      <c r="D54" s="480">
        <v>2</v>
      </c>
      <c r="E54" s="480" t="s">
        <v>308</v>
      </c>
      <c r="F54" s="485" t="s">
        <v>94</v>
      </c>
      <c r="G54" s="482"/>
      <c r="H54" s="482"/>
      <c r="I54" s="482"/>
      <c r="J54" s="483">
        <v>0</v>
      </c>
      <c r="K54" s="484">
        <v>0</v>
      </c>
    </row>
    <row r="55" spans="1:11" x14ac:dyDescent="0.2">
      <c r="A55" s="479">
        <v>2</v>
      </c>
      <c r="B55" s="480">
        <v>1</v>
      </c>
      <c r="C55" s="480">
        <v>2</v>
      </c>
      <c r="D55" s="480">
        <v>2</v>
      </c>
      <c r="E55" s="480" t="s">
        <v>309</v>
      </c>
      <c r="F55" s="485" t="s">
        <v>95</v>
      </c>
      <c r="G55" s="482"/>
      <c r="H55" s="482"/>
      <c r="I55" s="482"/>
      <c r="J55" s="483">
        <v>0</v>
      </c>
      <c r="K55" s="484">
        <v>0</v>
      </c>
    </row>
    <row r="56" spans="1:11" ht="22.5" x14ac:dyDescent="0.2">
      <c r="A56" s="479">
        <v>2</v>
      </c>
      <c r="B56" s="480">
        <v>1</v>
      </c>
      <c r="C56" s="480">
        <v>2</v>
      </c>
      <c r="D56" s="480">
        <v>2</v>
      </c>
      <c r="E56" s="480" t="s">
        <v>310</v>
      </c>
      <c r="F56" s="485" t="s">
        <v>96</v>
      </c>
      <c r="G56" s="482"/>
      <c r="H56" s="482"/>
      <c r="I56" s="482"/>
      <c r="J56" s="483">
        <v>0</v>
      </c>
      <c r="K56" s="484">
        <v>0</v>
      </c>
    </row>
    <row r="57" spans="1:11" x14ac:dyDescent="0.2">
      <c r="A57" s="479">
        <v>2</v>
      </c>
      <c r="B57" s="480">
        <v>1</v>
      </c>
      <c r="C57" s="480">
        <v>2</v>
      </c>
      <c r="D57" s="480">
        <v>2</v>
      </c>
      <c r="E57" s="480" t="s">
        <v>311</v>
      </c>
      <c r="F57" s="485" t="s">
        <v>97</v>
      </c>
      <c r="G57" s="482"/>
      <c r="H57" s="482"/>
      <c r="I57" s="482"/>
      <c r="J57" s="483">
        <v>0</v>
      </c>
      <c r="K57" s="484">
        <v>0</v>
      </c>
    </row>
    <row r="58" spans="1:11" x14ac:dyDescent="0.2">
      <c r="A58" s="479">
        <v>2</v>
      </c>
      <c r="B58" s="480">
        <v>1</v>
      </c>
      <c r="C58" s="480">
        <v>2</v>
      </c>
      <c r="D58" s="480">
        <v>2</v>
      </c>
      <c r="E58" s="480" t="s">
        <v>315</v>
      </c>
      <c r="F58" s="485" t="s">
        <v>98</v>
      </c>
      <c r="G58" s="482"/>
      <c r="H58" s="482">
        <v>3000000</v>
      </c>
      <c r="I58" s="482"/>
      <c r="J58" s="483">
        <v>3000000</v>
      </c>
      <c r="K58" s="484">
        <v>0.55555555555555558</v>
      </c>
    </row>
    <row r="59" spans="1:11" x14ac:dyDescent="0.2">
      <c r="A59" s="479">
        <v>2</v>
      </c>
      <c r="B59" s="480">
        <v>1</v>
      </c>
      <c r="C59" s="480">
        <v>2</v>
      </c>
      <c r="D59" s="480">
        <v>2</v>
      </c>
      <c r="E59" s="480" t="s">
        <v>354</v>
      </c>
      <c r="F59" s="485" t="s">
        <v>99</v>
      </c>
      <c r="G59" s="482"/>
      <c r="H59" s="482"/>
      <c r="I59" s="482"/>
      <c r="J59" s="483">
        <v>0</v>
      </c>
      <c r="K59" s="484">
        <v>0</v>
      </c>
    </row>
    <row r="60" spans="1:11" x14ac:dyDescent="0.2">
      <c r="A60" s="479">
        <v>2</v>
      </c>
      <c r="B60" s="480">
        <v>1</v>
      </c>
      <c r="C60" s="480">
        <v>2</v>
      </c>
      <c r="D60" s="480">
        <v>2</v>
      </c>
      <c r="E60" s="480" t="s">
        <v>356</v>
      </c>
      <c r="F60" s="485" t="s">
        <v>100</v>
      </c>
      <c r="G60" s="482"/>
      <c r="H60" s="482"/>
      <c r="I60" s="482"/>
      <c r="J60" s="483">
        <v>0</v>
      </c>
      <c r="K60" s="484">
        <v>0</v>
      </c>
    </row>
    <row r="61" spans="1:11" x14ac:dyDescent="0.2">
      <c r="A61" s="479">
        <v>2</v>
      </c>
      <c r="B61" s="480">
        <v>1</v>
      </c>
      <c r="C61" s="480">
        <v>2</v>
      </c>
      <c r="D61" s="480">
        <v>2</v>
      </c>
      <c r="E61" s="480" t="s">
        <v>361</v>
      </c>
      <c r="F61" s="485" t="s">
        <v>101</v>
      </c>
      <c r="G61" s="482"/>
      <c r="H61" s="482">
        <v>1620000</v>
      </c>
      <c r="I61" s="482"/>
      <c r="J61" s="483">
        <v>1620000</v>
      </c>
      <c r="K61" s="484">
        <v>0.3</v>
      </c>
    </row>
    <row r="62" spans="1:11" x14ac:dyDescent="0.2">
      <c r="A62" s="479">
        <v>2</v>
      </c>
      <c r="B62" s="480">
        <v>1</v>
      </c>
      <c r="C62" s="480">
        <v>2</v>
      </c>
      <c r="D62" s="480">
        <v>2</v>
      </c>
      <c r="E62" s="480" t="s">
        <v>362</v>
      </c>
      <c r="F62" s="485" t="s">
        <v>102</v>
      </c>
      <c r="G62" s="482"/>
      <c r="H62" s="482"/>
      <c r="I62" s="482"/>
      <c r="J62" s="483">
        <v>0</v>
      </c>
      <c r="K62" s="484">
        <v>0</v>
      </c>
    </row>
    <row r="63" spans="1:11" ht="22.5" x14ac:dyDescent="0.2">
      <c r="A63" s="479">
        <v>2</v>
      </c>
      <c r="B63" s="480">
        <v>1</v>
      </c>
      <c r="C63" s="480">
        <v>2</v>
      </c>
      <c r="D63" s="480">
        <v>2</v>
      </c>
      <c r="E63" s="480" t="s">
        <v>363</v>
      </c>
      <c r="F63" s="485" t="s">
        <v>103</v>
      </c>
      <c r="G63" s="482"/>
      <c r="H63" s="482">
        <v>16000000</v>
      </c>
      <c r="I63" s="482"/>
      <c r="J63" s="483">
        <v>16000000</v>
      </c>
      <c r="K63" s="484">
        <v>2.9629629629629632</v>
      </c>
    </row>
    <row r="64" spans="1:11" x14ac:dyDescent="0.2">
      <c r="A64" s="473">
        <v>2</v>
      </c>
      <c r="B64" s="474">
        <v>1</v>
      </c>
      <c r="C64" s="474">
        <v>2</v>
      </c>
      <c r="D64" s="474">
        <v>3</v>
      </c>
      <c r="E64" s="474"/>
      <c r="F64" s="475" t="s">
        <v>44</v>
      </c>
      <c r="G64" s="476">
        <v>0</v>
      </c>
      <c r="H64" s="476">
        <v>0</v>
      </c>
      <c r="I64" s="476">
        <v>0</v>
      </c>
      <c r="J64" s="477">
        <v>0</v>
      </c>
      <c r="K64" s="478" t="s">
        <v>1664</v>
      </c>
    </row>
    <row r="65" spans="1:11" x14ac:dyDescent="0.2">
      <c r="A65" s="479">
        <v>2</v>
      </c>
      <c r="B65" s="480">
        <v>1</v>
      </c>
      <c r="C65" s="480">
        <v>2</v>
      </c>
      <c r="D65" s="480">
        <v>3</v>
      </c>
      <c r="E65" s="480" t="s">
        <v>308</v>
      </c>
      <c r="F65" s="485" t="s">
        <v>44</v>
      </c>
      <c r="G65" s="482"/>
      <c r="H65" s="482"/>
      <c r="I65" s="482"/>
      <c r="J65" s="483">
        <v>0</v>
      </c>
      <c r="K65" s="484">
        <v>0</v>
      </c>
    </row>
    <row r="66" spans="1:11" x14ac:dyDescent="0.2">
      <c r="A66" s="493">
        <v>2</v>
      </c>
      <c r="B66" s="468">
        <v>1</v>
      </c>
      <c r="C66" s="468">
        <v>3</v>
      </c>
      <c r="D66" s="468"/>
      <c r="E66" s="468"/>
      <c r="F66" s="469" t="s">
        <v>46</v>
      </c>
      <c r="G66" s="470">
        <v>0</v>
      </c>
      <c r="H66" s="470">
        <v>0</v>
      </c>
      <c r="I66" s="470">
        <v>0</v>
      </c>
      <c r="J66" s="471">
        <v>0</v>
      </c>
      <c r="K66" s="472">
        <v>0</v>
      </c>
    </row>
    <row r="67" spans="1:11" x14ac:dyDescent="0.2">
      <c r="A67" s="473">
        <v>2</v>
      </c>
      <c r="B67" s="474">
        <v>1</v>
      </c>
      <c r="C67" s="474">
        <v>3</v>
      </c>
      <c r="D67" s="474">
        <v>1</v>
      </c>
      <c r="E67" s="474"/>
      <c r="F67" s="494" t="s">
        <v>104</v>
      </c>
      <c r="G67" s="476">
        <v>0</v>
      </c>
      <c r="H67" s="476">
        <v>0</v>
      </c>
      <c r="I67" s="476">
        <v>0</v>
      </c>
      <c r="J67" s="477">
        <v>0</v>
      </c>
      <c r="K67" s="478">
        <v>0</v>
      </c>
    </row>
    <row r="68" spans="1:11" x14ac:dyDescent="0.2">
      <c r="A68" s="479">
        <v>2</v>
      </c>
      <c r="B68" s="480">
        <v>1</v>
      </c>
      <c r="C68" s="480">
        <v>3</v>
      </c>
      <c r="D68" s="480">
        <v>1</v>
      </c>
      <c r="E68" s="480" t="s">
        <v>308</v>
      </c>
      <c r="F68" s="495" t="s">
        <v>105</v>
      </c>
      <c r="G68" s="482"/>
      <c r="H68" s="482"/>
      <c r="I68" s="482"/>
      <c r="J68" s="483">
        <v>0</v>
      </c>
      <c r="K68" s="484">
        <v>0</v>
      </c>
    </row>
    <row r="69" spans="1:11" x14ac:dyDescent="0.2">
      <c r="A69" s="479">
        <v>2</v>
      </c>
      <c r="B69" s="480">
        <v>1</v>
      </c>
      <c r="C69" s="480">
        <v>3</v>
      </c>
      <c r="D69" s="480">
        <v>1</v>
      </c>
      <c r="E69" s="480" t="s">
        <v>309</v>
      </c>
      <c r="F69" s="495" t="s">
        <v>106</v>
      </c>
      <c r="G69" s="482"/>
      <c r="H69" s="482"/>
      <c r="I69" s="482"/>
      <c r="J69" s="483">
        <v>0</v>
      </c>
      <c r="K69" s="484">
        <v>0</v>
      </c>
    </row>
    <row r="70" spans="1:11" x14ac:dyDescent="0.2">
      <c r="A70" s="473">
        <v>2</v>
      </c>
      <c r="B70" s="474">
        <v>1</v>
      </c>
      <c r="C70" s="474">
        <v>3</v>
      </c>
      <c r="D70" s="474">
        <v>2</v>
      </c>
      <c r="E70" s="474"/>
      <c r="F70" s="494" t="s">
        <v>107</v>
      </c>
      <c r="G70" s="476">
        <v>0</v>
      </c>
      <c r="H70" s="476">
        <v>0</v>
      </c>
      <c r="I70" s="476">
        <v>0</v>
      </c>
      <c r="J70" s="477">
        <v>0</v>
      </c>
      <c r="K70" s="478">
        <v>0</v>
      </c>
    </row>
    <row r="71" spans="1:11" x14ac:dyDescent="0.2">
      <c r="A71" s="479">
        <v>2</v>
      </c>
      <c r="B71" s="480">
        <v>1</v>
      </c>
      <c r="C71" s="480">
        <v>3</v>
      </c>
      <c r="D71" s="480">
        <v>2</v>
      </c>
      <c r="E71" s="480" t="s">
        <v>308</v>
      </c>
      <c r="F71" s="495" t="s">
        <v>108</v>
      </c>
      <c r="G71" s="482"/>
      <c r="H71" s="482"/>
      <c r="I71" s="482"/>
      <c r="J71" s="483">
        <v>0</v>
      </c>
      <c r="K71" s="484">
        <v>0</v>
      </c>
    </row>
    <row r="72" spans="1:11" x14ac:dyDescent="0.2">
      <c r="A72" s="479">
        <v>2</v>
      </c>
      <c r="B72" s="480">
        <v>1</v>
      </c>
      <c r="C72" s="480">
        <v>3</v>
      </c>
      <c r="D72" s="480">
        <v>2</v>
      </c>
      <c r="E72" s="480" t="s">
        <v>309</v>
      </c>
      <c r="F72" s="495" t="s">
        <v>109</v>
      </c>
      <c r="G72" s="482"/>
      <c r="H72" s="482"/>
      <c r="I72" s="482"/>
      <c r="J72" s="483">
        <v>0</v>
      </c>
      <c r="K72" s="484">
        <v>0</v>
      </c>
    </row>
    <row r="73" spans="1:11" x14ac:dyDescent="0.2">
      <c r="A73" s="493">
        <v>2</v>
      </c>
      <c r="B73" s="468">
        <v>1</v>
      </c>
      <c r="C73" s="468">
        <v>4</v>
      </c>
      <c r="D73" s="468"/>
      <c r="E73" s="468"/>
      <c r="F73" s="469" t="s">
        <v>47</v>
      </c>
      <c r="G73" s="470">
        <v>0</v>
      </c>
      <c r="H73" s="470">
        <v>0</v>
      </c>
      <c r="I73" s="470">
        <v>0</v>
      </c>
      <c r="J73" s="471">
        <v>0</v>
      </c>
      <c r="K73" s="472">
        <v>0</v>
      </c>
    </row>
    <row r="74" spans="1:11" x14ac:dyDescent="0.2">
      <c r="A74" s="473">
        <v>2</v>
      </c>
      <c r="B74" s="474">
        <v>1</v>
      </c>
      <c r="C74" s="474">
        <v>4</v>
      </c>
      <c r="D74" s="474">
        <v>1</v>
      </c>
      <c r="E74" s="474"/>
      <c r="F74" s="494" t="s">
        <v>48</v>
      </c>
      <c r="G74" s="476">
        <v>0</v>
      </c>
      <c r="H74" s="476">
        <v>0</v>
      </c>
      <c r="I74" s="476">
        <v>0</v>
      </c>
      <c r="J74" s="477">
        <v>0</v>
      </c>
      <c r="K74" s="478" t="s">
        <v>1664</v>
      </c>
    </row>
    <row r="75" spans="1:11" x14ac:dyDescent="0.2">
      <c r="A75" s="479">
        <v>2</v>
      </c>
      <c r="B75" s="480">
        <v>1</v>
      </c>
      <c r="C75" s="480">
        <v>4</v>
      </c>
      <c r="D75" s="480">
        <v>1</v>
      </c>
      <c r="E75" s="480" t="s">
        <v>308</v>
      </c>
      <c r="F75" s="485" t="s">
        <v>48</v>
      </c>
      <c r="G75" s="482"/>
      <c r="H75" s="482"/>
      <c r="I75" s="482"/>
      <c r="J75" s="483">
        <v>0</v>
      </c>
      <c r="K75" s="484">
        <v>0</v>
      </c>
    </row>
    <row r="76" spans="1:11" x14ac:dyDescent="0.2">
      <c r="A76" s="473">
        <v>2</v>
      </c>
      <c r="B76" s="474">
        <v>1</v>
      </c>
      <c r="C76" s="474">
        <v>4</v>
      </c>
      <c r="D76" s="474">
        <v>2</v>
      </c>
      <c r="E76" s="474"/>
      <c r="F76" s="494" t="s">
        <v>113</v>
      </c>
      <c r="G76" s="476">
        <v>0</v>
      </c>
      <c r="H76" s="476">
        <v>0</v>
      </c>
      <c r="I76" s="476">
        <v>0</v>
      </c>
      <c r="J76" s="477">
        <v>0</v>
      </c>
      <c r="K76" s="478">
        <v>0</v>
      </c>
    </row>
    <row r="77" spans="1:11" x14ac:dyDescent="0.2">
      <c r="A77" s="479">
        <v>2</v>
      </c>
      <c r="B77" s="480">
        <v>1</v>
      </c>
      <c r="C77" s="480">
        <v>4</v>
      </c>
      <c r="D77" s="480">
        <v>2</v>
      </c>
      <c r="E77" s="480" t="s">
        <v>308</v>
      </c>
      <c r="F77" s="485" t="s">
        <v>110</v>
      </c>
      <c r="G77" s="482"/>
      <c r="H77" s="482"/>
      <c r="I77" s="482"/>
      <c r="J77" s="483">
        <v>0</v>
      </c>
      <c r="K77" s="484">
        <v>0</v>
      </c>
    </row>
    <row r="78" spans="1:11" x14ac:dyDescent="0.2">
      <c r="A78" s="479">
        <v>2</v>
      </c>
      <c r="B78" s="480">
        <v>1</v>
      </c>
      <c r="C78" s="480">
        <v>4</v>
      </c>
      <c r="D78" s="480">
        <v>2</v>
      </c>
      <c r="E78" s="480" t="s">
        <v>309</v>
      </c>
      <c r="F78" s="485" t="s">
        <v>111</v>
      </c>
      <c r="G78" s="482"/>
      <c r="H78" s="482"/>
      <c r="I78" s="482"/>
      <c r="J78" s="483">
        <v>0</v>
      </c>
      <c r="K78" s="484">
        <v>0</v>
      </c>
    </row>
    <row r="79" spans="1:11" x14ac:dyDescent="0.2">
      <c r="A79" s="479">
        <v>2</v>
      </c>
      <c r="B79" s="480">
        <v>1</v>
      </c>
      <c r="C79" s="480">
        <v>4</v>
      </c>
      <c r="D79" s="480">
        <v>2</v>
      </c>
      <c r="E79" s="480" t="s">
        <v>310</v>
      </c>
      <c r="F79" s="485" t="s">
        <v>112</v>
      </c>
      <c r="G79" s="482"/>
      <c r="H79" s="482"/>
      <c r="I79" s="482"/>
      <c r="J79" s="483">
        <v>0</v>
      </c>
      <c r="K79" s="484">
        <v>0</v>
      </c>
    </row>
    <row r="80" spans="1:11" x14ac:dyDescent="0.2">
      <c r="A80" s="479">
        <v>2</v>
      </c>
      <c r="B80" s="480">
        <v>1</v>
      </c>
      <c r="C80" s="480">
        <v>4</v>
      </c>
      <c r="D80" s="480">
        <v>2</v>
      </c>
      <c r="E80" s="480" t="s">
        <v>311</v>
      </c>
      <c r="F80" s="485" t="s">
        <v>364</v>
      </c>
      <c r="G80" s="482"/>
      <c r="H80" s="482"/>
      <c r="I80" s="482"/>
      <c r="J80" s="483">
        <v>0</v>
      </c>
      <c r="K80" s="484">
        <v>0</v>
      </c>
    </row>
    <row r="81" spans="1:11" x14ac:dyDescent="0.2">
      <c r="A81" s="493">
        <v>2</v>
      </c>
      <c r="B81" s="468">
        <v>1</v>
      </c>
      <c r="C81" s="468">
        <v>5</v>
      </c>
      <c r="D81" s="468"/>
      <c r="E81" s="468"/>
      <c r="F81" s="469" t="s">
        <v>365</v>
      </c>
      <c r="G81" s="470">
        <v>0</v>
      </c>
      <c r="H81" s="470">
        <v>7310400</v>
      </c>
      <c r="I81" s="470">
        <v>36856600</v>
      </c>
      <c r="J81" s="471">
        <v>44167000</v>
      </c>
      <c r="K81" s="472">
        <v>8.1790740740740748</v>
      </c>
    </row>
    <row r="82" spans="1:11" x14ac:dyDescent="0.2">
      <c r="A82" s="473">
        <v>2</v>
      </c>
      <c r="B82" s="474">
        <v>1</v>
      </c>
      <c r="C82" s="474">
        <v>5</v>
      </c>
      <c r="D82" s="474">
        <v>1</v>
      </c>
      <c r="E82" s="474"/>
      <c r="F82" s="475" t="s">
        <v>114</v>
      </c>
      <c r="G82" s="476">
        <v>0</v>
      </c>
      <c r="H82" s="476">
        <v>3362840</v>
      </c>
      <c r="I82" s="476">
        <v>16954036</v>
      </c>
      <c r="J82" s="477">
        <v>20316876</v>
      </c>
      <c r="K82" s="478">
        <v>3.7623844444444443</v>
      </c>
    </row>
    <row r="83" spans="1:11" x14ac:dyDescent="0.2">
      <c r="A83" s="479">
        <v>2</v>
      </c>
      <c r="B83" s="480">
        <v>1</v>
      </c>
      <c r="C83" s="480">
        <v>5</v>
      </c>
      <c r="D83" s="480">
        <v>1</v>
      </c>
      <c r="E83" s="480" t="s">
        <v>308</v>
      </c>
      <c r="F83" s="485" t="s">
        <v>114</v>
      </c>
      <c r="G83" s="482"/>
      <c r="H83" s="482">
        <v>3362840</v>
      </c>
      <c r="I83" s="482">
        <v>16954036</v>
      </c>
      <c r="J83" s="477">
        <v>20316876</v>
      </c>
      <c r="K83" s="484">
        <v>3.7623844444444443</v>
      </c>
    </row>
    <row r="84" spans="1:11" x14ac:dyDescent="0.2">
      <c r="A84" s="473">
        <v>2</v>
      </c>
      <c r="B84" s="474">
        <v>1</v>
      </c>
      <c r="C84" s="474">
        <v>5</v>
      </c>
      <c r="D84" s="474">
        <v>2</v>
      </c>
      <c r="E84" s="474"/>
      <c r="F84" s="494" t="s">
        <v>115</v>
      </c>
      <c r="G84" s="476">
        <v>0</v>
      </c>
      <c r="H84" s="476">
        <v>3435888</v>
      </c>
      <c r="I84" s="476">
        <v>17322954</v>
      </c>
      <c r="J84" s="477">
        <v>20758842</v>
      </c>
      <c r="K84" s="478">
        <v>3.84423</v>
      </c>
    </row>
    <row r="85" spans="1:11" x14ac:dyDescent="0.2">
      <c r="A85" s="479">
        <v>2</v>
      </c>
      <c r="B85" s="480">
        <v>1</v>
      </c>
      <c r="C85" s="480">
        <v>5</v>
      </c>
      <c r="D85" s="480">
        <v>2</v>
      </c>
      <c r="E85" s="480" t="s">
        <v>308</v>
      </c>
      <c r="F85" s="485" t="s">
        <v>115</v>
      </c>
      <c r="G85" s="482"/>
      <c r="H85" s="482">
        <v>3435888</v>
      </c>
      <c r="I85" s="482">
        <v>17322954</v>
      </c>
      <c r="J85" s="477">
        <v>20758842</v>
      </c>
      <c r="K85" s="484">
        <v>3.84423</v>
      </c>
    </row>
    <row r="86" spans="1:11" x14ac:dyDescent="0.2">
      <c r="A86" s="473">
        <v>2</v>
      </c>
      <c r="B86" s="474">
        <v>1</v>
      </c>
      <c r="C86" s="474">
        <v>5</v>
      </c>
      <c r="D86" s="474">
        <v>3</v>
      </c>
      <c r="E86" s="474"/>
      <c r="F86" s="494" t="s">
        <v>116</v>
      </c>
      <c r="G86" s="476">
        <v>0</v>
      </c>
      <c r="H86" s="476">
        <v>511672</v>
      </c>
      <c r="I86" s="476">
        <v>2579610</v>
      </c>
      <c r="J86" s="477">
        <v>3091282</v>
      </c>
      <c r="K86" s="478">
        <v>0.57245962962962971</v>
      </c>
    </row>
    <row r="87" spans="1:11" x14ac:dyDescent="0.2">
      <c r="A87" s="479">
        <v>2</v>
      </c>
      <c r="B87" s="480">
        <v>1</v>
      </c>
      <c r="C87" s="480">
        <v>5</v>
      </c>
      <c r="D87" s="480">
        <v>3</v>
      </c>
      <c r="E87" s="480" t="s">
        <v>308</v>
      </c>
      <c r="F87" s="485" t="s">
        <v>116</v>
      </c>
      <c r="G87" s="482"/>
      <c r="H87" s="482">
        <v>511672</v>
      </c>
      <c r="I87" s="482">
        <v>2579610</v>
      </c>
      <c r="J87" s="477">
        <v>3091282</v>
      </c>
      <c r="K87" s="484">
        <v>0.57245962962962971</v>
      </c>
    </row>
    <row r="88" spans="1:11" x14ac:dyDescent="0.2">
      <c r="A88" s="473">
        <v>2</v>
      </c>
      <c r="B88" s="474">
        <v>1</v>
      </c>
      <c r="C88" s="474">
        <v>5</v>
      </c>
      <c r="D88" s="474">
        <v>4</v>
      </c>
      <c r="E88" s="474"/>
      <c r="F88" s="494" t="s">
        <v>117</v>
      </c>
      <c r="G88" s="476">
        <v>0</v>
      </c>
      <c r="H88" s="476">
        <v>0</v>
      </c>
      <c r="I88" s="476">
        <v>0</v>
      </c>
      <c r="J88" s="477">
        <v>0</v>
      </c>
      <c r="K88" s="478" t="s">
        <v>1664</v>
      </c>
    </row>
    <row r="89" spans="1:11" x14ac:dyDescent="0.2">
      <c r="A89" s="479">
        <v>2</v>
      </c>
      <c r="B89" s="480">
        <v>1</v>
      </c>
      <c r="C89" s="480">
        <v>5</v>
      </c>
      <c r="D89" s="480">
        <v>4</v>
      </c>
      <c r="E89" s="480" t="s">
        <v>308</v>
      </c>
      <c r="F89" s="485" t="s">
        <v>117</v>
      </c>
      <c r="G89" s="482"/>
      <c r="H89" s="482"/>
      <c r="I89" s="482"/>
      <c r="J89" s="477">
        <v>0</v>
      </c>
      <c r="K89" s="484">
        <v>0</v>
      </c>
    </row>
    <row r="90" spans="1:11" x14ac:dyDescent="0.2">
      <c r="A90" s="496">
        <v>2</v>
      </c>
      <c r="B90" s="461">
        <v>2</v>
      </c>
      <c r="C90" s="461"/>
      <c r="D90" s="461"/>
      <c r="E90" s="461"/>
      <c r="F90" s="463" t="s">
        <v>366</v>
      </c>
      <c r="G90" s="464">
        <v>0</v>
      </c>
      <c r="H90" s="464">
        <v>17157000</v>
      </c>
      <c r="I90" s="464">
        <v>0</v>
      </c>
      <c r="J90" s="465">
        <v>17157000</v>
      </c>
      <c r="K90" s="497">
        <v>3.1772222222222224</v>
      </c>
    </row>
    <row r="91" spans="1:11" x14ac:dyDescent="0.2">
      <c r="A91" s="493">
        <v>2</v>
      </c>
      <c r="B91" s="468">
        <v>2</v>
      </c>
      <c r="C91" s="468">
        <v>1</v>
      </c>
      <c r="D91" s="468"/>
      <c r="E91" s="468"/>
      <c r="F91" s="469" t="s">
        <v>29</v>
      </c>
      <c r="G91" s="470">
        <v>0</v>
      </c>
      <c r="H91" s="470">
        <v>3380000</v>
      </c>
      <c r="I91" s="470">
        <v>0</v>
      </c>
      <c r="J91" s="471">
        <v>3380000</v>
      </c>
      <c r="K91" s="472">
        <v>0.46296296296296291</v>
      </c>
    </row>
    <row r="92" spans="1:11" x14ac:dyDescent="0.2">
      <c r="A92" s="498">
        <v>2</v>
      </c>
      <c r="B92" s="499">
        <v>2</v>
      </c>
      <c r="C92" s="499">
        <v>1</v>
      </c>
      <c r="D92" s="499">
        <v>1</v>
      </c>
      <c r="E92" s="499"/>
      <c r="F92" s="500" t="s">
        <v>118</v>
      </c>
      <c r="G92" s="501">
        <v>0</v>
      </c>
      <c r="H92" s="501">
        <v>0</v>
      </c>
      <c r="I92" s="501">
        <v>0</v>
      </c>
      <c r="J92" s="502">
        <v>0</v>
      </c>
      <c r="K92" s="503" t="s">
        <v>1664</v>
      </c>
    </row>
    <row r="93" spans="1:11" x14ac:dyDescent="0.2">
      <c r="A93" s="479">
        <v>2</v>
      </c>
      <c r="B93" s="480">
        <v>2</v>
      </c>
      <c r="C93" s="480">
        <v>1</v>
      </c>
      <c r="D93" s="480">
        <v>1</v>
      </c>
      <c r="E93" s="480" t="s">
        <v>308</v>
      </c>
      <c r="F93" s="495" t="s">
        <v>118</v>
      </c>
      <c r="G93" s="482"/>
      <c r="H93" s="482"/>
      <c r="I93" s="482"/>
      <c r="J93" s="483">
        <v>0</v>
      </c>
      <c r="K93" s="484">
        <v>0</v>
      </c>
    </row>
    <row r="94" spans="1:11" x14ac:dyDescent="0.2">
      <c r="A94" s="473">
        <v>2</v>
      </c>
      <c r="B94" s="474">
        <v>2</v>
      </c>
      <c r="C94" s="474">
        <v>1</v>
      </c>
      <c r="D94" s="474">
        <v>2</v>
      </c>
      <c r="E94" s="474"/>
      <c r="F94" s="475" t="s">
        <v>119</v>
      </c>
      <c r="G94" s="476">
        <v>0</v>
      </c>
      <c r="H94" s="476">
        <v>0</v>
      </c>
      <c r="I94" s="476">
        <v>0</v>
      </c>
      <c r="J94" s="477">
        <v>0</v>
      </c>
      <c r="K94" s="478" t="s">
        <v>1664</v>
      </c>
    </row>
    <row r="95" spans="1:11" x14ac:dyDescent="0.2">
      <c r="A95" s="479">
        <v>2</v>
      </c>
      <c r="B95" s="480">
        <v>2</v>
      </c>
      <c r="C95" s="480">
        <v>1</v>
      </c>
      <c r="D95" s="480">
        <v>2</v>
      </c>
      <c r="E95" s="480" t="s">
        <v>308</v>
      </c>
      <c r="F95" s="495" t="s">
        <v>119</v>
      </c>
      <c r="G95" s="482"/>
      <c r="H95" s="482"/>
      <c r="I95" s="482"/>
      <c r="J95" s="483">
        <v>0</v>
      </c>
      <c r="K95" s="484">
        <v>0</v>
      </c>
    </row>
    <row r="96" spans="1:11" x14ac:dyDescent="0.2">
      <c r="A96" s="473">
        <v>2</v>
      </c>
      <c r="B96" s="474">
        <v>2</v>
      </c>
      <c r="C96" s="474">
        <v>1</v>
      </c>
      <c r="D96" s="474">
        <v>3</v>
      </c>
      <c r="E96" s="474"/>
      <c r="F96" s="475" t="s">
        <v>120</v>
      </c>
      <c r="G96" s="476">
        <v>0</v>
      </c>
      <c r="H96" s="476">
        <v>2500000</v>
      </c>
      <c r="I96" s="476">
        <v>0</v>
      </c>
      <c r="J96" s="477">
        <v>2500000</v>
      </c>
      <c r="K96" s="478">
        <v>0.46296296296296291</v>
      </c>
    </row>
    <row r="97" spans="1:11" x14ac:dyDescent="0.2">
      <c r="A97" s="479">
        <v>2</v>
      </c>
      <c r="B97" s="480">
        <v>2</v>
      </c>
      <c r="C97" s="480">
        <v>1</v>
      </c>
      <c r="D97" s="480">
        <v>3</v>
      </c>
      <c r="E97" s="480" t="s">
        <v>308</v>
      </c>
      <c r="F97" s="485" t="s">
        <v>120</v>
      </c>
      <c r="G97" s="482"/>
      <c r="H97" s="482">
        <v>2500000</v>
      </c>
      <c r="I97" s="482"/>
      <c r="J97" s="483">
        <v>2500000</v>
      </c>
      <c r="K97" s="484">
        <v>0.46296296296296291</v>
      </c>
    </row>
    <row r="98" spans="1:11" x14ac:dyDescent="0.2">
      <c r="A98" s="473">
        <v>2</v>
      </c>
      <c r="B98" s="474">
        <v>2</v>
      </c>
      <c r="C98" s="474">
        <v>1</v>
      </c>
      <c r="D98" s="474">
        <v>4</v>
      </c>
      <c r="E98" s="474"/>
      <c r="F98" s="475" t="s">
        <v>121</v>
      </c>
      <c r="G98" s="476">
        <v>0</v>
      </c>
      <c r="H98" s="476">
        <v>0</v>
      </c>
      <c r="I98" s="476">
        <v>0</v>
      </c>
      <c r="J98" s="477">
        <v>0</v>
      </c>
      <c r="K98" s="478" t="s">
        <v>1664</v>
      </c>
    </row>
    <row r="99" spans="1:11" x14ac:dyDescent="0.2">
      <c r="A99" s="479">
        <v>2</v>
      </c>
      <c r="B99" s="480">
        <v>2</v>
      </c>
      <c r="C99" s="480">
        <v>1</v>
      </c>
      <c r="D99" s="480">
        <v>4</v>
      </c>
      <c r="E99" s="480" t="s">
        <v>308</v>
      </c>
      <c r="F99" s="495" t="s">
        <v>121</v>
      </c>
      <c r="G99" s="482"/>
      <c r="H99" s="482"/>
      <c r="I99" s="482"/>
      <c r="J99" s="483">
        <v>0</v>
      </c>
      <c r="K99" s="484">
        <v>0</v>
      </c>
    </row>
    <row r="100" spans="1:11" x14ac:dyDescent="0.2">
      <c r="A100" s="473">
        <v>2</v>
      </c>
      <c r="B100" s="474">
        <v>2</v>
      </c>
      <c r="C100" s="474">
        <v>1</v>
      </c>
      <c r="D100" s="474">
        <v>5</v>
      </c>
      <c r="E100" s="474"/>
      <c r="F100" s="475" t="s">
        <v>122</v>
      </c>
      <c r="G100" s="476">
        <v>0</v>
      </c>
      <c r="H100" s="476">
        <v>480000</v>
      </c>
      <c r="I100" s="476">
        <v>0</v>
      </c>
      <c r="J100" s="477">
        <v>480000</v>
      </c>
      <c r="K100" s="478" t="s">
        <v>1664</v>
      </c>
    </row>
    <row r="101" spans="1:11" x14ac:dyDescent="0.2">
      <c r="A101" s="479">
        <v>2</v>
      </c>
      <c r="B101" s="480">
        <v>2</v>
      </c>
      <c r="C101" s="480">
        <v>1</v>
      </c>
      <c r="D101" s="480">
        <v>5</v>
      </c>
      <c r="E101" s="480" t="s">
        <v>308</v>
      </c>
      <c r="F101" s="495" t="s">
        <v>122</v>
      </c>
      <c r="G101" s="482"/>
      <c r="H101" s="482">
        <v>480000</v>
      </c>
      <c r="I101" s="482"/>
      <c r="J101" s="483">
        <v>480000</v>
      </c>
      <c r="K101" s="484">
        <v>8.8888888888888892E-2</v>
      </c>
    </row>
    <row r="102" spans="1:11" x14ac:dyDescent="0.2">
      <c r="A102" s="473">
        <v>2</v>
      </c>
      <c r="B102" s="474">
        <v>2</v>
      </c>
      <c r="C102" s="474">
        <v>1</v>
      </c>
      <c r="D102" s="474">
        <v>6</v>
      </c>
      <c r="E102" s="474"/>
      <c r="F102" s="475" t="s">
        <v>30</v>
      </c>
      <c r="G102" s="476">
        <v>0</v>
      </c>
      <c r="H102" s="476">
        <v>0</v>
      </c>
      <c r="I102" s="476">
        <v>0</v>
      </c>
      <c r="J102" s="477">
        <v>0</v>
      </c>
      <c r="K102" s="478">
        <v>0</v>
      </c>
    </row>
    <row r="103" spans="1:11" x14ac:dyDescent="0.2">
      <c r="A103" s="479">
        <v>2</v>
      </c>
      <c r="B103" s="480">
        <v>2</v>
      </c>
      <c r="C103" s="480">
        <v>1</v>
      </c>
      <c r="D103" s="480">
        <v>6</v>
      </c>
      <c r="E103" s="480" t="s">
        <v>308</v>
      </c>
      <c r="F103" s="495" t="s">
        <v>123</v>
      </c>
      <c r="G103" s="504"/>
      <c r="H103" s="504"/>
      <c r="I103" s="504"/>
      <c r="J103" s="483">
        <v>0</v>
      </c>
      <c r="K103" s="484">
        <v>0</v>
      </c>
    </row>
    <row r="104" spans="1:11" x14ac:dyDescent="0.2">
      <c r="A104" s="479">
        <v>2</v>
      </c>
      <c r="B104" s="480">
        <v>2</v>
      </c>
      <c r="C104" s="480">
        <v>1</v>
      </c>
      <c r="D104" s="480">
        <v>6</v>
      </c>
      <c r="E104" s="480" t="s">
        <v>309</v>
      </c>
      <c r="F104" s="495" t="s">
        <v>124</v>
      </c>
      <c r="G104" s="504"/>
      <c r="H104" s="504"/>
      <c r="I104" s="504"/>
      <c r="J104" s="483">
        <v>0</v>
      </c>
      <c r="K104" s="484">
        <v>0</v>
      </c>
    </row>
    <row r="105" spans="1:11" x14ac:dyDescent="0.2">
      <c r="A105" s="473">
        <v>2</v>
      </c>
      <c r="B105" s="474">
        <v>2</v>
      </c>
      <c r="C105" s="474">
        <v>1</v>
      </c>
      <c r="D105" s="474">
        <v>7</v>
      </c>
      <c r="E105" s="474"/>
      <c r="F105" s="475" t="s">
        <v>31</v>
      </c>
      <c r="G105" s="476">
        <v>0</v>
      </c>
      <c r="H105" s="476">
        <v>0</v>
      </c>
      <c r="I105" s="476">
        <v>0</v>
      </c>
      <c r="J105" s="477">
        <v>0</v>
      </c>
      <c r="K105" s="478" t="s">
        <v>1664</v>
      </c>
    </row>
    <row r="106" spans="1:11" x14ac:dyDescent="0.2">
      <c r="A106" s="479">
        <v>2</v>
      </c>
      <c r="B106" s="480">
        <v>2</v>
      </c>
      <c r="C106" s="480">
        <v>1</v>
      </c>
      <c r="D106" s="480">
        <v>7</v>
      </c>
      <c r="E106" s="480" t="s">
        <v>308</v>
      </c>
      <c r="F106" s="495" t="s">
        <v>31</v>
      </c>
      <c r="G106" s="482"/>
      <c r="H106" s="482"/>
      <c r="I106" s="482"/>
      <c r="J106" s="483">
        <v>0</v>
      </c>
      <c r="K106" s="484">
        <v>0</v>
      </c>
    </row>
    <row r="107" spans="1:11" x14ac:dyDescent="0.2">
      <c r="A107" s="473">
        <v>2</v>
      </c>
      <c r="B107" s="474">
        <v>2</v>
      </c>
      <c r="C107" s="474">
        <v>1</v>
      </c>
      <c r="D107" s="474">
        <v>8</v>
      </c>
      <c r="E107" s="474"/>
      <c r="F107" s="475" t="s">
        <v>125</v>
      </c>
      <c r="G107" s="476">
        <v>0</v>
      </c>
      <c r="H107" s="476">
        <v>400000</v>
      </c>
      <c r="I107" s="476">
        <v>0</v>
      </c>
      <c r="J107" s="477">
        <v>400000</v>
      </c>
      <c r="K107" s="478" t="s">
        <v>1664</v>
      </c>
    </row>
    <row r="108" spans="1:11" x14ac:dyDescent="0.2">
      <c r="A108" s="479">
        <v>2</v>
      </c>
      <c r="B108" s="480">
        <v>2</v>
      </c>
      <c r="C108" s="480">
        <v>1</v>
      </c>
      <c r="D108" s="480">
        <v>8</v>
      </c>
      <c r="E108" s="480" t="s">
        <v>308</v>
      </c>
      <c r="F108" s="485" t="s">
        <v>125</v>
      </c>
      <c r="G108" s="482"/>
      <c r="H108" s="482">
        <v>400000</v>
      </c>
      <c r="I108" s="482"/>
      <c r="J108" s="483">
        <v>400000</v>
      </c>
      <c r="K108" s="484">
        <v>7.407407407407407E-2</v>
      </c>
    </row>
    <row r="109" spans="1:11" x14ac:dyDescent="0.2">
      <c r="A109" s="493">
        <v>2</v>
      </c>
      <c r="B109" s="505">
        <v>2</v>
      </c>
      <c r="C109" s="468">
        <v>2</v>
      </c>
      <c r="D109" s="468"/>
      <c r="E109" s="468"/>
      <c r="F109" s="469" t="s">
        <v>367</v>
      </c>
      <c r="G109" s="470">
        <v>0</v>
      </c>
      <c r="H109" s="470">
        <v>4350000</v>
      </c>
      <c r="I109" s="470">
        <v>0</v>
      </c>
      <c r="J109" s="471">
        <v>4350000</v>
      </c>
      <c r="K109" s="470">
        <v>0.80555555555555558</v>
      </c>
    </row>
    <row r="110" spans="1:11" x14ac:dyDescent="0.2">
      <c r="A110" s="473">
        <v>2</v>
      </c>
      <c r="B110" s="474">
        <v>2</v>
      </c>
      <c r="C110" s="474">
        <v>2</v>
      </c>
      <c r="D110" s="474">
        <v>1</v>
      </c>
      <c r="E110" s="474"/>
      <c r="F110" s="475" t="s">
        <v>126</v>
      </c>
      <c r="G110" s="476">
        <v>0</v>
      </c>
      <c r="H110" s="476">
        <v>350000</v>
      </c>
      <c r="I110" s="476">
        <v>0</v>
      </c>
      <c r="J110" s="477">
        <v>350000</v>
      </c>
      <c r="K110" s="476">
        <v>6.4814814814814811E-2</v>
      </c>
    </row>
    <row r="111" spans="1:11" x14ac:dyDescent="0.2">
      <c r="A111" s="479">
        <v>2</v>
      </c>
      <c r="B111" s="480">
        <v>2</v>
      </c>
      <c r="C111" s="480">
        <v>2</v>
      </c>
      <c r="D111" s="480">
        <v>1</v>
      </c>
      <c r="E111" s="480" t="s">
        <v>308</v>
      </c>
      <c r="F111" s="485" t="s">
        <v>126</v>
      </c>
      <c r="G111" s="482"/>
      <c r="H111" s="482">
        <v>350000</v>
      </c>
      <c r="I111" s="482"/>
      <c r="J111" s="483">
        <v>350000</v>
      </c>
      <c r="K111" s="484">
        <v>6.4814814814814811E-2</v>
      </c>
    </row>
    <row r="112" spans="1:11" x14ac:dyDescent="0.2">
      <c r="A112" s="473">
        <v>2</v>
      </c>
      <c r="B112" s="474">
        <v>2</v>
      </c>
      <c r="C112" s="474">
        <v>2</v>
      </c>
      <c r="D112" s="474">
        <v>2</v>
      </c>
      <c r="E112" s="474"/>
      <c r="F112" s="475" t="s">
        <v>127</v>
      </c>
      <c r="G112" s="476">
        <v>0</v>
      </c>
      <c r="H112" s="476">
        <v>4000000</v>
      </c>
      <c r="I112" s="476">
        <v>0</v>
      </c>
      <c r="J112" s="477">
        <v>4000000</v>
      </c>
      <c r="K112" s="476">
        <v>0.74074074074074081</v>
      </c>
    </row>
    <row r="113" spans="1:11" x14ac:dyDescent="0.2">
      <c r="A113" s="479">
        <v>2</v>
      </c>
      <c r="B113" s="480">
        <v>2</v>
      </c>
      <c r="C113" s="480">
        <v>2</v>
      </c>
      <c r="D113" s="480">
        <v>2</v>
      </c>
      <c r="E113" s="480" t="s">
        <v>308</v>
      </c>
      <c r="F113" s="485" t="s">
        <v>127</v>
      </c>
      <c r="G113" s="482"/>
      <c r="H113" s="482">
        <v>4000000</v>
      </c>
      <c r="I113" s="482"/>
      <c r="J113" s="483">
        <v>4000000</v>
      </c>
      <c r="K113" s="484">
        <v>0.74074074074074081</v>
      </c>
    </row>
    <row r="114" spans="1:11" x14ac:dyDescent="0.2">
      <c r="A114" s="493">
        <v>2</v>
      </c>
      <c r="B114" s="468">
        <v>2</v>
      </c>
      <c r="C114" s="468">
        <v>3</v>
      </c>
      <c r="D114" s="468"/>
      <c r="E114" s="468"/>
      <c r="F114" s="469" t="s">
        <v>32</v>
      </c>
      <c r="G114" s="470">
        <v>0</v>
      </c>
      <c r="H114" s="470">
        <v>0</v>
      </c>
      <c r="I114" s="470">
        <v>0</v>
      </c>
      <c r="J114" s="471">
        <v>0</v>
      </c>
      <c r="K114" s="470">
        <v>0</v>
      </c>
    </row>
    <row r="115" spans="1:11" x14ac:dyDescent="0.2">
      <c r="A115" s="473">
        <v>2</v>
      </c>
      <c r="B115" s="474">
        <v>2</v>
      </c>
      <c r="C115" s="474">
        <v>3</v>
      </c>
      <c r="D115" s="474">
        <v>1</v>
      </c>
      <c r="E115" s="474"/>
      <c r="F115" s="475" t="s">
        <v>128</v>
      </c>
      <c r="G115" s="476">
        <v>0</v>
      </c>
      <c r="H115" s="476">
        <v>0</v>
      </c>
      <c r="I115" s="476">
        <v>0</v>
      </c>
      <c r="J115" s="477">
        <v>0</v>
      </c>
      <c r="K115" s="476">
        <v>0</v>
      </c>
    </row>
    <row r="116" spans="1:11" x14ac:dyDescent="0.2">
      <c r="A116" s="479">
        <v>2</v>
      </c>
      <c r="B116" s="480">
        <v>2</v>
      </c>
      <c r="C116" s="480">
        <v>3</v>
      </c>
      <c r="D116" s="480">
        <v>1</v>
      </c>
      <c r="E116" s="480" t="s">
        <v>308</v>
      </c>
      <c r="F116" s="485" t="s">
        <v>128</v>
      </c>
      <c r="G116" s="482"/>
      <c r="H116" s="482"/>
      <c r="I116" s="482"/>
      <c r="J116" s="483">
        <v>0</v>
      </c>
      <c r="K116" s="482">
        <v>0</v>
      </c>
    </row>
    <row r="117" spans="1:11" x14ac:dyDescent="0.2">
      <c r="A117" s="473">
        <v>2</v>
      </c>
      <c r="B117" s="474">
        <v>2</v>
      </c>
      <c r="C117" s="474">
        <v>3</v>
      </c>
      <c r="D117" s="474">
        <v>2</v>
      </c>
      <c r="E117" s="474"/>
      <c r="F117" s="475" t="s">
        <v>129</v>
      </c>
      <c r="G117" s="476">
        <v>0</v>
      </c>
      <c r="H117" s="476">
        <v>0</v>
      </c>
      <c r="I117" s="476">
        <v>0</v>
      </c>
      <c r="J117" s="477">
        <v>0</v>
      </c>
      <c r="K117" s="476">
        <v>0</v>
      </c>
    </row>
    <row r="118" spans="1:11" x14ac:dyDescent="0.2">
      <c r="A118" s="479">
        <v>2</v>
      </c>
      <c r="B118" s="480">
        <v>2</v>
      </c>
      <c r="C118" s="480">
        <v>3</v>
      </c>
      <c r="D118" s="480">
        <v>2</v>
      </c>
      <c r="E118" s="480" t="s">
        <v>308</v>
      </c>
      <c r="F118" s="495" t="s">
        <v>129</v>
      </c>
      <c r="G118" s="482"/>
      <c r="H118" s="482"/>
      <c r="I118" s="482"/>
      <c r="J118" s="483">
        <v>0</v>
      </c>
      <c r="K118" s="484">
        <v>0</v>
      </c>
    </row>
    <row r="119" spans="1:11" x14ac:dyDescent="0.2">
      <c r="A119" s="493">
        <v>2</v>
      </c>
      <c r="B119" s="468">
        <v>2</v>
      </c>
      <c r="C119" s="468">
        <v>4</v>
      </c>
      <c r="D119" s="468"/>
      <c r="E119" s="468"/>
      <c r="F119" s="469" t="s">
        <v>130</v>
      </c>
      <c r="G119" s="470">
        <v>0</v>
      </c>
      <c r="H119" s="470">
        <v>192000</v>
      </c>
      <c r="I119" s="470">
        <v>0</v>
      </c>
      <c r="J119" s="471">
        <v>192000</v>
      </c>
      <c r="K119" s="472">
        <v>0</v>
      </c>
    </row>
    <row r="120" spans="1:11" x14ac:dyDescent="0.2">
      <c r="A120" s="473">
        <v>2</v>
      </c>
      <c r="B120" s="474">
        <v>2</v>
      </c>
      <c r="C120" s="474">
        <v>4</v>
      </c>
      <c r="D120" s="474">
        <v>1</v>
      </c>
      <c r="E120" s="474"/>
      <c r="F120" s="494" t="s">
        <v>33</v>
      </c>
      <c r="G120" s="476">
        <v>0</v>
      </c>
      <c r="H120" s="476">
        <v>0</v>
      </c>
      <c r="I120" s="476">
        <v>0</v>
      </c>
      <c r="J120" s="477">
        <v>0</v>
      </c>
      <c r="K120" s="476">
        <v>0</v>
      </c>
    </row>
    <row r="121" spans="1:11" x14ac:dyDescent="0.2">
      <c r="A121" s="479">
        <v>2</v>
      </c>
      <c r="B121" s="480">
        <v>2</v>
      </c>
      <c r="C121" s="480">
        <v>4</v>
      </c>
      <c r="D121" s="480">
        <v>1</v>
      </c>
      <c r="E121" s="480" t="s">
        <v>308</v>
      </c>
      <c r="F121" s="485" t="s">
        <v>33</v>
      </c>
      <c r="G121" s="482"/>
      <c r="H121" s="482"/>
      <c r="I121" s="482"/>
      <c r="J121" s="483">
        <v>0</v>
      </c>
      <c r="K121" s="484">
        <v>0</v>
      </c>
    </row>
    <row r="122" spans="1:11" x14ac:dyDescent="0.2">
      <c r="A122" s="473">
        <v>2</v>
      </c>
      <c r="B122" s="474">
        <v>2</v>
      </c>
      <c r="C122" s="474">
        <v>4</v>
      </c>
      <c r="D122" s="474">
        <v>2</v>
      </c>
      <c r="E122" s="474"/>
      <c r="F122" s="494" t="s">
        <v>34</v>
      </c>
      <c r="G122" s="476">
        <v>0</v>
      </c>
      <c r="H122" s="476">
        <v>192000</v>
      </c>
      <c r="I122" s="476">
        <v>0</v>
      </c>
      <c r="J122" s="477">
        <v>192000</v>
      </c>
      <c r="K122" s="478" t="s">
        <v>1664</v>
      </c>
    </row>
    <row r="123" spans="1:11" x14ac:dyDescent="0.2">
      <c r="A123" s="479">
        <v>2</v>
      </c>
      <c r="B123" s="480">
        <v>2</v>
      </c>
      <c r="C123" s="480">
        <v>4</v>
      </c>
      <c r="D123" s="480">
        <v>2</v>
      </c>
      <c r="E123" s="480" t="s">
        <v>308</v>
      </c>
      <c r="F123" s="495" t="s">
        <v>34</v>
      </c>
      <c r="G123" s="482"/>
      <c r="H123" s="482">
        <v>192000</v>
      </c>
      <c r="I123" s="482"/>
      <c r="J123" s="483">
        <v>192000</v>
      </c>
      <c r="K123" s="484">
        <v>3.5555555555555556E-2</v>
      </c>
    </row>
    <row r="124" spans="1:11" x14ac:dyDescent="0.2">
      <c r="A124" s="473">
        <v>2</v>
      </c>
      <c r="B124" s="474">
        <v>2</v>
      </c>
      <c r="C124" s="474">
        <v>4</v>
      </c>
      <c r="D124" s="474">
        <v>3</v>
      </c>
      <c r="E124" s="474"/>
      <c r="F124" s="494" t="s">
        <v>49</v>
      </c>
      <c r="G124" s="476">
        <v>0</v>
      </c>
      <c r="H124" s="476">
        <v>0</v>
      </c>
      <c r="I124" s="476">
        <v>0</v>
      </c>
      <c r="J124" s="477">
        <v>0</v>
      </c>
      <c r="K124" s="478" t="s">
        <v>1664</v>
      </c>
    </row>
    <row r="125" spans="1:11" x14ac:dyDescent="0.2">
      <c r="A125" s="479">
        <v>2</v>
      </c>
      <c r="B125" s="480">
        <v>2</v>
      </c>
      <c r="C125" s="480">
        <v>4</v>
      </c>
      <c r="D125" s="480">
        <v>3</v>
      </c>
      <c r="E125" s="480" t="s">
        <v>308</v>
      </c>
      <c r="F125" s="495" t="s">
        <v>49</v>
      </c>
      <c r="G125" s="482"/>
      <c r="H125" s="482"/>
      <c r="I125" s="482"/>
      <c r="J125" s="483">
        <v>0</v>
      </c>
      <c r="K125" s="484">
        <v>0</v>
      </c>
    </row>
    <row r="126" spans="1:11" x14ac:dyDescent="0.2">
      <c r="A126" s="473">
        <v>2</v>
      </c>
      <c r="B126" s="474">
        <v>2</v>
      </c>
      <c r="C126" s="474">
        <v>4</v>
      </c>
      <c r="D126" s="474">
        <v>4</v>
      </c>
      <c r="E126" s="474"/>
      <c r="F126" s="494" t="s">
        <v>131</v>
      </c>
      <c r="G126" s="476">
        <v>0</v>
      </c>
      <c r="H126" s="476">
        <v>0</v>
      </c>
      <c r="I126" s="476">
        <v>0</v>
      </c>
      <c r="J126" s="477">
        <v>0</v>
      </c>
      <c r="K126" s="478" t="s">
        <v>1664</v>
      </c>
    </row>
    <row r="127" spans="1:11" x14ac:dyDescent="0.2">
      <c r="A127" s="479">
        <v>2</v>
      </c>
      <c r="B127" s="480">
        <v>2</v>
      </c>
      <c r="C127" s="480">
        <v>4</v>
      </c>
      <c r="D127" s="480">
        <v>4</v>
      </c>
      <c r="E127" s="480" t="s">
        <v>308</v>
      </c>
      <c r="F127" s="495" t="s">
        <v>131</v>
      </c>
      <c r="G127" s="482"/>
      <c r="H127" s="482"/>
      <c r="I127" s="482"/>
      <c r="J127" s="483">
        <v>0</v>
      </c>
      <c r="K127" s="484">
        <v>0</v>
      </c>
    </row>
    <row r="128" spans="1:11" x14ac:dyDescent="0.2">
      <c r="A128" s="493">
        <v>2</v>
      </c>
      <c r="B128" s="468">
        <v>2</v>
      </c>
      <c r="C128" s="468">
        <v>5</v>
      </c>
      <c r="D128" s="468"/>
      <c r="E128" s="468"/>
      <c r="F128" s="469" t="s">
        <v>132</v>
      </c>
      <c r="G128" s="470">
        <v>0</v>
      </c>
      <c r="H128" s="470">
        <v>50000</v>
      </c>
      <c r="I128" s="470">
        <v>0</v>
      </c>
      <c r="J128" s="471">
        <v>50000</v>
      </c>
      <c r="K128" s="472">
        <v>0</v>
      </c>
    </row>
    <row r="129" spans="1:11" x14ac:dyDescent="0.2">
      <c r="A129" s="473">
        <v>2</v>
      </c>
      <c r="B129" s="474">
        <v>2</v>
      </c>
      <c r="C129" s="474">
        <v>5</v>
      </c>
      <c r="D129" s="474">
        <v>1</v>
      </c>
      <c r="E129" s="474"/>
      <c r="F129" s="494" t="s">
        <v>133</v>
      </c>
      <c r="G129" s="476">
        <v>0</v>
      </c>
      <c r="H129" s="476">
        <v>0</v>
      </c>
      <c r="I129" s="476">
        <v>0</v>
      </c>
      <c r="J129" s="477">
        <v>0</v>
      </c>
      <c r="K129" s="478" t="s">
        <v>1664</v>
      </c>
    </row>
    <row r="130" spans="1:11" x14ac:dyDescent="0.2">
      <c r="A130" s="479">
        <v>2</v>
      </c>
      <c r="B130" s="480">
        <v>2</v>
      </c>
      <c r="C130" s="480">
        <v>5</v>
      </c>
      <c r="D130" s="480">
        <v>1</v>
      </c>
      <c r="E130" s="480" t="s">
        <v>308</v>
      </c>
      <c r="F130" s="495" t="s">
        <v>133</v>
      </c>
      <c r="G130" s="482"/>
      <c r="H130" s="482"/>
      <c r="I130" s="482"/>
      <c r="J130" s="483">
        <v>0</v>
      </c>
      <c r="K130" s="484">
        <v>0</v>
      </c>
    </row>
    <row r="131" spans="1:11" x14ac:dyDescent="0.2">
      <c r="A131" s="473">
        <v>2</v>
      </c>
      <c r="B131" s="474">
        <v>2</v>
      </c>
      <c r="C131" s="474">
        <v>5</v>
      </c>
      <c r="D131" s="474">
        <v>2</v>
      </c>
      <c r="E131" s="474"/>
      <c r="F131" s="506" t="s">
        <v>134</v>
      </c>
      <c r="G131" s="476">
        <v>0</v>
      </c>
      <c r="H131" s="476">
        <v>0</v>
      </c>
      <c r="I131" s="476">
        <v>0</v>
      </c>
      <c r="J131" s="477">
        <v>0</v>
      </c>
      <c r="K131" s="478" t="s">
        <v>1664</v>
      </c>
    </row>
    <row r="132" spans="1:11" x14ac:dyDescent="0.2">
      <c r="A132" s="479">
        <v>2</v>
      </c>
      <c r="B132" s="480">
        <v>2</v>
      </c>
      <c r="C132" s="480">
        <v>5</v>
      </c>
      <c r="D132" s="480">
        <v>2</v>
      </c>
      <c r="E132" s="480" t="s">
        <v>308</v>
      </c>
      <c r="F132" s="495" t="s">
        <v>134</v>
      </c>
      <c r="G132" s="482"/>
      <c r="H132" s="482"/>
      <c r="I132" s="482"/>
      <c r="J132" s="483">
        <v>0</v>
      </c>
      <c r="K132" s="484">
        <v>0</v>
      </c>
    </row>
    <row r="133" spans="1:11" x14ac:dyDescent="0.2">
      <c r="A133" s="473">
        <v>2</v>
      </c>
      <c r="B133" s="474">
        <v>2</v>
      </c>
      <c r="C133" s="474">
        <v>5</v>
      </c>
      <c r="D133" s="474">
        <v>3</v>
      </c>
      <c r="E133" s="474"/>
      <c r="F133" s="494" t="s">
        <v>135</v>
      </c>
      <c r="G133" s="476">
        <v>0</v>
      </c>
      <c r="H133" s="476">
        <v>0</v>
      </c>
      <c r="I133" s="476">
        <v>0</v>
      </c>
      <c r="J133" s="477">
        <v>0</v>
      </c>
      <c r="K133" s="478">
        <v>0</v>
      </c>
    </row>
    <row r="134" spans="1:11" x14ac:dyDescent="0.2">
      <c r="A134" s="479">
        <v>2</v>
      </c>
      <c r="B134" s="480">
        <v>2</v>
      </c>
      <c r="C134" s="480">
        <v>5</v>
      </c>
      <c r="D134" s="480">
        <v>3</v>
      </c>
      <c r="E134" s="480" t="s">
        <v>308</v>
      </c>
      <c r="F134" s="495" t="s">
        <v>136</v>
      </c>
      <c r="G134" s="482"/>
      <c r="H134" s="482"/>
      <c r="I134" s="482"/>
      <c r="J134" s="483">
        <v>0</v>
      </c>
      <c r="K134" s="484">
        <v>0</v>
      </c>
    </row>
    <row r="135" spans="1:11" x14ac:dyDescent="0.2">
      <c r="A135" s="479">
        <v>2</v>
      </c>
      <c r="B135" s="480">
        <v>2</v>
      </c>
      <c r="C135" s="480">
        <v>5</v>
      </c>
      <c r="D135" s="480">
        <v>3</v>
      </c>
      <c r="E135" s="480" t="s">
        <v>309</v>
      </c>
      <c r="F135" s="495" t="s">
        <v>137</v>
      </c>
      <c r="G135" s="482"/>
      <c r="H135" s="482"/>
      <c r="I135" s="482"/>
      <c r="J135" s="483">
        <v>0</v>
      </c>
      <c r="K135" s="484">
        <v>0</v>
      </c>
    </row>
    <row r="136" spans="1:11" x14ac:dyDescent="0.2">
      <c r="A136" s="479">
        <v>2</v>
      </c>
      <c r="B136" s="480">
        <v>2</v>
      </c>
      <c r="C136" s="480">
        <v>5</v>
      </c>
      <c r="D136" s="480">
        <v>3</v>
      </c>
      <c r="E136" s="480" t="s">
        <v>310</v>
      </c>
      <c r="F136" s="495" t="s">
        <v>138</v>
      </c>
      <c r="G136" s="482"/>
      <c r="H136" s="482"/>
      <c r="I136" s="482"/>
      <c r="J136" s="483">
        <v>0</v>
      </c>
      <c r="K136" s="484">
        <v>0</v>
      </c>
    </row>
    <row r="137" spans="1:11" x14ac:dyDescent="0.2">
      <c r="A137" s="479">
        <v>2</v>
      </c>
      <c r="B137" s="480">
        <v>2</v>
      </c>
      <c r="C137" s="480">
        <v>5</v>
      </c>
      <c r="D137" s="480">
        <v>3</v>
      </c>
      <c r="E137" s="480" t="s">
        <v>311</v>
      </c>
      <c r="F137" s="495" t="s">
        <v>139</v>
      </c>
      <c r="G137" s="482"/>
      <c r="H137" s="482"/>
      <c r="I137" s="482"/>
      <c r="J137" s="483">
        <v>0</v>
      </c>
      <c r="K137" s="484">
        <v>0</v>
      </c>
    </row>
    <row r="138" spans="1:11" x14ac:dyDescent="0.2">
      <c r="A138" s="479">
        <v>2</v>
      </c>
      <c r="B138" s="480">
        <v>2</v>
      </c>
      <c r="C138" s="480">
        <v>5</v>
      </c>
      <c r="D138" s="480">
        <v>3</v>
      </c>
      <c r="E138" s="480" t="s">
        <v>315</v>
      </c>
      <c r="F138" s="495" t="s">
        <v>140</v>
      </c>
      <c r="G138" s="482"/>
      <c r="H138" s="482"/>
      <c r="I138" s="482"/>
      <c r="J138" s="483">
        <v>0</v>
      </c>
      <c r="K138" s="484">
        <v>0</v>
      </c>
    </row>
    <row r="139" spans="1:11" ht="22.5" x14ac:dyDescent="0.2">
      <c r="A139" s="473">
        <v>2</v>
      </c>
      <c r="B139" s="474">
        <v>2</v>
      </c>
      <c r="C139" s="474">
        <v>5</v>
      </c>
      <c r="D139" s="474">
        <v>4</v>
      </c>
      <c r="E139" s="474"/>
      <c r="F139" s="494" t="s">
        <v>141</v>
      </c>
      <c r="G139" s="476">
        <v>0</v>
      </c>
      <c r="H139" s="476">
        <v>50000</v>
      </c>
      <c r="I139" s="476">
        <v>0</v>
      </c>
      <c r="J139" s="477">
        <v>50000</v>
      </c>
      <c r="K139" s="478" t="s">
        <v>1664</v>
      </c>
    </row>
    <row r="140" spans="1:11" ht="22.5" x14ac:dyDescent="0.2">
      <c r="A140" s="479">
        <v>2</v>
      </c>
      <c r="B140" s="480">
        <v>2</v>
      </c>
      <c r="C140" s="480">
        <v>5</v>
      </c>
      <c r="D140" s="480">
        <v>4</v>
      </c>
      <c r="E140" s="507" t="s">
        <v>308</v>
      </c>
      <c r="F140" s="508" t="s">
        <v>141</v>
      </c>
      <c r="G140" s="509"/>
      <c r="H140" s="509">
        <v>50000</v>
      </c>
      <c r="I140" s="509"/>
      <c r="J140" s="510">
        <v>50000</v>
      </c>
      <c r="K140" s="511">
        <v>9.2592592592592587E-3</v>
      </c>
    </row>
    <row r="141" spans="1:11" x14ac:dyDescent="0.2">
      <c r="A141" s="473">
        <v>2</v>
      </c>
      <c r="B141" s="474">
        <v>2</v>
      </c>
      <c r="C141" s="474">
        <v>5</v>
      </c>
      <c r="D141" s="474">
        <v>5</v>
      </c>
      <c r="E141" s="474"/>
      <c r="F141" s="506" t="s">
        <v>368</v>
      </c>
      <c r="G141" s="476">
        <v>0</v>
      </c>
      <c r="H141" s="476">
        <v>0</v>
      </c>
      <c r="I141" s="476">
        <v>0</v>
      </c>
      <c r="J141" s="477">
        <v>0</v>
      </c>
      <c r="K141" s="512">
        <v>0</v>
      </c>
    </row>
    <row r="142" spans="1:11" x14ac:dyDescent="0.2">
      <c r="A142" s="479">
        <v>2</v>
      </c>
      <c r="B142" s="480">
        <v>2</v>
      </c>
      <c r="C142" s="480">
        <v>5</v>
      </c>
      <c r="D142" s="480">
        <v>5</v>
      </c>
      <c r="E142" s="480" t="s">
        <v>308</v>
      </c>
      <c r="F142" s="495" t="s">
        <v>368</v>
      </c>
      <c r="G142" s="482"/>
      <c r="H142" s="482"/>
      <c r="I142" s="482"/>
      <c r="J142" s="483">
        <v>0</v>
      </c>
      <c r="K142" s="484">
        <v>0</v>
      </c>
    </row>
    <row r="143" spans="1:11" x14ac:dyDescent="0.2">
      <c r="A143" s="473">
        <v>2</v>
      </c>
      <c r="B143" s="474">
        <v>2</v>
      </c>
      <c r="C143" s="474">
        <v>5</v>
      </c>
      <c r="D143" s="474">
        <v>6</v>
      </c>
      <c r="E143" s="474"/>
      <c r="F143" s="506" t="s">
        <v>369</v>
      </c>
      <c r="G143" s="476">
        <v>0</v>
      </c>
      <c r="H143" s="476">
        <v>0</v>
      </c>
      <c r="I143" s="476">
        <v>0</v>
      </c>
      <c r="J143" s="477">
        <v>0</v>
      </c>
      <c r="K143" s="478" t="s">
        <v>1664</v>
      </c>
    </row>
    <row r="144" spans="1:11" x14ac:dyDescent="0.2">
      <c r="A144" s="479">
        <v>2</v>
      </c>
      <c r="B144" s="480">
        <v>2</v>
      </c>
      <c r="C144" s="480">
        <v>5</v>
      </c>
      <c r="D144" s="480">
        <v>6</v>
      </c>
      <c r="E144" s="480" t="s">
        <v>308</v>
      </c>
      <c r="F144" s="495" t="s">
        <v>369</v>
      </c>
      <c r="G144" s="482"/>
      <c r="H144" s="482"/>
      <c r="I144" s="482"/>
      <c r="J144" s="483">
        <v>0</v>
      </c>
      <c r="K144" s="484">
        <v>0</v>
      </c>
    </row>
    <row r="145" spans="1:11" ht="22.5" x14ac:dyDescent="0.2">
      <c r="A145" s="473">
        <v>2</v>
      </c>
      <c r="B145" s="474">
        <v>2</v>
      </c>
      <c r="C145" s="474">
        <v>5</v>
      </c>
      <c r="D145" s="474">
        <v>7</v>
      </c>
      <c r="E145" s="474"/>
      <c r="F145" s="506" t="s">
        <v>370</v>
      </c>
      <c r="G145" s="476">
        <v>0</v>
      </c>
      <c r="H145" s="476">
        <v>0</v>
      </c>
      <c r="I145" s="476">
        <v>0</v>
      </c>
      <c r="J145" s="477">
        <v>0</v>
      </c>
      <c r="K145" s="512">
        <v>0</v>
      </c>
    </row>
    <row r="146" spans="1:11" ht="22.5" x14ac:dyDescent="0.2">
      <c r="A146" s="479">
        <v>2</v>
      </c>
      <c r="B146" s="480">
        <v>2</v>
      </c>
      <c r="C146" s="480">
        <v>5</v>
      </c>
      <c r="D146" s="480">
        <v>7</v>
      </c>
      <c r="E146" s="480" t="s">
        <v>308</v>
      </c>
      <c r="F146" s="495" t="s">
        <v>370</v>
      </c>
      <c r="G146" s="482"/>
      <c r="H146" s="482"/>
      <c r="I146" s="482"/>
      <c r="J146" s="483">
        <v>0</v>
      </c>
      <c r="K146" s="484">
        <v>0</v>
      </c>
    </row>
    <row r="147" spans="1:11" x14ac:dyDescent="0.2">
      <c r="A147" s="473">
        <v>2</v>
      </c>
      <c r="B147" s="474">
        <v>2</v>
      </c>
      <c r="C147" s="474">
        <v>5</v>
      </c>
      <c r="D147" s="474">
        <v>8</v>
      </c>
      <c r="E147" s="474"/>
      <c r="F147" s="506" t="s">
        <v>142</v>
      </c>
      <c r="G147" s="476">
        <v>0</v>
      </c>
      <c r="H147" s="476">
        <v>0</v>
      </c>
      <c r="I147" s="476">
        <v>0</v>
      </c>
      <c r="J147" s="477">
        <v>0</v>
      </c>
      <c r="K147" s="478" t="s">
        <v>1664</v>
      </c>
    </row>
    <row r="148" spans="1:11" x14ac:dyDescent="0.2">
      <c r="A148" s="479">
        <v>2</v>
      </c>
      <c r="B148" s="480">
        <v>2</v>
      </c>
      <c r="C148" s="480">
        <v>5</v>
      </c>
      <c r="D148" s="480">
        <v>8</v>
      </c>
      <c r="E148" s="480" t="s">
        <v>308</v>
      </c>
      <c r="F148" s="495" t="s">
        <v>142</v>
      </c>
      <c r="G148" s="482"/>
      <c r="H148" s="482"/>
      <c r="I148" s="482"/>
      <c r="J148" s="483">
        <v>0</v>
      </c>
      <c r="K148" s="484">
        <v>0</v>
      </c>
    </row>
    <row r="149" spans="1:11" x14ac:dyDescent="0.2">
      <c r="A149" s="493">
        <v>2</v>
      </c>
      <c r="B149" s="468">
        <v>2</v>
      </c>
      <c r="C149" s="468">
        <v>6</v>
      </c>
      <c r="D149" s="468"/>
      <c r="E149" s="468"/>
      <c r="F149" s="469" t="s">
        <v>143</v>
      </c>
      <c r="G149" s="470">
        <v>0</v>
      </c>
      <c r="H149" s="470">
        <v>120000</v>
      </c>
      <c r="I149" s="470">
        <v>0</v>
      </c>
      <c r="J149" s="471">
        <v>120000</v>
      </c>
      <c r="K149" s="472">
        <v>0</v>
      </c>
    </row>
    <row r="150" spans="1:11" x14ac:dyDescent="0.2">
      <c r="A150" s="473">
        <v>2</v>
      </c>
      <c r="B150" s="474">
        <v>2</v>
      </c>
      <c r="C150" s="474">
        <v>6</v>
      </c>
      <c r="D150" s="474">
        <v>1</v>
      </c>
      <c r="E150" s="474"/>
      <c r="F150" s="494" t="s">
        <v>371</v>
      </c>
      <c r="G150" s="476">
        <v>0</v>
      </c>
      <c r="H150" s="476">
        <v>0</v>
      </c>
      <c r="I150" s="476">
        <v>0</v>
      </c>
      <c r="J150" s="477">
        <v>0</v>
      </c>
      <c r="K150" s="478" t="s">
        <v>1664</v>
      </c>
    </row>
    <row r="151" spans="1:11" x14ac:dyDescent="0.2">
      <c r="A151" s="479">
        <v>2</v>
      </c>
      <c r="B151" s="480">
        <v>2</v>
      </c>
      <c r="C151" s="480">
        <v>6</v>
      </c>
      <c r="D151" s="480">
        <v>1</v>
      </c>
      <c r="E151" s="480" t="s">
        <v>308</v>
      </c>
      <c r="F151" s="495" t="s">
        <v>371</v>
      </c>
      <c r="G151" s="482"/>
      <c r="H151" s="482"/>
      <c r="I151" s="482"/>
      <c r="J151" s="483">
        <v>0</v>
      </c>
      <c r="K151" s="484">
        <v>0</v>
      </c>
    </row>
    <row r="152" spans="1:11" x14ac:dyDescent="0.2">
      <c r="A152" s="473">
        <v>2</v>
      </c>
      <c r="B152" s="474">
        <v>2</v>
      </c>
      <c r="C152" s="474">
        <v>6</v>
      </c>
      <c r="D152" s="474">
        <v>2</v>
      </c>
      <c r="E152" s="474"/>
      <c r="F152" s="494" t="s">
        <v>144</v>
      </c>
      <c r="G152" s="476">
        <v>0</v>
      </c>
      <c r="H152" s="476">
        <v>120000</v>
      </c>
      <c r="I152" s="476">
        <v>0</v>
      </c>
      <c r="J152" s="477">
        <v>120000</v>
      </c>
      <c r="K152" s="478" t="s">
        <v>1664</v>
      </c>
    </row>
    <row r="153" spans="1:11" x14ac:dyDescent="0.2">
      <c r="A153" s="479">
        <v>2</v>
      </c>
      <c r="B153" s="480">
        <v>2</v>
      </c>
      <c r="C153" s="480">
        <v>6</v>
      </c>
      <c r="D153" s="480">
        <v>2</v>
      </c>
      <c r="E153" s="480" t="s">
        <v>308</v>
      </c>
      <c r="F153" s="495" t="s">
        <v>144</v>
      </c>
      <c r="G153" s="482"/>
      <c r="H153" s="482">
        <v>120000</v>
      </c>
      <c r="I153" s="482"/>
      <c r="J153" s="483">
        <v>120000</v>
      </c>
      <c r="K153" s="484">
        <v>2.2222222222222223E-2</v>
      </c>
    </row>
    <row r="154" spans="1:11" x14ac:dyDescent="0.2">
      <c r="A154" s="473">
        <v>2</v>
      </c>
      <c r="B154" s="474">
        <v>2</v>
      </c>
      <c r="C154" s="474">
        <v>6</v>
      </c>
      <c r="D154" s="474">
        <v>3</v>
      </c>
      <c r="E154" s="474"/>
      <c r="F154" s="494" t="s">
        <v>145</v>
      </c>
      <c r="G154" s="476">
        <v>0</v>
      </c>
      <c r="H154" s="476">
        <v>0</v>
      </c>
      <c r="I154" s="476">
        <v>0</v>
      </c>
      <c r="J154" s="477">
        <v>0</v>
      </c>
      <c r="K154" s="478" t="s">
        <v>1664</v>
      </c>
    </row>
    <row r="155" spans="1:11" x14ac:dyDescent="0.2">
      <c r="A155" s="479">
        <v>2</v>
      </c>
      <c r="B155" s="480">
        <v>2</v>
      </c>
      <c r="C155" s="480">
        <v>6</v>
      </c>
      <c r="D155" s="480">
        <v>3</v>
      </c>
      <c r="E155" s="480" t="s">
        <v>308</v>
      </c>
      <c r="F155" s="495" t="s">
        <v>145</v>
      </c>
      <c r="G155" s="482"/>
      <c r="H155" s="482"/>
      <c r="I155" s="482"/>
      <c r="J155" s="483">
        <v>0</v>
      </c>
      <c r="K155" s="484">
        <v>0</v>
      </c>
    </row>
    <row r="156" spans="1:11" x14ac:dyDescent="0.2">
      <c r="A156" s="473">
        <v>2</v>
      </c>
      <c r="B156" s="474">
        <v>2</v>
      </c>
      <c r="C156" s="474">
        <v>6</v>
      </c>
      <c r="D156" s="474">
        <v>4</v>
      </c>
      <c r="E156" s="474"/>
      <c r="F156" s="494" t="s">
        <v>146</v>
      </c>
      <c r="G156" s="476">
        <v>0</v>
      </c>
      <c r="H156" s="476">
        <v>0</v>
      </c>
      <c r="I156" s="476">
        <v>0</v>
      </c>
      <c r="J156" s="477">
        <v>0</v>
      </c>
      <c r="K156" s="478" t="s">
        <v>1664</v>
      </c>
    </row>
    <row r="157" spans="1:11" x14ac:dyDescent="0.2">
      <c r="A157" s="479">
        <v>2</v>
      </c>
      <c r="B157" s="480">
        <v>2</v>
      </c>
      <c r="C157" s="480">
        <v>6</v>
      </c>
      <c r="D157" s="480">
        <v>4</v>
      </c>
      <c r="E157" s="480" t="s">
        <v>308</v>
      </c>
      <c r="F157" s="495" t="s">
        <v>146</v>
      </c>
      <c r="G157" s="482"/>
      <c r="H157" s="482"/>
      <c r="I157" s="482"/>
      <c r="J157" s="483">
        <v>0</v>
      </c>
      <c r="K157" s="484">
        <v>0</v>
      </c>
    </row>
    <row r="158" spans="1:11" x14ac:dyDescent="0.2">
      <c r="A158" s="473">
        <v>2</v>
      </c>
      <c r="B158" s="474">
        <v>2</v>
      </c>
      <c r="C158" s="474">
        <v>6</v>
      </c>
      <c r="D158" s="474">
        <v>5</v>
      </c>
      <c r="E158" s="474"/>
      <c r="F158" s="506" t="s">
        <v>313</v>
      </c>
      <c r="G158" s="476">
        <v>0</v>
      </c>
      <c r="H158" s="476">
        <v>0</v>
      </c>
      <c r="I158" s="476">
        <v>0</v>
      </c>
      <c r="J158" s="477">
        <v>0</v>
      </c>
      <c r="K158" s="512">
        <v>0</v>
      </c>
    </row>
    <row r="159" spans="1:11" x14ac:dyDescent="0.2">
      <c r="A159" s="479">
        <v>2</v>
      </c>
      <c r="B159" s="480">
        <v>2</v>
      </c>
      <c r="C159" s="480">
        <v>6</v>
      </c>
      <c r="D159" s="480">
        <v>5</v>
      </c>
      <c r="E159" s="480" t="s">
        <v>308</v>
      </c>
      <c r="F159" s="495" t="s">
        <v>313</v>
      </c>
      <c r="G159" s="482"/>
      <c r="H159" s="482"/>
      <c r="I159" s="482"/>
      <c r="J159" s="483">
        <v>0</v>
      </c>
      <c r="K159" s="484">
        <v>0</v>
      </c>
    </row>
    <row r="160" spans="1:11" x14ac:dyDescent="0.2">
      <c r="A160" s="473">
        <v>2</v>
      </c>
      <c r="B160" s="474">
        <v>2</v>
      </c>
      <c r="C160" s="474">
        <v>6</v>
      </c>
      <c r="D160" s="474">
        <v>6</v>
      </c>
      <c r="E160" s="474"/>
      <c r="F160" s="506" t="s">
        <v>372</v>
      </c>
      <c r="G160" s="476">
        <v>0</v>
      </c>
      <c r="H160" s="476">
        <v>0</v>
      </c>
      <c r="I160" s="476">
        <v>0</v>
      </c>
      <c r="J160" s="477">
        <v>0</v>
      </c>
      <c r="K160" s="512">
        <v>0</v>
      </c>
    </row>
    <row r="161" spans="1:11" x14ac:dyDescent="0.2">
      <c r="A161" s="479">
        <v>2</v>
      </c>
      <c r="B161" s="480">
        <v>2</v>
      </c>
      <c r="C161" s="480">
        <v>6</v>
      </c>
      <c r="D161" s="480">
        <v>6</v>
      </c>
      <c r="E161" s="480" t="s">
        <v>308</v>
      </c>
      <c r="F161" s="495" t="s">
        <v>372</v>
      </c>
      <c r="G161" s="482"/>
      <c r="H161" s="482"/>
      <c r="I161" s="482"/>
      <c r="J161" s="483">
        <v>0</v>
      </c>
      <c r="K161" s="484">
        <v>0</v>
      </c>
    </row>
    <row r="162" spans="1:11" x14ac:dyDescent="0.2">
      <c r="A162" s="473">
        <v>2</v>
      </c>
      <c r="B162" s="474">
        <v>2</v>
      </c>
      <c r="C162" s="474">
        <v>6</v>
      </c>
      <c r="D162" s="474">
        <v>7</v>
      </c>
      <c r="E162" s="474"/>
      <c r="F162" s="506" t="s">
        <v>373</v>
      </c>
      <c r="G162" s="476">
        <v>0</v>
      </c>
      <c r="H162" s="476">
        <v>0</v>
      </c>
      <c r="I162" s="476">
        <v>0</v>
      </c>
      <c r="J162" s="477">
        <v>0</v>
      </c>
      <c r="K162" s="512">
        <v>0</v>
      </c>
    </row>
    <row r="163" spans="1:11" x14ac:dyDescent="0.2">
      <c r="A163" s="479">
        <v>2</v>
      </c>
      <c r="B163" s="480">
        <v>2</v>
      </c>
      <c r="C163" s="480">
        <v>6</v>
      </c>
      <c r="D163" s="480">
        <v>7</v>
      </c>
      <c r="E163" s="480" t="s">
        <v>308</v>
      </c>
      <c r="F163" s="495" t="s">
        <v>373</v>
      </c>
      <c r="G163" s="482"/>
      <c r="H163" s="482"/>
      <c r="I163" s="482"/>
      <c r="J163" s="483">
        <v>0</v>
      </c>
      <c r="K163" s="484">
        <v>0</v>
      </c>
    </row>
    <row r="164" spans="1:11" x14ac:dyDescent="0.2">
      <c r="A164" s="473">
        <v>2</v>
      </c>
      <c r="B164" s="474">
        <v>2</v>
      </c>
      <c r="C164" s="474">
        <v>6</v>
      </c>
      <c r="D164" s="474">
        <v>8</v>
      </c>
      <c r="E164" s="474"/>
      <c r="F164" s="506" t="s">
        <v>374</v>
      </c>
      <c r="G164" s="476">
        <v>0</v>
      </c>
      <c r="H164" s="476">
        <v>0</v>
      </c>
      <c r="I164" s="476">
        <v>0</v>
      </c>
      <c r="J164" s="477">
        <v>0</v>
      </c>
      <c r="K164" s="512">
        <v>0</v>
      </c>
    </row>
    <row r="165" spans="1:11" x14ac:dyDescent="0.2">
      <c r="A165" s="479">
        <v>2</v>
      </c>
      <c r="B165" s="480">
        <v>2</v>
      </c>
      <c r="C165" s="480">
        <v>6</v>
      </c>
      <c r="D165" s="480">
        <v>8</v>
      </c>
      <c r="E165" s="480" t="s">
        <v>308</v>
      </c>
      <c r="F165" s="495" t="s">
        <v>374</v>
      </c>
      <c r="G165" s="482"/>
      <c r="H165" s="482"/>
      <c r="I165" s="482"/>
      <c r="J165" s="483">
        <v>0</v>
      </c>
      <c r="K165" s="484">
        <v>0</v>
      </c>
    </row>
    <row r="166" spans="1:11" x14ac:dyDescent="0.2">
      <c r="A166" s="473">
        <v>2</v>
      </c>
      <c r="B166" s="474">
        <v>2</v>
      </c>
      <c r="C166" s="474">
        <v>6</v>
      </c>
      <c r="D166" s="474">
        <v>9</v>
      </c>
      <c r="E166" s="474"/>
      <c r="F166" s="506" t="s">
        <v>314</v>
      </c>
      <c r="G166" s="476">
        <v>0</v>
      </c>
      <c r="H166" s="476">
        <v>0</v>
      </c>
      <c r="I166" s="476">
        <v>0</v>
      </c>
      <c r="J166" s="477">
        <v>0</v>
      </c>
      <c r="K166" s="512">
        <v>0</v>
      </c>
    </row>
    <row r="167" spans="1:11" x14ac:dyDescent="0.2">
      <c r="A167" s="479">
        <v>2</v>
      </c>
      <c r="B167" s="480">
        <v>2</v>
      </c>
      <c r="C167" s="480">
        <v>6</v>
      </c>
      <c r="D167" s="480">
        <v>9</v>
      </c>
      <c r="E167" s="480" t="s">
        <v>308</v>
      </c>
      <c r="F167" s="495" t="s">
        <v>314</v>
      </c>
      <c r="G167" s="482"/>
      <c r="H167" s="482"/>
      <c r="I167" s="482"/>
      <c r="J167" s="483">
        <v>0</v>
      </c>
      <c r="K167" s="484">
        <v>0</v>
      </c>
    </row>
    <row r="168" spans="1:11" ht="22.5" x14ac:dyDescent="0.2">
      <c r="A168" s="493">
        <v>2</v>
      </c>
      <c r="B168" s="468">
        <v>2</v>
      </c>
      <c r="C168" s="468">
        <v>7</v>
      </c>
      <c r="D168" s="468"/>
      <c r="E168" s="468"/>
      <c r="F168" s="469" t="s">
        <v>147</v>
      </c>
      <c r="G168" s="470">
        <v>0</v>
      </c>
      <c r="H168" s="470">
        <v>960000</v>
      </c>
      <c r="I168" s="470">
        <v>0</v>
      </c>
      <c r="J168" s="471">
        <v>960000</v>
      </c>
      <c r="K168" s="472">
        <v>8.5185185185185183E-2</v>
      </c>
    </row>
    <row r="169" spans="1:11" x14ac:dyDescent="0.2">
      <c r="A169" s="473">
        <v>2</v>
      </c>
      <c r="B169" s="474">
        <v>2</v>
      </c>
      <c r="C169" s="474">
        <v>7</v>
      </c>
      <c r="D169" s="474">
        <v>1</v>
      </c>
      <c r="E169" s="474"/>
      <c r="F169" s="506" t="s">
        <v>375</v>
      </c>
      <c r="G169" s="476">
        <v>0</v>
      </c>
      <c r="H169" s="476">
        <v>500000</v>
      </c>
      <c r="I169" s="476">
        <v>0</v>
      </c>
      <c r="J169" s="477">
        <v>500000</v>
      </c>
      <c r="K169" s="478">
        <v>0</v>
      </c>
    </row>
    <row r="170" spans="1:11" x14ac:dyDescent="0.2">
      <c r="A170" s="479">
        <v>2</v>
      </c>
      <c r="B170" s="480">
        <v>2</v>
      </c>
      <c r="C170" s="480">
        <v>7</v>
      </c>
      <c r="D170" s="480">
        <v>1</v>
      </c>
      <c r="E170" s="480" t="s">
        <v>308</v>
      </c>
      <c r="F170" s="495" t="s">
        <v>148</v>
      </c>
      <c r="G170" s="482"/>
      <c r="H170" s="482">
        <v>500000</v>
      </c>
      <c r="I170" s="482"/>
      <c r="J170" s="483">
        <v>500000</v>
      </c>
      <c r="K170" s="484">
        <v>9.2592592592592601E-2</v>
      </c>
    </row>
    <row r="171" spans="1:11" ht="22.5" x14ac:dyDescent="0.2">
      <c r="A171" s="479">
        <v>2</v>
      </c>
      <c r="B171" s="480">
        <v>2</v>
      </c>
      <c r="C171" s="480">
        <v>7</v>
      </c>
      <c r="D171" s="480">
        <v>1</v>
      </c>
      <c r="E171" s="480" t="s">
        <v>309</v>
      </c>
      <c r="F171" s="495" t="s">
        <v>149</v>
      </c>
      <c r="G171" s="482"/>
      <c r="H171" s="482"/>
      <c r="I171" s="482"/>
      <c r="J171" s="483">
        <v>0</v>
      </c>
      <c r="K171" s="484">
        <v>0</v>
      </c>
    </row>
    <row r="172" spans="1:11" x14ac:dyDescent="0.2">
      <c r="A172" s="479">
        <v>2</v>
      </c>
      <c r="B172" s="480">
        <v>2</v>
      </c>
      <c r="C172" s="480">
        <v>7</v>
      </c>
      <c r="D172" s="480">
        <v>1</v>
      </c>
      <c r="E172" s="480" t="s">
        <v>310</v>
      </c>
      <c r="F172" s="495" t="s">
        <v>150</v>
      </c>
      <c r="G172" s="482"/>
      <c r="H172" s="482">
        <v>0</v>
      </c>
      <c r="I172" s="482"/>
      <c r="J172" s="483">
        <v>0</v>
      </c>
      <c r="K172" s="484">
        <v>0</v>
      </c>
    </row>
    <row r="173" spans="1:11" ht="22.5" x14ac:dyDescent="0.2">
      <c r="A173" s="479">
        <v>2</v>
      </c>
      <c r="B173" s="480">
        <v>2</v>
      </c>
      <c r="C173" s="480">
        <v>7</v>
      </c>
      <c r="D173" s="480">
        <v>1</v>
      </c>
      <c r="E173" s="480" t="s">
        <v>311</v>
      </c>
      <c r="F173" s="495" t="s">
        <v>151</v>
      </c>
      <c r="G173" s="482"/>
      <c r="H173" s="482"/>
      <c r="I173" s="482"/>
      <c r="J173" s="483">
        <v>0</v>
      </c>
      <c r="K173" s="484">
        <v>0</v>
      </c>
    </row>
    <row r="174" spans="1:11" x14ac:dyDescent="0.2">
      <c r="A174" s="479">
        <v>2</v>
      </c>
      <c r="B174" s="480">
        <v>2</v>
      </c>
      <c r="C174" s="480">
        <v>7</v>
      </c>
      <c r="D174" s="480">
        <v>1</v>
      </c>
      <c r="E174" s="480" t="s">
        <v>315</v>
      </c>
      <c r="F174" s="495" t="s">
        <v>152</v>
      </c>
      <c r="G174" s="482"/>
      <c r="H174" s="482">
        <v>0</v>
      </c>
      <c r="I174" s="482"/>
      <c r="J174" s="483">
        <v>0</v>
      </c>
      <c r="K174" s="484">
        <v>0</v>
      </c>
    </row>
    <row r="175" spans="1:11" x14ac:dyDescent="0.2">
      <c r="A175" s="479">
        <v>2</v>
      </c>
      <c r="B175" s="480">
        <v>2</v>
      </c>
      <c r="C175" s="480">
        <v>7</v>
      </c>
      <c r="D175" s="480">
        <v>1</v>
      </c>
      <c r="E175" s="480" t="s">
        <v>354</v>
      </c>
      <c r="F175" s="495" t="s">
        <v>153</v>
      </c>
      <c r="G175" s="482"/>
      <c r="H175" s="482"/>
      <c r="I175" s="482"/>
      <c r="J175" s="483">
        <v>0</v>
      </c>
      <c r="K175" s="484">
        <v>0</v>
      </c>
    </row>
    <row r="176" spans="1:11" ht="22.5" x14ac:dyDescent="0.2">
      <c r="A176" s="479">
        <v>2</v>
      </c>
      <c r="B176" s="480">
        <v>2</v>
      </c>
      <c r="C176" s="480">
        <v>7</v>
      </c>
      <c r="D176" s="480">
        <v>1</v>
      </c>
      <c r="E176" s="480" t="s">
        <v>356</v>
      </c>
      <c r="F176" s="495" t="s">
        <v>154</v>
      </c>
      <c r="G176" s="482"/>
      <c r="H176" s="482"/>
      <c r="I176" s="482"/>
      <c r="J176" s="483">
        <v>0</v>
      </c>
      <c r="K176" s="484">
        <v>0</v>
      </c>
    </row>
    <row r="177" spans="1:11" ht="22.5" x14ac:dyDescent="0.2">
      <c r="A177" s="473">
        <v>2</v>
      </c>
      <c r="B177" s="474">
        <v>2</v>
      </c>
      <c r="C177" s="474">
        <v>7</v>
      </c>
      <c r="D177" s="474">
        <v>2</v>
      </c>
      <c r="E177" s="474"/>
      <c r="F177" s="494" t="s">
        <v>376</v>
      </c>
      <c r="G177" s="476">
        <v>0</v>
      </c>
      <c r="H177" s="476">
        <v>460000</v>
      </c>
      <c r="I177" s="476">
        <v>0</v>
      </c>
      <c r="J177" s="477">
        <v>460000</v>
      </c>
      <c r="K177" s="478">
        <v>8.5185185185185183E-2</v>
      </c>
    </row>
    <row r="178" spans="1:11" ht="22.5" x14ac:dyDescent="0.2">
      <c r="A178" s="479">
        <v>2</v>
      </c>
      <c r="B178" s="480">
        <v>2</v>
      </c>
      <c r="C178" s="480">
        <v>7</v>
      </c>
      <c r="D178" s="480">
        <v>2</v>
      </c>
      <c r="E178" s="480" t="s">
        <v>308</v>
      </c>
      <c r="F178" s="495" t="s">
        <v>377</v>
      </c>
      <c r="G178" s="482"/>
      <c r="H178" s="482"/>
      <c r="I178" s="482"/>
      <c r="J178" s="483">
        <v>0</v>
      </c>
      <c r="K178" s="484">
        <v>0</v>
      </c>
    </row>
    <row r="179" spans="1:11" ht="22.5" x14ac:dyDescent="0.2">
      <c r="A179" s="479">
        <v>2</v>
      </c>
      <c r="B179" s="480">
        <v>2</v>
      </c>
      <c r="C179" s="480">
        <v>7</v>
      </c>
      <c r="D179" s="480">
        <v>2</v>
      </c>
      <c r="E179" s="480" t="s">
        <v>309</v>
      </c>
      <c r="F179" s="495" t="s">
        <v>155</v>
      </c>
      <c r="G179" s="482"/>
      <c r="H179" s="482">
        <v>50000</v>
      </c>
      <c r="I179" s="482"/>
      <c r="J179" s="483">
        <v>50000</v>
      </c>
      <c r="K179" s="484">
        <v>9.2592592592592587E-3</v>
      </c>
    </row>
    <row r="180" spans="1:11" ht="22.5" x14ac:dyDescent="0.2">
      <c r="A180" s="479">
        <v>2</v>
      </c>
      <c r="B180" s="480">
        <v>2</v>
      </c>
      <c r="C180" s="480">
        <v>7</v>
      </c>
      <c r="D180" s="480">
        <v>2</v>
      </c>
      <c r="E180" s="480" t="s">
        <v>310</v>
      </c>
      <c r="F180" s="495" t="s">
        <v>378</v>
      </c>
      <c r="G180" s="482"/>
      <c r="H180" s="482">
        <v>10000</v>
      </c>
      <c r="I180" s="482"/>
      <c r="J180" s="483">
        <v>10000</v>
      </c>
      <c r="K180" s="484">
        <v>1.8518518518518519E-3</v>
      </c>
    </row>
    <row r="181" spans="1:11" ht="22.5" x14ac:dyDescent="0.2">
      <c r="A181" s="479">
        <v>2</v>
      </c>
      <c r="B181" s="480">
        <v>2</v>
      </c>
      <c r="C181" s="480">
        <v>7</v>
      </c>
      <c r="D181" s="480">
        <v>2</v>
      </c>
      <c r="E181" s="480" t="s">
        <v>311</v>
      </c>
      <c r="F181" s="495" t="s">
        <v>156</v>
      </c>
      <c r="G181" s="482"/>
      <c r="H181" s="482">
        <v>50000</v>
      </c>
      <c r="I181" s="482"/>
      <c r="J181" s="483">
        <v>50000</v>
      </c>
      <c r="K181" s="484">
        <v>9.2592592592592587E-3</v>
      </c>
    </row>
    <row r="182" spans="1:11" ht="22.5" x14ac:dyDescent="0.2">
      <c r="A182" s="513">
        <v>2</v>
      </c>
      <c r="B182" s="514">
        <v>2</v>
      </c>
      <c r="C182" s="514">
        <v>7</v>
      </c>
      <c r="D182" s="514">
        <v>2</v>
      </c>
      <c r="E182" s="514" t="s">
        <v>315</v>
      </c>
      <c r="F182" s="515" t="s">
        <v>316</v>
      </c>
      <c r="G182" s="516"/>
      <c r="H182" s="516">
        <v>300000</v>
      </c>
      <c r="I182" s="516"/>
      <c r="J182" s="517">
        <v>300000</v>
      </c>
      <c r="K182" s="518">
        <v>5.5555555555555552E-2</v>
      </c>
    </row>
    <row r="183" spans="1:11" ht="22.5" x14ac:dyDescent="0.2">
      <c r="A183" s="479">
        <v>2</v>
      </c>
      <c r="B183" s="480">
        <v>2</v>
      </c>
      <c r="C183" s="480">
        <v>7</v>
      </c>
      <c r="D183" s="480">
        <v>2</v>
      </c>
      <c r="E183" s="480" t="s">
        <v>354</v>
      </c>
      <c r="F183" s="481" t="s">
        <v>157</v>
      </c>
      <c r="G183" s="482"/>
      <c r="H183" s="482">
        <v>50000</v>
      </c>
      <c r="I183" s="482"/>
      <c r="J183" s="483">
        <v>50000</v>
      </c>
      <c r="K183" s="484">
        <v>9.2592592592592587E-3</v>
      </c>
    </row>
    <row r="184" spans="1:11" x14ac:dyDescent="0.2">
      <c r="A184" s="473">
        <v>2</v>
      </c>
      <c r="B184" s="474">
        <v>2</v>
      </c>
      <c r="C184" s="474">
        <v>7</v>
      </c>
      <c r="D184" s="474">
        <v>3</v>
      </c>
      <c r="E184" s="474"/>
      <c r="F184" s="494" t="s">
        <v>158</v>
      </c>
      <c r="G184" s="476">
        <v>0</v>
      </c>
      <c r="H184" s="476">
        <v>0</v>
      </c>
      <c r="I184" s="476">
        <v>0</v>
      </c>
      <c r="J184" s="477">
        <v>0</v>
      </c>
      <c r="K184" s="476">
        <v>0</v>
      </c>
    </row>
    <row r="185" spans="1:11" x14ac:dyDescent="0.2">
      <c r="A185" s="479">
        <v>2</v>
      </c>
      <c r="B185" s="480">
        <v>2</v>
      </c>
      <c r="C185" s="480">
        <v>7</v>
      </c>
      <c r="D185" s="480">
        <v>3</v>
      </c>
      <c r="E185" s="480" t="s">
        <v>308</v>
      </c>
      <c r="F185" s="481" t="s">
        <v>158</v>
      </c>
      <c r="G185" s="482"/>
      <c r="H185" s="482"/>
      <c r="I185" s="482"/>
      <c r="J185" s="483">
        <v>0</v>
      </c>
      <c r="K185" s="484">
        <v>0</v>
      </c>
    </row>
    <row r="186" spans="1:11" x14ac:dyDescent="0.2">
      <c r="A186" s="493">
        <v>2</v>
      </c>
      <c r="B186" s="468">
        <v>2</v>
      </c>
      <c r="C186" s="468">
        <v>8</v>
      </c>
      <c r="D186" s="468"/>
      <c r="E186" s="468"/>
      <c r="F186" s="469" t="s">
        <v>379</v>
      </c>
      <c r="G186" s="470">
        <v>0</v>
      </c>
      <c r="H186" s="470">
        <v>8105000</v>
      </c>
      <c r="I186" s="470">
        <v>0</v>
      </c>
      <c r="J186" s="471">
        <v>8105000</v>
      </c>
      <c r="K186" s="472">
        <v>1.500925925925926</v>
      </c>
    </row>
    <row r="187" spans="1:11" x14ac:dyDescent="0.2">
      <c r="A187" s="473">
        <v>2</v>
      </c>
      <c r="B187" s="474">
        <v>2</v>
      </c>
      <c r="C187" s="474">
        <v>8</v>
      </c>
      <c r="D187" s="474">
        <v>1</v>
      </c>
      <c r="E187" s="474"/>
      <c r="F187" s="494" t="s">
        <v>159</v>
      </c>
      <c r="G187" s="476">
        <v>0</v>
      </c>
      <c r="H187" s="476">
        <v>0</v>
      </c>
      <c r="I187" s="476">
        <v>0</v>
      </c>
      <c r="J187" s="477">
        <v>0</v>
      </c>
      <c r="K187" s="478">
        <v>0</v>
      </c>
    </row>
    <row r="188" spans="1:11" x14ac:dyDescent="0.2">
      <c r="A188" s="479">
        <v>2</v>
      </c>
      <c r="B188" s="480">
        <v>2</v>
      </c>
      <c r="C188" s="480">
        <v>8</v>
      </c>
      <c r="D188" s="480">
        <v>1</v>
      </c>
      <c r="E188" s="480" t="s">
        <v>308</v>
      </c>
      <c r="F188" s="481" t="s">
        <v>159</v>
      </c>
      <c r="G188" s="482"/>
      <c r="H188" s="482"/>
      <c r="I188" s="482"/>
      <c r="J188" s="483">
        <v>0</v>
      </c>
      <c r="K188" s="484">
        <v>0</v>
      </c>
    </row>
    <row r="189" spans="1:11" x14ac:dyDescent="0.2">
      <c r="A189" s="473">
        <v>2</v>
      </c>
      <c r="B189" s="474">
        <v>2</v>
      </c>
      <c r="C189" s="474">
        <v>8</v>
      </c>
      <c r="D189" s="474">
        <v>2</v>
      </c>
      <c r="E189" s="474"/>
      <c r="F189" s="494" t="s">
        <v>160</v>
      </c>
      <c r="G189" s="476">
        <v>0</v>
      </c>
      <c r="H189" s="476">
        <v>200000</v>
      </c>
      <c r="I189" s="476">
        <v>0</v>
      </c>
      <c r="J189" s="477">
        <v>200000</v>
      </c>
      <c r="K189" s="478">
        <v>3.7037037037037035E-2</v>
      </c>
    </row>
    <row r="190" spans="1:11" x14ac:dyDescent="0.2">
      <c r="A190" s="479">
        <v>2</v>
      </c>
      <c r="B190" s="480">
        <v>2</v>
      </c>
      <c r="C190" s="480">
        <v>8</v>
      </c>
      <c r="D190" s="480">
        <v>2</v>
      </c>
      <c r="E190" s="480" t="s">
        <v>308</v>
      </c>
      <c r="F190" s="481" t="s">
        <v>160</v>
      </c>
      <c r="G190" s="482"/>
      <c r="H190" s="482">
        <v>200000</v>
      </c>
      <c r="I190" s="482"/>
      <c r="J190" s="483">
        <v>200000</v>
      </c>
      <c r="K190" s="484">
        <v>3.7037037037037035E-2</v>
      </c>
    </row>
    <row r="191" spans="1:11" x14ac:dyDescent="0.2">
      <c r="A191" s="473">
        <v>2</v>
      </c>
      <c r="B191" s="474">
        <v>2</v>
      </c>
      <c r="C191" s="474">
        <v>8</v>
      </c>
      <c r="D191" s="474">
        <v>3</v>
      </c>
      <c r="E191" s="474"/>
      <c r="F191" s="494" t="s">
        <v>161</v>
      </c>
      <c r="G191" s="476">
        <v>0</v>
      </c>
      <c r="H191" s="476">
        <v>0</v>
      </c>
      <c r="I191" s="476">
        <v>0</v>
      </c>
      <c r="J191" s="477">
        <v>0</v>
      </c>
      <c r="K191" s="478">
        <v>0</v>
      </c>
    </row>
    <row r="192" spans="1:11" x14ac:dyDescent="0.2">
      <c r="A192" s="479">
        <v>2</v>
      </c>
      <c r="B192" s="480">
        <v>2</v>
      </c>
      <c r="C192" s="480">
        <v>8</v>
      </c>
      <c r="D192" s="480">
        <v>3</v>
      </c>
      <c r="E192" s="480" t="s">
        <v>308</v>
      </c>
      <c r="F192" s="481" t="s">
        <v>161</v>
      </c>
      <c r="G192" s="482"/>
      <c r="H192" s="482"/>
      <c r="I192" s="482"/>
      <c r="J192" s="483">
        <v>0</v>
      </c>
      <c r="K192" s="484">
        <v>0</v>
      </c>
    </row>
    <row r="193" spans="1:11" x14ac:dyDescent="0.2">
      <c r="A193" s="473">
        <v>2</v>
      </c>
      <c r="B193" s="474">
        <v>2</v>
      </c>
      <c r="C193" s="474">
        <v>8</v>
      </c>
      <c r="D193" s="474">
        <v>4</v>
      </c>
      <c r="E193" s="474"/>
      <c r="F193" s="494" t="s">
        <v>162</v>
      </c>
      <c r="G193" s="476">
        <v>0</v>
      </c>
      <c r="H193" s="476">
        <v>40000</v>
      </c>
      <c r="I193" s="476">
        <v>0</v>
      </c>
      <c r="J193" s="477">
        <v>40000</v>
      </c>
      <c r="K193" s="478">
        <v>7.4074074074074077E-3</v>
      </c>
    </row>
    <row r="194" spans="1:11" x14ac:dyDescent="0.2">
      <c r="A194" s="479">
        <v>2</v>
      </c>
      <c r="B194" s="480">
        <v>2</v>
      </c>
      <c r="C194" s="480">
        <v>8</v>
      </c>
      <c r="D194" s="480">
        <v>4</v>
      </c>
      <c r="E194" s="480" t="s">
        <v>308</v>
      </c>
      <c r="F194" s="481" t="s">
        <v>162</v>
      </c>
      <c r="G194" s="482"/>
      <c r="H194" s="482">
        <v>40000</v>
      </c>
      <c r="I194" s="482"/>
      <c r="J194" s="483">
        <v>40000</v>
      </c>
      <c r="K194" s="484">
        <v>7.4074074074074077E-3</v>
      </c>
    </row>
    <row r="195" spans="1:11" x14ac:dyDescent="0.2">
      <c r="A195" s="473">
        <v>2</v>
      </c>
      <c r="B195" s="474">
        <v>2</v>
      </c>
      <c r="C195" s="474">
        <v>8</v>
      </c>
      <c r="D195" s="474">
        <v>5</v>
      </c>
      <c r="E195" s="474"/>
      <c r="F195" s="494" t="s">
        <v>163</v>
      </c>
      <c r="G195" s="476">
        <v>0</v>
      </c>
      <c r="H195" s="476">
        <v>3725000</v>
      </c>
      <c r="I195" s="476">
        <v>0</v>
      </c>
      <c r="J195" s="477">
        <v>3725000</v>
      </c>
      <c r="K195" s="478">
        <v>0.68981481481481488</v>
      </c>
    </row>
    <row r="196" spans="1:11" x14ac:dyDescent="0.2">
      <c r="A196" s="479">
        <v>2</v>
      </c>
      <c r="B196" s="480">
        <v>2</v>
      </c>
      <c r="C196" s="480">
        <v>8</v>
      </c>
      <c r="D196" s="480">
        <v>5</v>
      </c>
      <c r="E196" s="480" t="s">
        <v>308</v>
      </c>
      <c r="F196" s="481" t="s">
        <v>164</v>
      </c>
      <c r="G196" s="482"/>
      <c r="H196" s="482">
        <v>1775000</v>
      </c>
      <c r="I196" s="482"/>
      <c r="J196" s="483">
        <v>1775000</v>
      </c>
      <c r="K196" s="484">
        <v>0.32870370370370372</v>
      </c>
    </row>
    <row r="197" spans="1:11" x14ac:dyDescent="0.2">
      <c r="A197" s="479">
        <v>2</v>
      </c>
      <c r="B197" s="480">
        <v>2</v>
      </c>
      <c r="C197" s="480">
        <v>8</v>
      </c>
      <c r="D197" s="480">
        <v>5</v>
      </c>
      <c r="E197" s="480" t="s">
        <v>309</v>
      </c>
      <c r="F197" s="481" t="s">
        <v>165</v>
      </c>
      <c r="G197" s="482"/>
      <c r="H197" s="482"/>
      <c r="I197" s="482"/>
      <c r="J197" s="483">
        <v>0</v>
      </c>
      <c r="K197" s="484">
        <v>0</v>
      </c>
    </row>
    <row r="198" spans="1:11" x14ac:dyDescent="0.2">
      <c r="A198" s="479">
        <v>2</v>
      </c>
      <c r="B198" s="480">
        <v>2</v>
      </c>
      <c r="C198" s="480">
        <v>8</v>
      </c>
      <c r="D198" s="480">
        <v>5</v>
      </c>
      <c r="E198" s="480" t="s">
        <v>310</v>
      </c>
      <c r="F198" s="481" t="s">
        <v>317</v>
      </c>
      <c r="G198" s="482"/>
      <c r="H198" s="482">
        <v>1950000</v>
      </c>
      <c r="I198" s="482"/>
      <c r="J198" s="483">
        <v>1950000</v>
      </c>
      <c r="K198" s="484">
        <v>0.3611111111111111</v>
      </c>
    </row>
    <row r="199" spans="1:11" x14ac:dyDescent="0.2">
      <c r="A199" s="473">
        <v>2</v>
      </c>
      <c r="B199" s="474">
        <v>2</v>
      </c>
      <c r="C199" s="474">
        <v>8</v>
      </c>
      <c r="D199" s="474">
        <v>6</v>
      </c>
      <c r="E199" s="474"/>
      <c r="F199" s="494" t="s">
        <v>166</v>
      </c>
      <c r="G199" s="476">
        <v>0</v>
      </c>
      <c r="H199" s="476">
        <v>850000</v>
      </c>
      <c r="I199" s="476">
        <v>0</v>
      </c>
      <c r="J199" s="477">
        <v>850000</v>
      </c>
      <c r="K199" s="478">
        <v>0.15740740740740741</v>
      </c>
    </row>
    <row r="200" spans="1:11" x14ac:dyDescent="0.2">
      <c r="A200" s="479">
        <v>2</v>
      </c>
      <c r="B200" s="480">
        <v>2</v>
      </c>
      <c r="C200" s="480">
        <v>8</v>
      </c>
      <c r="D200" s="480">
        <v>6</v>
      </c>
      <c r="E200" s="480" t="s">
        <v>308</v>
      </c>
      <c r="F200" s="481" t="s">
        <v>380</v>
      </c>
      <c r="G200" s="482"/>
      <c r="H200" s="482">
        <v>350000</v>
      </c>
      <c r="I200" s="482"/>
      <c r="J200" s="483">
        <v>350000</v>
      </c>
      <c r="K200" s="484">
        <v>6.4814814814814811E-2</v>
      </c>
    </row>
    <row r="201" spans="1:11" x14ac:dyDescent="0.2">
      <c r="A201" s="479">
        <v>2</v>
      </c>
      <c r="B201" s="480">
        <v>2</v>
      </c>
      <c r="C201" s="480">
        <v>8</v>
      </c>
      <c r="D201" s="480">
        <v>6</v>
      </c>
      <c r="E201" s="480" t="s">
        <v>309</v>
      </c>
      <c r="F201" s="481" t="s">
        <v>167</v>
      </c>
      <c r="G201" s="482"/>
      <c r="H201" s="482">
        <v>500000</v>
      </c>
      <c r="I201" s="482"/>
      <c r="J201" s="483">
        <v>500000</v>
      </c>
      <c r="K201" s="484">
        <v>9.2592592592592601E-2</v>
      </c>
    </row>
    <row r="202" spans="1:11" x14ac:dyDescent="0.2">
      <c r="A202" s="479">
        <v>2</v>
      </c>
      <c r="B202" s="480">
        <v>2</v>
      </c>
      <c r="C202" s="480">
        <v>8</v>
      </c>
      <c r="D202" s="480">
        <v>6</v>
      </c>
      <c r="E202" s="480" t="s">
        <v>310</v>
      </c>
      <c r="F202" s="481" t="s">
        <v>168</v>
      </c>
      <c r="G202" s="482"/>
      <c r="H202" s="482">
        <v>0</v>
      </c>
      <c r="I202" s="482"/>
      <c r="J202" s="483">
        <v>0</v>
      </c>
      <c r="K202" s="484">
        <v>0</v>
      </c>
    </row>
    <row r="203" spans="1:11" x14ac:dyDescent="0.2">
      <c r="A203" s="479">
        <v>2</v>
      </c>
      <c r="B203" s="480">
        <v>2</v>
      </c>
      <c r="C203" s="480">
        <v>8</v>
      </c>
      <c r="D203" s="480">
        <v>6</v>
      </c>
      <c r="E203" s="480" t="s">
        <v>311</v>
      </c>
      <c r="F203" s="481" t="s">
        <v>169</v>
      </c>
      <c r="G203" s="482"/>
      <c r="H203" s="482">
        <v>0</v>
      </c>
      <c r="I203" s="482"/>
      <c r="J203" s="483">
        <v>0</v>
      </c>
      <c r="K203" s="484">
        <v>0</v>
      </c>
    </row>
    <row r="204" spans="1:11" x14ac:dyDescent="0.2">
      <c r="A204" s="473">
        <v>2</v>
      </c>
      <c r="B204" s="474">
        <v>2</v>
      </c>
      <c r="C204" s="474">
        <v>8</v>
      </c>
      <c r="D204" s="474">
        <v>7</v>
      </c>
      <c r="E204" s="474"/>
      <c r="F204" s="494" t="s">
        <v>170</v>
      </c>
      <c r="G204" s="476">
        <v>0</v>
      </c>
      <c r="H204" s="476">
        <v>3290000</v>
      </c>
      <c r="I204" s="476">
        <v>0</v>
      </c>
      <c r="J204" s="477">
        <v>3290000</v>
      </c>
      <c r="K204" s="478">
        <v>0.60925925925925928</v>
      </c>
    </row>
    <row r="205" spans="1:11" x14ac:dyDescent="0.2">
      <c r="A205" s="479">
        <v>2</v>
      </c>
      <c r="B205" s="480">
        <v>2</v>
      </c>
      <c r="C205" s="480">
        <v>8</v>
      </c>
      <c r="D205" s="480">
        <v>7</v>
      </c>
      <c r="E205" s="480" t="s">
        <v>308</v>
      </c>
      <c r="F205" s="481" t="s">
        <v>381</v>
      </c>
      <c r="G205" s="482"/>
      <c r="H205" s="482"/>
      <c r="I205" s="482"/>
      <c r="J205" s="483">
        <v>0</v>
      </c>
      <c r="K205" s="484">
        <v>0</v>
      </c>
    </row>
    <row r="206" spans="1:11" x14ac:dyDescent="0.2">
      <c r="A206" s="479">
        <v>2</v>
      </c>
      <c r="B206" s="480">
        <v>2</v>
      </c>
      <c r="C206" s="480">
        <v>8</v>
      </c>
      <c r="D206" s="480">
        <v>7</v>
      </c>
      <c r="E206" s="480" t="s">
        <v>309</v>
      </c>
      <c r="F206" s="481" t="s">
        <v>171</v>
      </c>
      <c r="G206" s="482"/>
      <c r="H206" s="482">
        <v>360000</v>
      </c>
      <c r="I206" s="482"/>
      <c r="J206" s="483">
        <v>360000</v>
      </c>
      <c r="K206" s="484">
        <v>6.6666666666666666E-2</v>
      </c>
    </row>
    <row r="207" spans="1:11" x14ac:dyDescent="0.2">
      <c r="A207" s="479">
        <v>2</v>
      </c>
      <c r="B207" s="480">
        <v>2</v>
      </c>
      <c r="C207" s="480">
        <v>8</v>
      </c>
      <c r="D207" s="480">
        <v>7</v>
      </c>
      <c r="E207" s="480" t="s">
        <v>310</v>
      </c>
      <c r="F207" s="481" t="s">
        <v>172</v>
      </c>
      <c r="G207" s="482"/>
      <c r="H207" s="482">
        <v>1000000</v>
      </c>
      <c r="I207" s="482"/>
      <c r="J207" s="483">
        <v>1000000</v>
      </c>
      <c r="K207" s="484">
        <v>0.1851851851851852</v>
      </c>
    </row>
    <row r="208" spans="1:11" x14ac:dyDescent="0.2">
      <c r="A208" s="479">
        <v>2</v>
      </c>
      <c r="B208" s="480">
        <v>2</v>
      </c>
      <c r="C208" s="480">
        <v>8</v>
      </c>
      <c r="D208" s="480">
        <v>7</v>
      </c>
      <c r="E208" s="480" t="s">
        <v>311</v>
      </c>
      <c r="F208" s="481" t="s">
        <v>173</v>
      </c>
      <c r="G208" s="482"/>
      <c r="H208" s="482">
        <v>1700000</v>
      </c>
      <c r="I208" s="482"/>
      <c r="J208" s="483">
        <v>1700000</v>
      </c>
      <c r="K208" s="484">
        <v>0.31481481481481483</v>
      </c>
    </row>
    <row r="209" spans="1:11" ht="22.5" x14ac:dyDescent="0.2">
      <c r="A209" s="479">
        <v>2</v>
      </c>
      <c r="B209" s="480">
        <v>2</v>
      </c>
      <c r="C209" s="480">
        <v>8</v>
      </c>
      <c r="D209" s="480">
        <v>7</v>
      </c>
      <c r="E209" s="480" t="s">
        <v>315</v>
      </c>
      <c r="F209" s="481" t="s">
        <v>174</v>
      </c>
      <c r="G209" s="482"/>
      <c r="H209" s="482">
        <v>50000</v>
      </c>
      <c r="I209" s="482"/>
      <c r="J209" s="483">
        <v>50000</v>
      </c>
      <c r="K209" s="484">
        <v>9.2592592592592587E-3</v>
      </c>
    </row>
    <row r="210" spans="1:11" x14ac:dyDescent="0.2">
      <c r="A210" s="479">
        <v>2</v>
      </c>
      <c r="B210" s="480">
        <v>2</v>
      </c>
      <c r="C210" s="480">
        <v>8</v>
      </c>
      <c r="D210" s="480">
        <v>7</v>
      </c>
      <c r="E210" s="480" t="s">
        <v>354</v>
      </c>
      <c r="F210" s="481" t="s">
        <v>175</v>
      </c>
      <c r="G210" s="482"/>
      <c r="H210" s="482">
        <v>180000</v>
      </c>
      <c r="I210" s="482"/>
      <c r="J210" s="483">
        <v>180000</v>
      </c>
      <c r="K210" s="484">
        <v>3.3333333333333333E-2</v>
      </c>
    </row>
    <row r="211" spans="1:11" x14ac:dyDescent="0.2">
      <c r="A211" s="473">
        <v>2</v>
      </c>
      <c r="B211" s="474">
        <v>2</v>
      </c>
      <c r="C211" s="474">
        <v>8</v>
      </c>
      <c r="D211" s="474">
        <v>8</v>
      </c>
      <c r="E211" s="474"/>
      <c r="F211" s="494" t="s">
        <v>176</v>
      </c>
      <c r="G211" s="476">
        <v>0</v>
      </c>
      <c r="H211" s="476">
        <v>0</v>
      </c>
      <c r="I211" s="476">
        <v>0</v>
      </c>
      <c r="J211" s="477">
        <v>0</v>
      </c>
      <c r="K211" s="478">
        <v>0</v>
      </c>
    </row>
    <row r="212" spans="1:11" x14ac:dyDescent="0.2">
      <c r="A212" s="479">
        <v>2</v>
      </c>
      <c r="B212" s="480">
        <v>2</v>
      </c>
      <c r="C212" s="480">
        <v>8</v>
      </c>
      <c r="D212" s="480">
        <v>8</v>
      </c>
      <c r="E212" s="480" t="s">
        <v>308</v>
      </c>
      <c r="F212" s="481" t="s">
        <v>177</v>
      </c>
      <c r="G212" s="482"/>
      <c r="H212" s="482"/>
      <c r="I212" s="482"/>
      <c r="J212" s="483">
        <v>0</v>
      </c>
      <c r="K212" s="484">
        <v>0</v>
      </c>
    </row>
    <row r="213" spans="1:11" x14ac:dyDescent="0.2">
      <c r="A213" s="479">
        <v>2</v>
      </c>
      <c r="B213" s="480">
        <v>2</v>
      </c>
      <c r="C213" s="480">
        <v>8</v>
      </c>
      <c r="D213" s="480">
        <v>8</v>
      </c>
      <c r="E213" s="480" t="s">
        <v>309</v>
      </c>
      <c r="F213" s="481" t="s">
        <v>178</v>
      </c>
      <c r="G213" s="482"/>
      <c r="H213" s="482">
        <v>0</v>
      </c>
      <c r="I213" s="482"/>
      <c r="J213" s="483">
        <v>0</v>
      </c>
      <c r="K213" s="484">
        <v>0</v>
      </c>
    </row>
    <row r="214" spans="1:11" x14ac:dyDescent="0.2">
      <c r="A214" s="479">
        <v>2</v>
      </c>
      <c r="B214" s="480">
        <v>2</v>
      </c>
      <c r="C214" s="480">
        <v>8</v>
      </c>
      <c r="D214" s="480">
        <v>8</v>
      </c>
      <c r="E214" s="480" t="s">
        <v>310</v>
      </c>
      <c r="F214" s="481" t="s">
        <v>179</v>
      </c>
      <c r="G214" s="482"/>
      <c r="H214" s="482">
        <v>0</v>
      </c>
      <c r="I214" s="482"/>
      <c r="J214" s="483">
        <v>0</v>
      </c>
      <c r="K214" s="484">
        <v>0</v>
      </c>
    </row>
    <row r="215" spans="1:11" x14ac:dyDescent="0.2">
      <c r="A215" s="473">
        <v>2</v>
      </c>
      <c r="B215" s="474">
        <v>2</v>
      </c>
      <c r="C215" s="474">
        <v>8</v>
      </c>
      <c r="D215" s="474">
        <v>9</v>
      </c>
      <c r="E215" s="474"/>
      <c r="F215" s="494" t="s">
        <v>180</v>
      </c>
      <c r="G215" s="476">
        <v>0</v>
      </c>
      <c r="H215" s="476">
        <v>0</v>
      </c>
      <c r="I215" s="476">
        <v>0</v>
      </c>
      <c r="J215" s="477">
        <v>0</v>
      </c>
      <c r="K215" s="478">
        <v>0</v>
      </c>
    </row>
    <row r="216" spans="1:11" ht="22.5" x14ac:dyDescent="0.2">
      <c r="A216" s="519">
        <v>2</v>
      </c>
      <c r="B216" s="480">
        <v>2</v>
      </c>
      <c r="C216" s="480">
        <v>8</v>
      </c>
      <c r="D216" s="480">
        <v>9</v>
      </c>
      <c r="E216" s="480" t="s">
        <v>308</v>
      </c>
      <c r="F216" s="481" t="s">
        <v>318</v>
      </c>
      <c r="G216" s="482"/>
      <c r="H216" s="482"/>
      <c r="I216" s="482"/>
      <c r="J216" s="483">
        <v>0</v>
      </c>
      <c r="K216" s="484">
        <v>0</v>
      </c>
    </row>
    <row r="217" spans="1:11" ht="22.5" x14ac:dyDescent="0.2">
      <c r="A217" s="519">
        <v>2</v>
      </c>
      <c r="B217" s="480">
        <v>2</v>
      </c>
      <c r="C217" s="480">
        <v>8</v>
      </c>
      <c r="D217" s="480">
        <v>9</v>
      </c>
      <c r="E217" s="480" t="s">
        <v>309</v>
      </c>
      <c r="F217" s="481" t="s">
        <v>319</v>
      </c>
      <c r="G217" s="482"/>
      <c r="H217" s="482"/>
      <c r="I217" s="482"/>
      <c r="J217" s="483">
        <v>0</v>
      </c>
      <c r="K217" s="484">
        <v>0</v>
      </c>
    </row>
    <row r="218" spans="1:11" ht="22.5" x14ac:dyDescent="0.2">
      <c r="A218" s="519">
        <v>2</v>
      </c>
      <c r="B218" s="480">
        <v>2</v>
      </c>
      <c r="C218" s="480">
        <v>8</v>
      </c>
      <c r="D218" s="480">
        <v>9</v>
      </c>
      <c r="E218" s="480" t="s">
        <v>310</v>
      </c>
      <c r="F218" s="481" t="s">
        <v>382</v>
      </c>
      <c r="G218" s="482"/>
      <c r="H218" s="482"/>
      <c r="I218" s="482"/>
      <c r="J218" s="483">
        <v>0</v>
      </c>
      <c r="K218" s="484">
        <v>0</v>
      </c>
    </row>
    <row r="219" spans="1:11" ht="22.5" x14ac:dyDescent="0.2">
      <c r="A219" s="519">
        <v>2</v>
      </c>
      <c r="B219" s="480">
        <v>2</v>
      </c>
      <c r="C219" s="480">
        <v>8</v>
      </c>
      <c r="D219" s="480">
        <v>9</v>
      </c>
      <c r="E219" s="480" t="s">
        <v>311</v>
      </c>
      <c r="F219" s="481" t="s">
        <v>320</v>
      </c>
      <c r="G219" s="482"/>
      <c r="H219" s="482"/>
      <c r="I219" s="482"/>
      <c r="J219" s="483">
        <v>0</v>
      </c>
      <c r="K219" s="484">
        <v>0</v>
      </c>
    </row>
    <row r="220" spans="1:11" ht="22.5" x14ac:dyDescent="0.2">
      <c r="A220" s="479">
        <v>2</v>
      </c>
      <c r="B220" s="480">
        <v>2</v>
      </c>
      <c r="C220" s="480">
        <v>8</v>
      </c>
      <c r="D220" s="480">
        <v>9</v>
      </c>
      <c r="E220" s="480" t="s">
        <v>315</v>
      </c>
      <c r="F220" s="481" t="s">
        <v>181</v>
      </c>
      <c r="G220" s="482"/>
      <c r="H220" s="482"/>
      <c r="I220" s="482"/>
      <c r="J220" s="483">
        <v>0</v>
      </c>
      <c r="K220" s="484">
        <v>0</v>
      </c>
    </row>
    <row r="221" spans="1:11" x14ac:dyDescent="0.2">
      <c r="A221" s="496">
        <v>2</v>
      </c>
      <c r="B221" s="461">
        <v>3</v>
      </c>
      <c r="C221" s="461"/>
      <c r="D221" s="461"/>
      <c r="E221" s="461"/>
      <c r="F221" s="463" t="s">
        <v>35</v>
      </c>
      <c r="G221" s="464">
        <v>0</v>
      </c>
      <c r="H221" s="464">
        <v>107472600</v>
      </c>
      <c r="I221" s="464">
        <v>0</v>
      </c>
      <c r="J221" s="465">
        <v>107472600</v>
      </c>
      <c r="K221" s="497">
        <v>19.888444444444442</v>
      </c>
    </row>
    <row r="222" spans="1:11" x14ac:dyDescent="0.2">
      <c r="A222" s="493">
        <v>2</v>
      </c>
      <c r="B222" s="468">
        <v>3</v>
      </c>
      <c r="C222" s="468">
        <v>1</v>
      </c>
      <c r="D222" s="468"/>
      <c r="E222" s="468"/>
      <c r="F222" s="469" t="s">
        <v>36</v>
      </c>
      <c r="G222" s="470">
        <v>0</v>
      </c>
      <c r="H222" s="470">
        <v>18000000</v>
      </c>
      <c r="I222" s="470">
        <v>0</v>
      </c>
      <c r="J222" s="471">
        <v>18000000</v>
      </c>
      <c r="K222" s="472">
        <v>3.3333333333333335</v>
      </c>
    </row>
    <row r="223" spans="1:11" x14ac:dyDescent="0.2">
      <c r="A223" s="473">
        <v>2</v>
      </c>
      <c r="B223" s="474">
        <v>3</v>
      </c>
      <c r="C223" s="474">
        <v>1</v>
      </c>
      <c r="D223" s="474">
        <v>1</v>
      </c>
      <c r="E223" s="474"/>
      <c r="F223" s="494" t="s">
        <v>182</v>
      </c>
      <c r="G223" s="476">
        <v>0</v>
      </c>
      <c r="H223" s="476">
        <v>18000000</v>
      </c>
      <c r="I223" s="476">
        <v>0</v>
      </c>
      <c r="J223" s="477">
        <v>18000000</v>
      </c>
      <c r="K223" s="478">
        <v>3.3333333333333335</v>
      </c>
    </row>
    <row r="224" spans="1:11" x14ac:dyDescent="0.2">
      <c r="A224" s="479">
        <v>2</v>
      </c>
      <c r="B224" s="480">
        <v>3</v>
      </c>
      <c r="C224" s="480">
        <v>1</v>
      </c>
      <c r="D224" s="480">
        <v>1</v>
      </c>
      <c r="E224" s="480" t="s">
        <v>308</v>
      </c>
      <c r="F224" s="481" t="s">
        <v>182</v>
      </c>
      <c r="G224" s="482"/>
      <c r="H224" s="482">
        <v>18000000</v>
      </c>
      <c r="I224" s="482"/>
      <c r="J224" s="483">
        <v>18000000</v>
      </c>
      <c r="K224" s="484">
        <v>3.3333333333333335</v>
      </c>
    </row>
    <row r="225" spans="1:11" x14ac:dyDescent="0.2">
      <c r="A225" s="479">
        <v>2</v>
      </c>
      <c r="B225" s="480">
        <v>3</v>
      </c>
      <c r="C225" s="480">
        <v>1</v>
      </c>
      <c r="D225" s="480">
        <v>1</v>
      </c>
      <c r="E225" s="480" t="s">
        <v>309</v>
      </c>
      <c r="F225" s="481" t="s">
        <v>183</v>
      </c>
      <c r="G225" s="504"/>
      <c r="H225" s="504"/>
      <c r="I225" s="504"/>
      <c r="J225" s="483">
        <v>0</v>
      </c>
      <c r="K225" s="484">
        <v>0</v>
      </c>
    </row>
    <row r="226" spans="1:11" x14ac:dyDescent="0.2">
      <c r="A226" s="473">
        <v>2</v>
      </c>
      <c r="B226" s="474">
        <v>3</v>
      </c>
      <c r="C226" s="474">
        <v>1</v>
      </c>
      <c r="D226" s="474">
        <v>2</v>
      </c>
      <c r="E226" s="474"/>
      <c r="F226" s="494" t="s">
        <v>185</v>
      </c>
      <c r="G226" s="520">
        <v>0</v>
      </c>
      <c r="H226" s="520">
        <v>0</v>
      </c>
      <c r="I226" s="520">
        <v>0</v>
      </c>
      <c r="J226" s="521">
        <v>0</v>
      </c>
      <c r="K226" s="512">
        <v>0</v>
      </c>
    </row>
    <row r="227" spans="1:11" x14ac:dyDescent="0.2">
      <c r="A227" s="479">
        <v>2</v>
      </c>
      <c r="B227" s="480">
        <v>3</v>
      </c>
      <c r="C227" s="480">
        <v>1</v>
      </c>
      <c r="D227" s="480">
        <v>2</v>
      </c>
      <c r="E227" s="480" t="s">
        <v>308</v>
      </c>
      <c r="F227" s="481" t="s">
        <v>185</v>
      </c>
      <c r="G227" s="504"/>
      <c r="H227" s="504"/>
      <c r="I227" s="504"/>
      <c r="J227" s="483">
        <v>0</v>
      </c>
      <c r="K227" s="484">
        <v>0</v>
      </c>
    </row>
    <row r="228" spans="1:11" x14ac:dyDescent="0.2">
      <c r="A228" s="473">
        <v>2</v>
      </c>
      <c r="B228" s="474">
        <v>3</v>
      </c>
      <c r="C228" s="474">
        <v>1</v>
      </c>
      <c r="D228" s="474">
        <v>3</v>
      </c>
      <c r="E228" s="474"/>
      <c r="F228" s="494" t="s">
        <v>184</v>
      </c>
      <c r="G228" s="476">
        <v>0</v>
      </c>
      <c r="H228" s="476">
        <v>0</v>
      </c>
      <c r="I228" s="476">
        <v>0</v>
      </c>
      <c r="J228" s="477">
        <v>0</v>
      </c>
      <c r="K228" s="478">
        <v>0</v>
      </c>
    </row>
    <row r="229" spans="1:11" x14ac:dyDescent="0.2">
      <c r="A229" s="479">
        <v>2</v>
      </c>
      <c r="B229" s="480">
        <v>3</v>
      </c>
      <c r="C229" s="480">
        <v>1</v>
      </c>
      <c r="D229" s="480">
        <v>3</v>
      </c>
      <c r="E229" s="480" t="s">
        <v>308</v>
      </c>
      <c r="F229" s="481" t="s">
        <v>186</v>
      </c>
      <c r="G229" s="482"/>
      <c r="H229" s="482"/>
      <c r="I229" s="482"/>
      <c r="J229" s="483">
        <v>0</v>
      </c>
      <c r="K229" s="484">
        <v>0</v>
      </c>
    </row>
    <row r="230" spans="1:11" x14ac:dyDescent="0.2">
      <c r="A230" s="479">
        <v>2</v>
      </c>
      <c r="B230" s="480">
        <v>3</v>
      </c>
      <c r="C230" s="480">
        <v>1</v>
      </c>
      <c r="D230" s="480">
        <v>3</v>
      </c>
      <c r="E230" s="480" t="s">
        <v>309</v>
      </c>
      <c r="F230" s="481" t="s">
        <v>187</v>
      </c>
      <c r="G230" s="482"/>
      <c r="H230" s="482"/>
      <c r="I230" s="482"/>
      <c r="J230" s="483">
        <v>0</v>
      </c>
      <c r="K230" s="484">
        <v>0</v>
      </c>
    </row>
    <row r="231" spans="1:11" x14ac:dyDescent="0.2">
      <c r="A231" s="479">
        <v>2</v>
      </c>
      <c r="B231" s="480">
        <v>3</v>
      </c>
      <c r="C231" s="480">
        <v>1</v>
      </c>
      <c r="D231" s="480">
        <v>3</v>
      </c>
      <c r="E231" s="480" t="s">
        <v>310</v>
      </c>
      <c r="F231" s="481" t="s">
        <v>188</v>
      </c>
      <c r="G231" s="504"/>
      <c r="H231" s="504"/>
      <c r="I231" s="504"/>
      <c r="J231" s="483">
        <v>0</v>
      </c>
      <c r="K231" s="484">
        <v>0</v>
      </c>
    </row>
    <row r="232" spans="1:11" x14ac:dyDescent="0.2">
      <c r="A232" s="473">
        <v>2</v>
      </c>
      <c r="B232" s="474">
        <v>3</v>
      </c>
      <c r="C232" s="474">
        <v>1</v>
      </c>
      <c r="D232" s="474">
        <v>4</v>
      </c>
      <c r="E232" s="474"/>
      <c r="F232" s="494" t="s">
        <v>189</v>
      </c>
      <c r="G232" s="520">
        <v>0</v>
      </c>
      <c r="H232" s="520">
        <v>0</v>
      </c>
      <c r="I232" s="520">
        <v>0</v>
      </c>
      <c r="J232" s="521">
        <v>0</v>
      </c>
      <c r="K232" s="512">
        <v>0</v>
      </c>
    </row>
    <row r="233" spans="1:11" x14ac:dyDescent="0.2">
      <c r="A233" s="479">
        <v>2</v>
      </c>
      <c r="B233" s="480">
        <v>3</v>
      </c>
      <c r="C233" s="480">
        <v>1</v>
      </c>
      <c r="D233" s="480">
        <v>4</v>
      </c>
      <c r="E233" s="480" t="s">
        <v>308</v>
      </c>
      <c r="F233" s="481" t="s">
        <v>189</v>
      </c>
      <c r="G233" s="482"/>
      <c r="H233" s="482"/>
      <c r="I233" s="482"/>
      <c r="J233" s="483">
        <v>0</v>
      </c>
      <c r="K233" s="484">
        <v>0</v>
      </c>
    </row>
    <row r="234" spans="1:11" x14ac:dyDescent="0.2">
      <c r="A234" s="493">
        <v>2</v>
      </c>
      <c r="B234" s="468">
        <v>3</v>
      </c>
      <c r="C234" s="468">
        <v>2</v>
      </c>
      <c r="D234" s="468"/>
      <c r="E234" s="468"/>
      <c r="F234" s="469" t="s">
        <v>37</v>
      </c>
      <c r="G234" s="470">
        <v>0</v>
      </c>
      <c r="H234" s="470">
        <v>490000</v>
      </c>
      <c r="I234" s="470">
        <v>0</v>
      </c>
      <c r="J234" s="471">
        <v>490000</v>
      </c>
      <c r="K234" s="472">
        <v>9.0740740740740733E-2</v>
      </c>
    </row>
    <row r="235" spans="1:11" x14ac:dyDescent="0.2">
      <c r="A235" s="473">
        <v>2</v>
      </c>
      <c r="B235" s="474">
        <v>3</v>
      </c>
      <c r="C235" s="474">
        <v>2</v>
      </c>
      <c r="D235" s="474">
        <v>1</v>
      </c>
      <c r="E235" s="474"/>
      <c r="F235" s="494" t="s">
        <v>190</v>
      </c>
      <c r="G235" s="520">
        <v>0</v>
      </c>
      <c r="H235" s="520">
        <v>300000</v>
      </c>
      <c r="I235" s="520">
        <v>0</v>
      </c>
      <c r="J235" s="521">
        <v>300000</v>
      </c>
      <c r="K235" s="512">
        <v>5.5555555555555552E-2</v>
      </c>
    </row>
    <row r="236" spans="1:11" x14ac:dyDescent="0.2">
      <c r="A236" s="479">
        <v>2</v>
      </c>
      <c r="B236" s="480">
        <v>3</v>
      </c>
      <c r="C236" s="480">
        <v>2</v>
      </c>
      <c r="D236" s="480">
        <v>1</v>
      </c>
      <c r="E236" s="480" t="s">
        <v>308</v>
      </c>
      <c r="F236" s="481" t="s">
        <v>190</v>
      </c>
      <c r="G236" s="482"/>
      <c r="H236" s="482">
        <v>300000</v>
      </c>
      <c r="I236" s="482"/>
      <c r="J236" s="483">
        <v>300000</v>
      </c>
      <c r="K236" s="484">
        <v>5.5555555555555552E-2</v>
      </c>
    </row>
    <row r="237" spans="1:11" x14ac:dyDescent="0.2">
      <c r="A237" s="473">
        <v>2</v>
      </c>
      <c r="B237" s="474">
        <v>3</v>
      </c>
      <c r="C237" s="474">
        <v>2</v>
      </c>
      <c r="D237" s="474">
        <v>2</v>
      </c>
      <c r="E237" s="474"/>
      <c r="F237" s="494" t="s">
        <v>191</v>
      </c>
      <c r="G237" s="520">
        <v>0</v>
      </c>
      <c r="H237" s="520">
        <v>100000</v>
      </c>
      <c r="I237" s="520">
        <v>0</v>
      </c>
      <c r="J237" s="521">
        <v>100000</v>
      </c>
      <c r="K237" s="512">
        <v>1.8518518518518517E-2</v>
      </c>
    </row>
    <row r="238" spans="1:11" x14ac:dyDescent="0.2">
      <c r="A238" s="479">
        <v>2</v>
      </c>
      <c r="B238" s="480">
        <v>3</v>
      </c>
      <c r="C238" s="480">
        <v>2</v>
      </c>
      <c r="D238" s="480">
        <v>2</v>
      </c>
      <c r="E238" s="480" t="s">
        <v>308</v>
      </c>
      <c r="F238" s="481" t="s">
        <v>191</v>
      </c>
      <c r="G238" s="482"/>
      <c r="H238" s="482">
        <v>100000</v>
      </c>
      <c r="I238" s="482"/>
      <c r="J238" s="483">
        <v>100000</v>
      </c>
      <c r="K238" s="484">
        <v>1.8518518518518517E-2</v>
      </c>
    </row>
    <row r="239" spans="1:11" x14ac:dyDescent="0.2">
      <c r="A239" s="473">
        <v>2</v>
      </c>
      <c r="B239" s="474">
        <v>3</v>
      </c>
      <c r="C239" s="474">
        <v>2</v>
      </c>
      <c r="D239" s="474">
        <v>3</v>
      </c>
      <c r="E239" s="474"/>
      <c r="F239" s="494" t="s">
        <v>192</v>
      </c>
      <c r="G239" s="520">
        <v>0</v>
      </c>
      <c r="H239" s="520">
        <v>60000</v>
      </c>
      <c r="I239" s="520">
        <v>0</v>
      </c>
      <c r="J239" s="521">
        <v>60000</v>
      </c>
      <c r="K239" s="512">
        <v>1.1111111111111112E-2</v>
      </c>
    </row>
    <row r="240" spans="1:11" x14ac:dyDescent="0.2">
      <c r="A240" s="479">
        <v>2</v>
      </c>
      <c r="B240" s="480">
        <v>3</v>
      </c>
      <c r="C240" s="480">
        <v>2</v>
      </c>
      <c r="D240" s="480">
        <v>3</v>
      </c>
      <c r="E240" s="480" t="s">
        <v>308</v>
      </c>
      <c r="F240" s="481" t="s">
        <v>192</v>
      </c>
      <c r="G240" s="482"/>
      <c r="H240" s="482">
        <v>60000</v>
      </c>
      <c r="I240" s="482"/>
      <c r="J240" s="483">
        <v>60000</v>
      </c>
      <c r="K240" s="484">
        <v>1.1111111111111112E-2</v>
      </c>
    </row>
    <row r="241" spans="1:11" x14ac:dyDescent="0.2">
      <c r="A241" s="473">
        <v>2</v>
      </c>
      <c r="B241" s="474">
        <v>3</v>
      </c>
      <c r="C241" s="474">
        <v>2</v>
      </c>
      <c r="D241" s="474">
        <v>4</v>
      </c>
      <c r="E241" s="474"/>
      <c r="F241" s="494" t="s">
        <v>38</v>
      </c>
      <c r="G241" s="520">
        <v>0</v>
      </c>
      <c r="H241" s="520">
        <v>30000</v>
      </c>
      <c r="I241" s="520">
        <v>0</v>
      </c>
      <c r="J241" s="521">
        <v>30000</v>
      </c>
      <c r="K241" s="512">
        <v>5.5555555555555558E-3</v>
      </c>
    </row>
    <row r="242" spans="1:11" x14ac:dyDescent="0.2">
      <c r="A242" s="479">
        <v>2</v>
      </c>
      <c r="B242" s="480">
        <v>3</v>
      </c>
      <c r="C242" s="480">
        <v>2</v>
      </c>
      <c r="D242" s="480">
        <v>4</v>
      </c>
      <c r="E242" s="480" t="s">
        <v>308</v>
      </c>
      <c r="F242" s="481" t="s">
        <v>38</v>
      </c>
      <c r="G242" s="482"/>
      <c r="H242" s="482">
        <v>30000</v>
      </c>
      <c r="I242" s="482"/>
      <c r="J242" s="483">
        <v>30000</v>
      </c>
      <c r="K242" s="484">
        <v>5.5555555555555558E-3</v>
      </c>
    </row>
    <row r="243" spans="1:11" x14ac:dyDescent="0.2">
      <c r="A243" s="493">
        <v>2</v>
      </c>
      <c r="B243" s="468">
        <v>3</v>
      </c>
      <c r="C243" s="468">
        <v>3</v>
      </c>
      <c r="D243" s="468"/>
      <c r="E243" s="468"/>
      <c r="F243" s="469" t="s">
        <v>383</v>
      </c>
      <c r="G243" s="470">
        <v>0</v>
      </c>
      <c r="H243" s="470">
        <v>1675000</v>
      </c>
      <c r="I243" s="470">
        <v>0</v>
      </c>
      <c r="J243" s="471">
        <v>1675000</v>
      </c>
      <c r="K243" s="472">
        <v>0.29629629629629628</v>
      </c>
    </row>
    <row r="244" spans="1:11" x14ac:dyDescent="0.2">
      <c r="A244" s="473">
        <v>2</v>
      </c>
      <c r="B244" s="474">
        <v>3</v>
      </c>
      <c r="C244" s="474">
        <v>3</v>
      </c>
      <c r="D244" s="474">
        <v>1</v>
      </c>
      <c r="E244" s="474"/>
      <c r="F244" s="494" t="s">
        <v>193</v>
      </c>
      <c r="G244" s="520">
        <v>0</v>
      </c>
      <c r="H244" s="520">
        <v>1100000</v>
      </c>
      <c r="I244" s="520">
        <v>0</v>
      </c>
      <c r="J244" s="521">
        <v>1100000</v>
      </c>
      <c r="K244" s="478">
        <v>0.20370370370370369</v>
      </c>
    </row>
    <row r="245" spans="1:11" x14ac:dyDescent="0.2">
      <c r="A245" s="479">
        <v>2</v>
      </c>
      <c r="B245" s="480">
        <v>3</v>
      </c>
      <c r="C245" s="480">
        <v>3</v>
      </c>
      <c r="D245" s="480">
        <v>1</v>
      </c>
      <c r="E245" s="480" t="s">
        <v>308</v>
      </c>
      <c r="F245" s="481" t="s">
        <v>193</v>
      </c>
      <c r="G245" s="482"/>
      <c r="H245" s="482">
        <v>1100000</v>
      </c>
      <c r="I245" s="482"/>
      <c r="J245" s="483">
        <v>1100000</v>
      </c>
      <c r="K245" s="484">
        <v>0.20370370370370369</v>
      </c>
    </row>
    <row r="246" spans="1:11" x14ac:dyDescent="0.2">
      <c r="A246" s="473">
        <v>2</v>
      </c>
      <c r="B246" s="474">
        <v>3</v>
      </c>
      <c r="C246" s="474">
        <v>3</v>
      </c>
      <c r="D246" s="474">
        <v>2</v>
      </c>
      <c r="E246" s="474"/>
      <c r="F246" s="494" t="s">
        <v>194</v>
      </c>
      <c r="G246" s="520">
        <v>0</v>
      </c>
      <c r="H246" s="520">
        <v>500000</v>
      </c>
      <c r="I246" s="520">
        <v>0</v>
      </c>
      <c r="J246" s="521">
        <v>500000</v>
      </c>
      <c r="K246" s="512">
        <v>9.2592592592592601E-2</v>
      </c>
    </row>
    <row r="247" spans="1:11" x14ac:dyDescent="0.2">
      <c r="A247" s="479">
        <v>2</v>
      </c>
      <c r="B247" s="480">
        <v>3</v>
      </c>
      <c r="C247" s="480">
        <v>3</v>
      </c>
      <c r="D247" s="480">
        <v>2</v>
      </c>
      <c r="E247" s="480" t="s">
        <v>308</v>
      </c>
      <c r="F247" s="481" t="s">
        <v>194</v>
      </c>
      <c r="G247" s="482"/>
      <c r="H247" s="482">
        <v>500000</v>
      </c>
      <c r="I247" s="482"/>
      <c r="J247" s="483">
        <v>500000</v>
      </c>
      <c r="K247" s="484">
        <v>9.2592592592592601E-2</v>
      </c>
    </row>
    <row r="248" spans="1:11" x14ac:dyDescent="0.2">
      <c r="A248" s="473">
        <v>2</v>
      </c>
      <c r="B248" s="474">
        <v>3</v>
      </c>
      <c r="C248" s="474">
        <v>3</v>
      </c>
      <c r="D248" s="474">
        <v>3</v>
      </c>
      <c r="E248" s="474"/>
      <c r="F248" s="494" t="s">
        <v>195</v>
      </c>
      <c r="G248" s="520">
        <v>0</v>
      </c>
      <c r="H248" s="520">
        <v>0</v>
      </c>
      <c r="I248" s="520">
        <v>0</v>
      </c>
      <c r="J248" s="521">
        <v>0</v>
      </c>
      <c r="K248" s="512">
        <v>0</v>
      </c>
    </row>
    <row r="249" spans="1:11" x14ac:dyDescent="0.2">
      <c r="A249" s="479">
        <v>2</v>
      </c>
      <c r="B249" s="480">
        <v>3</v>
      </c>
      <c r="C249" s="480">
        <v>3</v>
      </c>
      <c r="D249" s="480">
        <v>3</v>
      </c>
      <c r="E249" s="480" t="s">
        <v>308</v>
      </c>
      <c r="F249" s="481" t="s">
        <v>195</v>
      </c>
      <c r="G249" s="482"/>
      <c r="H249" s="482"/>
      <c r="I249" s="482"/>
      <c r="J249" s="483">
        <v>0</v>
      </c>
      <c r="K249" s="484">
        <v>0</v>
      </c>
    </row>
    <row r="250" spans="1:11" x14ac:dyDescent="0.2">
      <c r="A250" s="473">
        <v>2</v>
      </c>
      <c r="B250" s="474">
        <v>3</v>
      </c>
      <c r="C250" s="474">
        <v>3</v>
      </c>
      <c r="D250" s="474">
        <v>4</v>
      </c>
      <c r="E250" s="474"/>
      <c r="F250" s="494" t="s">
        <v>196</v>
      </c>
      <c r="G250" s="520">
        <v>0</v>
      </c>
      <c r="H250" s="520">
        <v>25000</v>
      </c>
      <c r="I250" s="520">
        <v>0</v>
      </c>
      <c r="J250" s="521">
        <v>25000</v>
      </c>
      <c r="K250" s="512">
        <v>4.6296296296296294E-3</v>
      </c>
    </row>
    <row r="251" spans="1:11" x14ac:dyDescent="0.2">
      <c r="A251" s="479">
        <v>2</v>
      </c>
      <c r="B251" s="480">
        <v>3</v>
      </c>
      <c r="C251" s="480">
        <v>3</v>
      </c>
      <c r="D251" s="480">
        <v>4</v>
      </c>
      <c r="E251" s="480" t="s">
        <v>308</v>
      </c>
      <c r="F251" s="481" t="s">
        <v>196</v>
      </c>
      <c r="G251" s="482"/>
      <c r="H251" s="482">
        <v>25000</v>
      </c>
      <c r="I251" s="482"/>
      <c r="J251" s="483">
        <v>25000</v>
      </c>
      <c r="K251" s="484">
        <v>4.6296296296296294E-3</v>
      </c>
    </row>
    <row r="252" spans="1:11" x14ac:dyDescent="0.2">
      <c r="A252" s="473">
        <v>2</v>
      </c>
      <c r="B252" s="474">
        <v>3</v>
      </c>
      <c r="C252" s="474">
        <v>3</v>
      </c>
      <c r="D252" s="474">
        <v>5</v>
      </c>
      <c r="E252" s="474"/>
      <c r="F252" s="494" t="s">
        <v>197</v>
      </c>
      <c r="G252" s="520">
        <v>0</v>
      </c>
      <c r="H252" s="520">
        <v>0</v>
      </c>
      <c r="I252" s="520">
        <v>0</v>
      </c>
      <c r="J252" s="521">
        <v>0</v>
      </c>
      <c r="K252" s="512">
        <v>0</v>
      </c>
    </row>
    <row r="253" spans="1:11" x14ac:dyDescent="0.2">
      <c r="A253" s="479">
        <v>2</v>
      </c>
      <c r="B253" s="480">
        <v>3</v>
      </c>
      <c r="C253" s="480">
        <v>3</v>
      </c>
      <c r="D253" s="480">
        <v>5</v>
      </c>
      <c r="E253" s="480" t="s">
        <v>308</v>
      </c>
      <c r="F253" s="481" t="s">
        <v>197</v>
      </c>
      <c r="G253" s="504"/>
      <c r="H253" s="504"/>
      <c r="I253" s="504"/>
      <c r="J253" s="483">
        <v>0</v>
      </c>
      <c r="K253" s="484">
        <v>0</v>
      </c>
    </row>
    <row r="254" spans="1:11" x14ac:dyDescent="0.2">
      <c r="A254" s="473">
        <v>2</v>
      </c>
      <c r="B254" s="474">
        <v>3</v>
      </c>
      <c r="C254" s="474">
        <v>3</v>
      </c>
      <c r="D254" s="474">
        <v>6</v>
      </c>
      <c r="E254" s="474"/>
      <c r="F254" s="494" t="s">
        <v>198</v>
      </c>
      <c r="G254" s="520">
        <v>0</v>
      </c>
      <c r="H254" s="520">
        <v>50000</v>
      </c>
      <c r="I254" s="520">
        <v>0</v>
      </c>
      <c r="J254" s="521">
        <v>50000</v>
      </c>
      <c r="K254" s="512">
        <v>9.2592592592592587E-3</v>
      </c>
    </row>
    <row r="255" spans="1:11" x14ac:dyDescent="0.2">
      <c r="A255" s="479">
        <v>2</v>
      </c>
      <c r="B255" s="480">
        <v>3</v>
      </c>
      <c r="C255" s="480">
        <v>3</v>
      </c>
      <c r="D255" s="480">
        <v>6</v>
      </c>
      <c r="E255" s="480" t="s">
        <v>308</v>
      </c>
      <c r="F255" s="481" t="s">
        <v>198</v>
      </c>
      <c r="G255" s="482"/>
      <c r="H255" s="482">
        <v>50000</v>
      </c>
      <c r="I255" s="482"/>
      <c r="J255" s="483">
        <v>50000</v>
      </c>
      <c r="K255" s="484">
        <v>9.2592592592592587E-3</v>
      </c>
    </row>
    <row r="256" spans="1:11" x14ac:dyDescent="0.2">
      <c r="A256" s="493">
        <v>2</v>
      </c>
      <c r="B256" s="468">
        <v>3</v>
      </c>
      <c r="C256" s="468">
        <v>4</v>
      </c>
      <c r="D256" s="468"/>
      <c r="E256" s="468"/>
      <c r="F256" s="469" t="s">
        <v>384</v>
      </c>
      <c r="G256" s="470">
        <v>0</v>
      </c>
      <c r="H256" s="470">
        <v>72097600</v>
      </c>
      <c r="I256" s="470">
        <v>0</v>
      </c>
      <c r="J256" s="471">
        <v>72097600</v>
      </c>
      <c r="K256" s="472">
        <v>13.351407407407406</v>
      </c>
    </row>
    <row r="257" spans="1:11" x14ac:dyDescent="0.2">
      <c r="A257" s="473">
        <v>2</v>
      </c>
      <c r="B257" s="474">
        <v>3</v>
      </c>
      <c r="C257" s="474">
        <v>4</v>
      </c>
      <c r="D257" s="474">
        <v>1</v>
      </c>
      <c r="E257" s="474"/>
      <c r="F257" s="494" t="s">
        <v>199</v>
      </c>
      <c r="G257" s="520">
        <v>0</v>
      </c>
      <c r="H257" s="520">
        <v>72097600</v>
      </c>
      <c r="I257" s="520">
        <v>0</v>
      </c>
      <c r="J257" s="521">
        <v>72097600</v>
      </c>
      <c r="K257" s="512">
        <v>13.351407407407406</v>
      </c>
    </row>
    <row r="258" spans="1:11" x14ac:dyDescent="0.2">
      <c r="A258" s="479">
        <v>2</v>
      </c>
      <c r="B258" s="480">
        <v>3</v>
      </c>
      <c r="C258" s="480">
        <v>4</v>
      </c>
      <c r="D258" s="480">
        <v>1</v>
      </c>
      <c r="E258" s="480" t="s">
        <v>308</v>
      </c>
      <c r="F258" s="481" t="s">
        <v>199</v>
      </c>
      <c r="G258" s="482"/>
      <c r="H258" s="482">
        <v>72097600</v>
      </c>
      <c r="I258" s="482"/>
      <c r="J258" s="483">
        <v>72097600</v>
      </c>
      <c r="K258" s="484">
        <v>13.351407407407406</v>
      </c>
    </row>
    <row r="259" spans="1:11" x14ac:dyDescent="0.2">
      <c r="A259" s="473">
        <v>2</v>
      </c>
      <c r="B259" s="474">
        <v>3</v>
      </c>
      <c r="C259" s="474">
        <v>4</v>
      </c>
      <c r="D259" s="474">
        <v>2</v>
      </c>
      <c r="E259" s="474"/>
      <c r="F259" s="494" t="s">
        <v>200</v>
      </c>
      <c r="G259" s="520">
        <v>0</v>
      </c>
      <c r="H259" s="520">
        <v>0</v>
      </c>
      <c r="I259" s="520">
        <v>0</v>
      </c>
      <c r="J259" s="521">
        <v>0</v>
      </c>
      <c r="K259" s="512">
        <v>0</v>
      </c>
    </row>
    <row r="260" spans="1:11" x14ac:dyDescent="0.2">
      <c r="A260" s="479">
        <v>2</v>
      </c>
      <c r="B260" s="480">
        <v>3</v>
      </c>
      <c r="C260" s="480">
        <v>4</v>
      </c>
      <c r="D260" s="480">
        <v>2</v>
      </c>
      <c r="E260" s="480" t="s">
        <v>308</v>
      </c>
      <c r="F260" s="481" t="s">
        <v>200</v>
      </c>
      <c r="G260" s="504"/>
      <c r="H260" s="504"/>
      <c r="I260" s="504"/>
      <c r="J260" s="483">
        <v>0</v>
      </c>
      <c r="K260" s="484">
        <v>0</v>
      </c>
    </row>
    <row r="261" spans="1:11" x14ac:dyDescent="0.2">
      <c r="A261" s="493">
        <v>2</v>
      </c>
      <c r="B261" s="468">
        <v>3</v>
      </c>
      <c r="C261" s="468">
        <v>5</v>
      </c>
      <c r="D261" s="468"/>
      <c r="E261" s="468"/>
      <c r="F261" s="469" t="s">
        <v>205</v>
      </c>
      <c r="G261" s="470">
        <v>0</v>
      </c>
      <c r="H261" s="470">
        <v>550000</v>
      </c>
      <c r="I261" s="470">
        <v>0</v>
      </c>
      <c r="J261" s="471">
        <v>550000</v>
      </c>
      <c r="K261" s="472">
        <v>0.10185185185185186</v>
      </c>
    </row>
    <row r="262" spans="1:11" x14ac:dyDescent="0.2">
      <c r="A262" s="473">
        <v>2</v>
      </c>
      <c r="B262" s="474">
        <v>3</v>
      </c>
      <c r="C262" s="474">
        <v>5</v>
      </c>
      <c r="D262" s="474">
        <v>1</v>
      </c>
      <c r="E262" s="474"/>
      <c r="F262" s="494" t="s">
        <v>201</v>
      </c>
      <c r="G262" s="520">
        <v>0</v>
      </c>
      <c r="H262" s="520">
        <v>0</v>
      </c>
      <c r="I262" s="520">
        <v>0</v>
      </c>
      <c r="J262" s="521">
        <v>0</v>
      </c>
      <c r="K262" s="512">
        <v>0</v>
      </c>
    </row>
    <row r="263" spans="1:11" x14ac:dyDescent="0.2">
      <c r="A263" s="479">
        <v>2</v>
      </c>
      <c r="B263" s="480">
        <v>3</v>
      </c>
      <c r="C263" s="480">
        <v>5</v>
      </c>
      <c r="D263" s="480">
        <v>1</v>
      </c>
      <c r="E263" s="480" t="s">
        <v>308</v>
      </c>
      <c r="F263" s="481" t="s">
        <v>201</v>
      </c>
      <c r="G263" s="504"/>
      <c r="H263" s="504"/>
      <c r="I263" s="504"/>
      <c r="J263" s="483">
        <v>0</v>
      </c>
      <c r="K263" s="484">
        <v>0</v>
      </c>
    </row>
    <row r="264" spans="1:11" x14ac:dyDescent="0.2">
      <c r="A264" s="473">
        <v>2</v>
      </c>
      <c r="B264" s="474">
        <v>3</v>
      </c>
      <c r="C264" s="474">
        <v>5</v>
      </c>
      <c r="D264" s="474">
        <v>2</v>
      </c>
      <c r="E264" s="474"/>
      <c r="F264" s="494" t="s">
        <v>202</v>
      </c>
      <c r="G264" s="520">
        <v>0</v>
      </c>
      <c r="H264" s="520">
        <v>0</v>
      </c>
      <c r="I264" s="520">
        <v>0</v>
      </c>
      <c r="J264" s="521">
        <v>0</v>
      </c>
      <c r="K264" s="512">
        <v>0</v>
      </c>
    </row>
    <row r="265" spans="1:11" x14ac:dyDescent="0.2">
      <c r="A265" s="479">
        <v>2</v>
      </c>
      <c r="B265" s="480">
        <v>3</v>
      </c>
      <c r="C265" s="480">
        <v>5</v>
      </c>
      <c r="D265" s="480">
        <v>2</v>
      </c>
      <c r="E265" s="480" t="s">
        <v>308</v>
      </c>
      <c r="F265" s="481" t="s">
        <v>202</v>
      </c>
      <c r="G265" s="504"/>
      <c r="H265" s="504"/>
      <c r="I265" s="504"/>
      <c r="J265" s="483">
        <v>0</v>
      </c>
      <c r="K265" s="484">
        <v>0</v>
      </c>
    </row>
    <row r="266" spans="1:11" x14ac:dyDescent="0.2">
      <c r="A266" s="473">
        <v>2</v>
      </c>
      <c r="B266" s="474">
        <v>3</v>
      </c>
      <c r="C266" s="474">
        <v>5</v>
      </c>
      <c r="D266" s="474">
        <v>3</v>
      </c>
      <c r="E266" s="474"/>
      <c r="F266" s="494" t="s">
        <v>203</v>
      </c>
      <c r="G266" s="520">
        <v>0</v>
      </c>
      <c r="H266" s="520">
        <v>50000</v>
      </c>
      <c r="I266" s="520">
        <v>0</v>
      </c>
      <c r="J266" s="521">
        <v>50000</v>
      </c>
      <c r="K266" s="512">
        <v>9.2592592592592587E-3</v>
      </c>
    </row>
    <row r="267" spans="1:11" x14ac:dyDescent="0.2">
      <c r="A267" s="479">
        <v>2</v>
      </c>
      <c r="B267" s="480">
        <v>3</v>
      </c>
      <c r="C267" s="480">
        <v>5</v>
      </c>
      <c r="D267" s="480">
        <v>3</v>
      </c>
      <c r="E267" s="480" t="s">
        <v>308</v>
      </c>
      <c r="F267" s="481" t="s">
        <v>203</v>
      </c>
      <c r="G267" s="482"/>
      <c r="H267" s="482">
        <v>50000</v>
      </c>
      <c r="I267" s="482"/>
      <c r="J267" s="483">
        <v>50000</v>
      </c>
      <c r="K267" s="484">
        <v>9.2592592592592587E-3</v>
      </c>
    </row>
    <row r="268" spans="1:11" x14ac:dyDescent="0.2">
      <c r="A268" s="473">
        <v>2</v>
      </c>
      <c r="B268" s="474">
        <v>3</v>
      </c>
      <c r="C268" s="474">
        <v>5</v>
      </c>
      <c r="D268" s="474">
        <v>4</v>
      </c>
      <c r="E268" s="474"/>
      <c r="F268" s="494" t="s">
        <v>204</v>
      </c>
      <c r="G268" s="520">
        <v>0</v>
      </c>
      <c r="H268" s="520">
        <v>0</v>
      </c>
      <c r="I268" s="520">
        <v>0</v>
      </c>
      <c r="J268" s="521">
        <v>0</v>
      </c>
      <c r="K268" s="512">
        <v>0</v>
      </c>
    </row>
    <row r="269" spans="1:11" x14ac:dyDescent="0.2">
      <c r="A269" s="479">
        <v>2</v>
      </c>
      <c r="B269" s="480">
        <v>3</v>
      </c>
      <c r="C269" s="480">
        <v>5</v>
      </c>
      <c r="D269" s="480">
        <v>4</v>
      </c>
      <c r="E269" s="480" t="s">
        <v>308</v>
      </c>
      <c r="F269" s="481" t="s">
        <v>204</v>
      </c>
      <c r="G269" s="504"/>
      <c r="H269" s="504"/>
      <c r="I269" s="504"/>
      <c r="J269" s="483">
        <v>0</v>
      </c>
      <c r="K269" s="484">
        <v>0</v>
      </c>
    </row>
    <row r="270" spans="1:11" x14ac:dyDescent="0.2">
      <c r="A270" s="473">
        <v>2</v>
      </c>
      <c r="B270" s="474">
        <v>3</v>
      </c>
      <c r="C270" s="474">
        <v>5</v>
      </c>
      <c r="D270" s="474">
        <v>5</v>
      </c>
      <c r="E270" s="474"/>
      <c r="F270" s="494" t="s">
        <v>385</v>
      </c>
      <c r="G270" s="520">
        <v>0</v>
      </c>
      <c r="H270" s="520">
        <v>500000</v>
      </c>
      <c r="I270" s="520">
        <v>0</v>
      </c>
      <c r="J270" s="521">
        <v>500000</v>
      </c>
      <c r="K270" s="512">
        <v>9.2592592592592601E-2</v>
      </c>
    </row>
    <row r="271" spans="1:11" x14ac:dyDescent="0.2">
      <c r="A271" s="479">
        <v>2</v>
      </c>
      <c r="B271" s="480">
        <v>3</v>
      </c>
      <c r="C271" s="480">
        <v>5</v>
      </c>
      <c r="D271" s="480">
        <v>5</v>
      </c>
      <c r="E271" s="480" t="s">
        <v>308</v>
      </c>
      <c r="F271" s="481" t="s">
        <v>206</v>
      </c>
      <c r="G271" s="482"/>
      <c r="H271" s="482">
        <v>500000</v>
      </c>
      <c r="I271" s="482"/>
      <c r="J271" s="483">
        <v>500000</v>
      </c>
      <c r="K271" s="484">
        <v>9.2592592592592601E-2</v>
      </c>
    </row>
    <row r="272" spans="1:11" x14ac:dyDescent="0.2">
      <c r="A272" s="493">
        <v>2</v>
      </c>
      <c r="B272" s="468">
        <v>3</v>
      </c>
      <c r="C272" s="468">
        <v>6</v>
      </c>
      <c r="D272" s="468"/>
      <c r="E272" s="468"/>
      <c r="F272" s="469" t="s">
        <v>207</v>
      </c>
      <c r="G272" s="470">
        <v>0</v>
      </c>
      <c r="H272" s="470">
        <v>260000</v>
      </c>
      <c r="I272" s="470">
        <v>0</v>
      </c>
      <c r="J272" s="471">
        <v>260000</v>
      </c>
      <c r="K272" s="470">
        <v>4.8148148148148141E-2</v>
      </c>
    </row>
    <row r="273" spans="1:11" x14ac:dyDescent="0.2">
      <c r="A273" s="473">
        <v>2</v>
      </c>
      <c r="B273" s="474">
        <v>3</v>
      </c>
      <c r="C273" s="474">
        <v>6</v>
      </c>
      <c r="D273" s="474">
        <v>1</v>
      </c>
      <c r="E273" s="474"/>
      <c r="F273" s="494" t="s">
        <v>208</v>
      </c>
      <c r="G273" s="520">
        <v>0</v>
      </c>
      <c r="H273" s="520">
        <v>110000</v>
      </c>
      <c r="I273" s="520">
        <v>0</v>
      </c>
      <c r="J273" s="521">
        <v>110000</v>
      </c>
      <c r="K273" s="512">
        <v>2.0370370370370369E-2</v>
      </c>
    </row>
    <row r="274" spans="1:11" x14ac:dyDescent="0.2">
      <c r="A274" s="479">
        <v>2</v>
      </c>
      <c r="B274" s="480">
        <v>3</v>
      </c>
      <c r="C274" s="480">
        <v>6</v>
      </c>
      <c r="D274" s="480">
        <v>1</v>
      </c>
      <c r="E274" s="480" t="s">
        <v>308</v>
      </c>
      <c r="F274" s="481" t="s">
        <v>209</v>
      </c>
      <c r="G274" s="482"/>
      <c r="H274" s="482">
        <v>100000</v>
      </c>
      <c r="I274" s="482"/>
      <c r="J274" s="483">
        <v>100000</v>
      </c>
      <c r="K274" s="484">
        <v>1.8518518518518517E-2</v>
      </c>
    </row>
    <row r="275" spans="1:11" x14ac:dyDescent="0.2">
      <c r="A275" s="479">
        <v>2</v>
      </c>
      <c r="B275" s="480">
        <v>3</v>
      </c>
      <c r="C275" s="480">
        <v>6</v>
      </c>
      <c r="D275" s="480">
        <v>1</v>
      </c>
      <c r="E275" s="480" t="s">
        <v>309</v>
      </c>
      <c r="F275" s="481" t="s">
        <v>210</v>
      </c>
      <c r="G275" s="482"/>
      <c r="H275" s="482"/>
      <c r="I275" s="482"/>
      <c r="J275" s="483">
        <v>0</v>
      </c>
      <c r="K275" s="484">
        <v>0</v>
      </c>
    </row>
    <row r="276" spans="1:11" x14ac:dyDescent="0.2">
      <c r="A276" s="479">
        <v>2</v>
      </c>
      <c r="B276" s="480">
        <v>3</v>
      </c>
      <c r="C276" s="480">
        <v>6</v>
      </c>
      <c r="D276" s="480">
        <v>1</v>
      </c>
      <c r="E276" s="480" t="s">
        <v>310</v>
      </c>
      <c r="F276" s="481" t="s">
        <v>211</v>
      </c>
      <c r="G276" s="482"/>
      <c r="H276" s="482"/>
      <c r="I276" s="482"/>
      <c r="J276" s="483">
        <v>0</v>
      </c>
      <c r="K276" s="484">
        <v>0</v>
      </c>
    </row>
    <row r="277" spans="1:11" x14ac:dyDescent="0.2">
      <c r="A277" s="479">
        <v>2</v>
      </c>
      <c r="B277" s="480">
        <v>3</v>
      </c>
      <c r="C277" s="480">
        <v>6</v>
      </c>
      <c r="D277" s="480">
        <v>1</v>
      </c>
      <c r="E277" s="480" t="s">
        <v>311</v>
      </c>
      <c r="F277" s="481" t="s">
        <v>212</v>
      </c>
      <c r="G277" s="482"/>
      <c r="H277" s="482">
        <v>10000</v>
      </c>
      <c r="I277" s="482"/>
      <c r="J277" s="483">
        <v>10000</v>
      </c>
      <c r="K277" s="484">
        <v>1.8518518518518519E-3</v>
      </c>
    </row>
    <row r="278" spans="1:11" x14ac:dyDescent="0.2">
      <c r="A278" s="479">
        <v>2</v>
      </c>
      <c r="B278" s="480">
        <v>3</v>
      </c>
      <c r="C278" s="480">
        <v>6</v>
      </c>
      <c r="D278" s="480">
        <v>1</v>
      </c>
      <c r="E278" s="480" t="s">
        <v>315</v>
      </c>
      <c r="F278" s="481" t="s">
        <v>213</v>
      </c>
      <c r="G278" s="504"/>
      <c r="H278" s="504"/>
      <c r="I278" s="504"/>
      <c r="J278" s="483">
        <v>0</v>
      </c>
      <c r="K278" s="484">
        <v>0</v>
      </c>
    </row>
    <row r="279" spans="1:11" x14ac:dyDescent="0.2">
      <c r="A279" s="473">
        <v>2</v>
      </c>
      <c r="B279" s="474">
        <v>3</v>
      </c>
      <c r="C279" s="474">
        <v>6</v>
      </c>
      <c r="D279" s="474">
        <v>2</v>
      </c>
      <c r="E279" s="474"/>
      <c r="F279" s="494" t="s">
        <v>214</v>
      </c>
      <c r="G279" s="520">
        <v>0</v>
      </c>
      <c r="H279" s="520">
        <v>75000</v>
      </c>
      <c r="I279" s="520">
        <v>0</v>
      </c>
      <c r="J279" s="521">
        <v>75000</v>
      </c>
      <c r="K279" s="512">
        <v>1.3888888888888888E-2</v>
      </c>
    </row>
    <row r="280" spans="1:11" x14ac:dyDescent="0.2">
      <c r="A280" s="479">
        <v>2</v>
      </c>
      <c r="B280" s="480">
        <v>3</v>
      </c>
      <c r="C280" s="480">
        <v>6</v>
      </c>
      <c r="D280" s="480">
        <v>2</v>
      </c>
      <c r="E280" s="480" t="s">
        <v>308</v>
      </c>
      <c r="F280" s="481" t="s">
        <v>215</v>
      </c>
      <c r="G280" s="482"/>
      <c r="H280" s="482">
        <v>50000</v>
      </c>
      <c r="I280" s="482"/>
      <c r="J280" s="483">
        <v>50000</v>
      </c>
      <c r="K280" s="484">
        <v>9.2592592592592587E-3</v>
      </c>
    </row>
    <row r="281" spans="1:11" x14ac:dyDescent="0.2">
      <c r="A281" s="479">
        <v>2</v>
      </c>
      <c r="B281" s="480">
        <v>3</v>
      </c>
      <c r="C281" s="480">
        <v>6</v>
      </c>
      <c r="D281" s="480">
        <v>2</v>
      </c>
      <c r="E281" s="480" t="s">
        <v>309</v>
      </c>
      <c r="F281" s="481" t="s">
        <v>216</v>
      </c>
      <c r="G281" s="482"/>
      <c r="H281" s="482"/>
      <c r="I281" s="482"/>
      <c r="J281" s="483">
        <v>0</v>
      </c>
      <c r="K281" s="484">
        <v>0</v>
      </c>
    </row>
    <row r="282" spans="1:11" x14ac:dyDescent="0.2">
      <c r="A282" s="479">
        <v>2</v>
      </c>
      <c r="B282" s="480">
        <v>3</v>
      </c>
      <c r="C282" s="480">
        <v>6</v>
      </c>
      <c r="D282" s="480">
        <v>2</v>
      </c>
      <c r="E282" s="480" t="s">
        <v>310</v>
      </c>
      <c r="F282" s="481" t="s">
        <v>217</v>
      </c>
      <c r="G282" s="504"/>
      <c r="H282" s="482">
        <v>25000</v>
      </c>
      <c r="I282" s="504"/>
      <c r="J282" s="483">
        <v>25000</v>
      </c>
      <c r="K282" s="484">
        <v>4.6296296296296294E-3</v>
      </c>
    </row>
    <row r="283" spans="1:11" x14ac:dyDescent="0.2">
      <c r="A283" s="473">
        <v>2</v>
      </c>
      <c r="B283" s="474">
        <v>3</v>
      </c>
      <c r="C283" s="474">
        <v>6</v>
      </c>
      <c r="D283" s="474">
        <v>3</v>
      </c>
      <c r="E283" s="474"/>
      <c r="F283" s="494" t="s">
        <v>218</v>
      </c>
      <c r="G283" s="520">
        <v>0</v>
      </c>
      <c r="H283" s="520">
        <v>65000</v>
      </c>
      <c r="I283" s="520">
        <v>0</v>
      </c>
      <c r="J283" s="521">
        <v>65000</v>
      </c>
      <c r="K283" s="512">
        <v>1.2037037037037035E-2</v>
      </c>
    </row>
    <row r="284" spans="1:11" x14ac:dyDescent="0.2">
      <c r="A284" s="479">
        <v>2</v>
      </c>
      <c r="B284" s="480">
        <v>3</v>
      </c>
      <c r="C284" s="480">
        <v>6</v>
      </c>
      <c r="D284" s="480">
        <v>3</v>
      </c>
      <c r="E284" s="480" t="s">
        <v>308</v>
      </c>
      <c r="F284" s="481" t="s">
        <v>219</v>
      </c>
      <c r="G284" s="482"/>
      <c r="H284" s="482"/>
      <c r="I284" s="482"/>
      <c r="J284" s="483">
        <v>0</v>
      </c>
      <c r="K284" s="484">
        <v>0</v>
      </c>
    </row>
    <row r="285" spans="1:11" x14ac:dyDescent="0.2">
      <c r="A285" s="479">
        <v>2</v>
      </c>
      <c r="B285" s="480">
        <v>3</v>
      </c>
      <c r="C285" s="480">
        <v>6</v>
      </c>
      <c r="D285" s="480">
        <v>3</v>
      </c>
      <c r="E285" s="480" t="s">
        <v>309</v>
      </c>
      <c r="F285" s="481" t="s">
        <v>220</v>
      </c>
      <c r="G285" s="482"/>
      <c r="H285" s="482"/>
      <c r="I285" s="482"/>
      <c r="J285" s="483">
        <v>0</v>
      </c>
      <c r="K285" s="484">
        <v>0</v>
      </c>
    </row>
    <row r="286" spans="1:11" x14ac:dyDescent="0.2">
      <c r="A286" s="479">
        <v>2</v>
      </c>
      <c r="B286" s="480">
        <v>3</v>
      </c>
      <c r="C286" s="480">
        <v>6</v>
      </c>
      <c r="D286" s="480">
        <v>3</v>
      </c>
      <c r="E286" s="480" t="s">
        <v>310</v>
      </c>
      <c r="F286" s="481" t="s">
        <v>221</v>
      </c>
      <c r="G286" s="482"/>
      <c r="H286" s="482">
        <v>50000</v>
      </c>
      <c r="I286" s="482"/>
      <c r="J286" s="483">
        <v>50000</v>
      </c>
      <c r="K286" s="484">
        <v>9.2592592592592587E-3</v>
      </c>
    </row>
    <row r="287" spans="1:11" x14ac:dyDescent="0.2">
      <c r="A287" s="479">
        <v>2</v>
      </c>
      <c r="B287" s="480">
        <v>3</v>
      </c>
      <c r="C287" s="480">
        <v>6</v>
      </c>
      <c r="D287" s="480">
        <v>3</v>
      </c>
      <c r="E287" s="480" t="s">
        <v>311</v>
      </c>
      <c r="F287" s="481" t="s">
        <v>222</v>
      </c>
      <c r="G287" s="482"/>
      <c r="H287" s="482">
        <v>10000</v>
      </c>
      <c r="I287" s="482"/>
      <c r="J287" s="483">
        <v>10000</v>
      </c>
      <c r="K287" s="484">
        <v>1.8518518518518519E-3</v>
      </c>
    </row>
    <row r="288" spans="1:11" x14ac:dyDescent="0.2">
      <c r="A288" s="479">
        <v>2</v>
      </c>
      <c r="B288" s="480">
        <v>3</v>
      </c>
      <c r="C288" s="480">
        <v>6</v>
      </c>
      <c r="D288" s="480">
        <v>3</v>
      </c>
      <c r="E288" s="480" t="s">
        <v>315</v>
      </c>
      <c r="F288" s="481" t="s">
        <v>223</v>
      </c>
      <c r="G288" s="482"/>
      <c r="H288" s="482">
        <v>5000</v>
      </c>
      <c r="I288" s="482"/>
      <c r="J288" s="483">
        <v>5000</v>
      </c>
      <c r="K288" s="484">
        <v>9.2592592592592596E-4</v>
      </c>
    </row>
    <row r="289" spans="1:11" x14ac:dyDescent="0.2">
      <c r="A289" s="479">
        <v>2</v>
      </c>
      <c r="B289" s="480">
        <v>3</v>
      </c>
      <c r="C289" s="480">
        <v>6</v>
      </c>
      <c r="D289" s="480">
        <v>3</v>
      </c>
      <c r="E289" s="480" t="s">
        <v>354</v>
      </c>
      <c r="F289" s="481" t="s">
        <v>224</v>
      </c>
      <c r="G289" s="504"/>
      <c r="H289" s="504"/>
      <c r="I289" s="504"/>
      <c r="J289" s="483">
        <v>0</v>
      </c>
      <c r="K289" s="484">
        <v>0</v>
      </c>
    </row>
    <row r="290" spans="1:11" x14ac:dyDescent="0.2">
      <c r="A290" s="473">
        <v>2</v>
      </c>
      <c r="B290" s="474">
        <v>3</v>
      </c>
      <c r="C290" s="474">
        <v>6</v>
      </c>
      <c r="D290" s="474">
        <v>4</v>
      </c>
      <c r="E290" s="474"/>
      <c r="F290" s="494" t="s">
        <v>39</v>
      </c>
      <c r="G290" s="520">
        <v>0</v>
      </c>
      <c r="H290" s="520">
        <v>10000</v>
      </c>
      <c r="I290" s="520">
        <v>0</v>
      </c>
      <c r="J290" s="521">
        <v>10000</v>
      </c>
      <c r="K290" s="512">
        <v>1.8518518518518519E-3</v>
      </c>
    </row>
    <row r="291" spans="1:11" x14ac:dyDescent="0.2">
      <c r="A291" s="479">
        <v>2</v>
      </c>
      <c r="B291" s="480">
        <v>3</v>
      </c>
      <c r="C291" s="480">
        <v>6</v>
      </c>
      <c r="D291" s="480">
        <v>4</v>
      </c>
      <c r="E291" s="480" t="s">
        <v>308</v>
      </c>
      <c r="F291" s="481" t="s">
        <v>225</v>
      </c>
      <c r="G291" s="482"/>
      <c r="H291" s="482"/>
      <c r="I291" s="482"/>
      <c r="J291" s="483">
        <v>0</v>
      </c>
      <c r="K291" s="484">
        <v>0</v>
      </c>
    </row>
    <row r="292" spans="1:11" x14ac:dyDescent="0.2">
      <c r="A292" s="479">
        <v>2</v>
      </c>
      <c r="B292" s="480">
        <v>3</v>
      </c>
      <c r="C292" s="480">
        <v>6</v>
      </c>
      <c r="D292" s="480">
        <v>4</v>
      </c>
      <c r="E292" s="480" t="s">
        <v>309</v>
      </c>
      <c r="F292" s="481" t="s">
        <v>226</v>
      </c>
      <c r="G292" s="482"/>
      <c r="H292" s="482"/>
      <c r="I292" s="482"/>
      <c r="J292" s="483">
        <v>0</v>
      </c>
      <c r="K292" s="484">
        <v>0</v>
      </c>
    </row>
    <row r="293" spans="1:11" x14ac:dyDescent="0.2">
      <c r="A293" s="479">
        <v>2</v>
      </c>
      <c r="B293" s="480">
        <v>3</v>
      </c>
      <c r="C293" s="480">
        <v>6</v>
      </c>
      <c r="D293" s="480">
        <v>4</v>
      </c>
      <c r="E293" s="480" t="s">
        <v>310</v>
      </c>
      <c r="F293" s="481" t="s">
        <v>227</v>
      </c>
      <c r="G293" s="482"/>
      <c r="H293" s="482"/>
      <c r="I293" s="482"/>
      <c r="J293" s="483">
        <v>0</v>
      </c>
      <c r="K293" s="484">
        <v>0</v>
      </c>
    </row>
    <row r="294" spans="1:11" x14ac:dyDescent="0.2">
      <c r="A294" s="479">
        <v>2</v>
      </c>
      <c r="B294" s="480">
        <v>3</v>
      </c>
      <c r="C294" s="480">
        <v>6</v>
      </c>
      <c r="D294" s="480">
        <v>4</v>
      </c>
      <c r="E294" s="480" t="s">
        <v>311</v>
      </c>
      <c r="F294" s="481" t="s">
        <v>228</v>
      </c>
      <c r="G294" s="482"/>
      <c r="H294" s="482"/>
      <c r="I294" s="482"/>
      <c r="J294" s="483">
        <v>0</v>
      </c>
      <c r="K294" s="484">
        <v>0</v>
      </c>
    </row>
    <row r="295" spans="1:11" x14ac:dyDescent="0.2">
      <c r="A295" s="479">
        <v>2</v>
      </c>
      <c r="B295" s="480">
        <v>3</v>
      </c>
      <c r="C295" s="480">
        <v>6</v>
      </c>
      <c r="D295" s="480">
        <v>4</v>
      </c>
      <c r="E295" s="480" t="s">
        <v>315</v>
      </c>
      <c r="F295" s="481" t="s">
        <v>229</v>
      </c>
      <c r="G295" s="482"/>
      <c r="H295" s="482"/>
      <c r="I295" s="482"/>
      <c r="J295" s="483">
        <v>0</v>
      </c>
      <c r="K295" s="484">
        <v>0</v>
      </c>
    </row>
    <row r="296" spans="1:11" x14ac:dyDescent="0.2">
      <c r="A296" s="479">
        <v>2</v>
      </c>
      <c r="B296" s="480">
        <v>3</v>
      </c>
      <c r="C296" s="480">
        <v>6</v>
      </c>
      <c r="D296" s="480">
        <v>4</v>
      </c>
      <c r="E296" s="480" t="s">
        <v>354</v>
      </c>
      <c r="F296" s="481" t="s">
        <v>230</v>
      </c>
      <c r="G296" s="482"/>
      <c r="H296" s="482">
        <v>10000</v>
      </c>
      <c r="I296" s="482"/>
      <c r="J296" s="483">
        <v>10000</v>
      </c>
      <c r="K296" s="484">
        <v>1.8518518518518519E-3</v>
      </c>
    </row>
    <row r="297" spans="1:11" x14ac:dyDescent="0.2">
      <c r="A297" s="479">
        <v>2</v>
      </c>
      <c r="B297" s="480">
        <v>3</v>
      </c>
      <c r="C297" s="480">
        <v>6</v>
      </c>
      <c r="D297" s="480">
        <v>4</v>
      </c>
      <c r="E297" s="480" t="s">
        <v>356</v>
      </c>
      <c r="F297" s="481" t="s">
        <v>231</v>
      </c>
      <c r="G297" s="504"/>
      <c r="H297" s="504"/>
      <c r="I297" s="504"/>
      <c r="J297" s="483">
        <v>0</v>
      </c>
      <c r="K297" s="484">
        <v>0</v>
      </c>
    </row>
    <row r="298" spans="1:11" x14ac:dyDescent="0.2">
      <c r="A298" s="473">
        <v>2</v>
      </c>
      <c r="B298" s="474">
        <v>3</v>
      </c>
      <c r="C298" s="474">
        <v>6</v>
      </c>
      <c r="D298" s="474">
        <v>9</v>
      </c>
      <c r="E298" s="474"/>
      <c r="F298" s="494" t="s">
        <v>232</v>
      </c>
      <c r="G298" s="520">
        <v>0</v>
      </c>
      <c r="H298" s="520">
        <v>0</v>
      </c>
      <c r="I298" s="520">
        <v>0</v>
      </c>
      <c r="J298" s="521">
        <v>0</v>
      </c>
      <c r="K298" s="512">
        <v>0</v>
      </c>
    </row>
    <row r="299" spans="1:11" x14ac:dyDescent="0.2">
      <c r="A299" s="479">
        <v>2</v>
      </c>
      <c r="B299" s="480">
        <v>3</v>
      </c>
      <c r="C299" s="480">
        <v>6</v>
      </c>
      <c r="D299" s="480">
        <v>9</v>
      </c>
      <c r="E299" s="480" t="s">
        <v>308</v>
      </c>
      <c r="F299" s="481" t="s">
        <v>232</v>
      </c>
      <c r="G299" s="504"/>
      <c r="H299" s="504"/>
      <c r="I299" s="504"/>
      <c r="J299" s="483">
        <v>0</v>
      </c>
      <c r="K299" s="484">
        <v>0</v>
      </c>
    </row>
    <row r="300" spans="1:11" ht="22.5" x14ac:dyDescent="0.2">
      <c r="A300" s="493">
        <v>2</v>
      </c>
      <c r="B300" s="468">
        <v>3</v>
      </c>
      <c r="C300" s="468">
        <v>7</v>
      </c>
      <c r="D300" s="468"/>
      <c r="E300" s="468"/>
      <c r="F300" s="469" t="s">
        <v>386</v>
      </c>
      <c r="G300" s="470">
        <v>0</v>
      </c>
      <c r="H300" s="470">
        <v>12825000</v>
      </c>
      <c r="I300" s="470">
        <v>0</v>
      </c>
      <c r="J300" s="471">
        <v>12825000</v>
      </c>
      <c r="K300" s="472">
        <v>2.375</v>
      </c>
    </row>
    <row r="301" spans="1:11" x14ac:dyDescent="0.2">
      <c r="A301" s="473">
        <v>2</v>
      </c>
      <c r="B301" s="474">
        <v>3</v>
      </c>
      <c r="C301" s="474">
        <v>7</v>
      </c>
      <c r="D301" s="474">
        <v>1</v>
      </c>
      <c r="E301" s="474"/>
      <c r="F301" s="494" t="s">
        <v>233</v>
      </c>
      <c r="G301" s="520">
        <v>0</v>
      </c>
      <c r="H301" s="520">
        <v>4600000</v>
      </c>
      <c r="I301" s="520">
        <v>0</v>
      </c>
      <c r="J301" s="521">
        <v>4600000</v>
      </c>
      <c r="K301" s="512">
        <v>0.85185185185185197</v>
      </c>
    </row>
    <row r="302" spans="1:11" x14ac:dyDescent="0.2">
      <c r="A302" s="479">
        <v>2</v>
      </c>
      <c r="B302" s="480">
        <v>3</v>
      </c>
      <c r="C302" s="480">
        <v>7</v>
      </c>
      <c r="D302" s="480">
        <v>1</v>
      </c>
      <c r="E302" s="480" t="s">
        <v>308</v>
      </c>
      <c r="F302" s="481" t="s">
        <v>234</v>
      </c>
      <c r="G302" s="482"/>
      <c r="H302" s="482">
        <v>1680000</v>
      </c>
      <c r="I302" s="482"/>
      <c r="J302" s="483">
        <v>1680000</v>
      </c>
      <c r="K302" s="484">
        <v>0.31111111111111112</v>
      </c>
    </row>
    <row r="303" spans="1:11" x14ac:dyDescent="0.2">
      <c r="A303" s="479">
        <v>2</v>
      </c>
      <c r="B303" s="480">
        <v>3</v>
      </c>
      <c r="C303" s="480">
        <v>7</v>
      </c>
      <c r="D303" s="480">
        <v>1</v>
      </c>
      <c r="E303" s="480" t="s">
        <v>309</v>
      </c>
      <c r="F303" s="481" t="s">
        <v>235</v>
      </c>
      <c r="G303" s="482"/>
      <c r="H303" s="482">
        <v>1500000</v>
      </c>
      <c r="I303" s="482"/>
      <c r="J303" s="483">
        <v>1500000</v>
      </c>
      <c r="K303" s="484">
        <v>0.27777777777777779</v>
      </c>
    </row>
    <row r="304" spans="1:11" x14ac:dyDescent="0.2">
      <c r="A304" s="479">
        <v>2</v>
      </c>
      <c r="B304" s="480">
        <v>3</v>
      </c>
      <c r="C304" s="480">
        <v>7</v>
      </c>
      <c r="D304" s="480">
        <v>1</v>
      </c>
      <c r="E304" s="480" t="s">
        <v>310</v>
      </c>
      <c r="F304" s="481" t="s">
        <v>236</v>
      </c>
      <c r="G304" s="482"/>
      <c r="H304" s="482">
        <v>0</v>
      </c>
      <c r="I304" s="482"/>
      <c r="J304" s="483">
        <v>0</v>
      </c>
      <c r="K304" s="484">
        <v>0</v>
      </c>
    </row>
    <row r="305" spans="1:11" x14ac:dyDescent="0.2">
      <c r="A305" s="479">
        <v>2</v>
      </c>
      <c r="B305" s="480">
        <v>3</v>
      </c>
      <c r="C305" s="480">
        <v>7</v>
      </c>
      <c r="D305" s="480">
        <v>1</v>
      </c>
      <c r="E305" s="480" t="s">
        <v>311</v>
      </c>
      <c r="F305" s="481" t="s">
        <v>237</v>
      </c>
      <c r="G305" s="482"/>
      <c r="H305" s="482">
        <v>1300000</v>
      </c>
      <c r="I305" s="482"/>
      <c r="J305" s="483">
        <v>1300000</v>
      </c>
      <c r="K305" s="484">
        <v>0.24074074074074076</v>
      </c>
    </row>
    <row r="306" spans="1:11" x14ac:dyDescent="0.2">
      <c r="A306" s="479">
        <v>2</v>
      </c>
      <c r="B306" s="480">
        <v>3</v>
      </c>
      <c r="C306" s="480">
        <v>7</v>
      </c>
      <c r="D306" s="480">
        <v>1</v>
      </c>
      <c r="E306" s="480" t="s">
        <v>315</v>
      </c>
      <c r="F306" s="481" t="s">
        <v>238</v>
      </c>
      <c r="G306" s="482"/>
      <c r="H306" s="482"/>
      <c r="I306" s="482"/>
      <c r="J306" s="483">
        <v>0</v>
      </c>
      <c r="K306" s="484">
        <v>0</v>
      </c>
    </row>
    <row r="307" spans="1:11" x14ac:dyDescent="0.2">
      <c r="A307" s="479">
        <v>2</v>
      </c>
      <c r="B307" s="480">
        <v>3</v>
      </c>
      <c r="C307" s="480">
        <v>7</v>
      </c>
      <c r="D307" s="480">
        <v>1</v>
      </c>
      <c r="E307" s="480" t="s">
        <v>354</v>
      </c>
      <c r="F307" s="481" t="s">
        <v>239</v>
      </c>
      <c r="G307" s="482"/>
      <c r="H307" s="482">
        <v>120000</v>
      </c>
      <c r="I307" s="482"/>
      <c r="J307" s="483">
        <v>120000</v>
      </c>
      <c r="K307" s="484">
        <v>2.2222222222222223E-2</v>
      </c>
    </row>
    <row r="308" spans="1:11" x14ac:dyDescent="0.2">
      <c r="A308" s="479">
        <v>2</v>
      </c>
      <c r="B308" s="480">
        <v>3</v>
      </c>
      <c r="C308" s="480">
        <v>7</v>
      </c>
      <c r="D308" s="480">
        <v>1</v>
      </c>
      <c r="E308" s="480" t="s">
        <v>356</v>
      </c>
      <c r="F308" s="481" t="s">
        <v>387</v>
      </c>
      <c r="G308" s="504"/>
      <c r="H308" s="504"/>
      <c r="I308" s="504"/>
      <c r="J308" s="483">
        <v>0</v>
      </c>
      <c r="K308" s="484">
        <v>0</v>
      </c>
    </row>
    <row r="309" spans="1:11" x14ac:dyDescent="0.2">
      <c r="A309" s="473">
        <v>2</v>
      </c>
      <c r="B309" s="474">
        <v>3</v>
      </c>
      <c r="C309" s="474">
        <v>7</v>
      </c>
      <c r="D309" s="474">
        <v>2</v>
      </c>
      <c r="E309" s="474"/>
      <c r="F309" s="494" t="s">
        <v>240</v>
      </c>
      <c r="G309" s="520">
        <v>0</v>
      </c>
      <c r="H309" s="520">
        <v>8225000</v>
      </c>
      <c r="I309" s="520">
        <v>0</v>
      </c>
      <c r="J309" s="521">
        <v>8225000</v>
      </c>
      <c r="K309" s="512">
        <v>1.5231481481481481</v>
      </c>
    </row>
    <row r="310" spans="1:11" x14ac:dyDescent="0.2">
      <c r="A310" s="479">
        <v>2</v>
      </c>
      <c r="B310" s="480">
        <v>3</v>
      </c>
      <c r="C310" s="480">
        <v>7</v>
      </c>
      <c r="D310" s="480">
        <v>2</v>
      </c>
      <c r="E310" s="480" t="s">
        <v>308</v>
      </c>
      <c r="F310" s="481" t="s">
        <v>241</v>
      </c>
      <c r="G310" s="482"/>
      <c r="H310" s="482"/>
      <c r="I310" s="482"/>
      <c r="J310" s="483">
        <v>0</v>
      </c>
      <c r="K310" s="484">
        <v>0</v>
      </c>
    </row>
    <row r="311" spans="1:11" x14ac:dyDescent="0.2">
      <c r="A311" s="479">
        <v>2</v>
      </c>
      <c r="B311" s="480">
        <v>3</v>
      </c>
      <c r="C311" s="480">
        <v>7</v>
      </c>
      <c r="D311" s="480">
        <v>2</v>
      </c>
      <c r="E311" s="480" t="s">
        <v>309</v>
      </c>
      <c r="F311" s="481" t="s">
        <v>242</v>
      </c>
      <c r="G311" s="482"/>
      <c r="H311" s="482">
        <v>3000000</v>
      </c>
      <c r="I311" s="482"/>
      <c r="J311" s="483">
        <v>3000000</v>
      </c>
      <c r="K311" s="484">
        <v>0.55555555555555558</v>
      </c>
    </row>
    <row r="312" spans="1:11" x14ac:dyDescent="0.2">
      <c r="A312" s="479">
        <v>2</v>
      </c>
      <c r="B312" s="480">
        <v>3</v>
      </c>
      <c r="C312" s="480">
        <v>7</v>
      </c>
      <c r="D312" s="480">
        <v>2</v>
      </c>
      <c r="E312" s="480" t="s">
        <v>310</v>
      </c>
      <c r="F312" s="481" t="s">
        <v>243</v>
      </c>
      <c r="G312" s="482"/>
      <c r="H312" s="482">
        <v>5100000</v>
      </c>
      <c r="I312" s="482"/>
      <c r="J312" s="483">
        <v>5100000</v>
      </c>
      <c r="K312" s="484">
        <v>0.94444444444444442</v>
      </c>
    </row>
    <row r="313" spans="1:11" x14ac:dyDescent="0.2">
      <c r="A313" s="479">
        <v>2</v>
      </c>
      <c r="B313" s="480">
        <v>3</v>
      </c>
      <c r="C313" s="480">
        <v>7</v>
      </c>
      <c r="D313" s="480">
        <v>2</v>
      </c>
      <c r="E313" s="480" t="s">
        <v>311</v>
      </c>
      <c r="F313" s="481" t="s">
        <v>244</v>
      </c>
      <c r="G313" s="482"/>
      <c r="H313" s="482"/>
      <c r="I313" s="482"/>
      <c r="J313" s="483">
        <v>0</v>
      </c>
      <c r="K313" s="484">
        <v>0</v>
      </c>
    </row>
    <row r="314" spans="1:11" x14ac:dyDescent="0.2">
      <c r="A314" s="479">
        <v>2</v>
      </c>
      <c r="B314" s="480">
        <v>3</v>
      </c>
      <c r="C314" s="480">
        <v>7</v>
      </c>
      <c r="D314" s="480">
        <v>2</v>
      </c>
      <c r="E314" s="480" t="s">
        <v>315</v>
      </c>
      <c r="F314" s="481" t="s">
        <v>245</v>
      </c>
      <c r="G314" s="504"/>
      <c r="H314" s="482"/>
      <c r="I314" s="504"/>
      <c r="J314" s="483">
        <v>0</v>
      </c>
      <c r="K314" s="484">
        <v>0</v>
      </c>
    </row>
    <row r="315" spans="1:11" ht="22.5" x14ac:dyDescent="0.2">
      <c r="A315" s="522">
        <v>2</v>
      </c>
      <c r="B315" s="523">
        <v>3</v>
      </c>
      <c r="C315" s="523">
        <v>7</v>
      </c>
      <c r="D315" s="523">
        <v>2</v>
      </c>
      <c r="E315" s="523" t="s">
        <v>354</v>
      </c>
      <c r="F315" s="485" t="s">
        <v>388</v>
      </c>
      <c r="G315" s="504"/>
      <c r="H315" s="482">
        <v>125000</v>
      </c>
      <c r="I315" s="504"/>
      <c r="J315" s="483">
        <v>125000</v>
      </c>
      <c r="K315" s="484">
        <v>2.314814814814815E-2</v>
      </c>
    </row>
    <row r="316" spans="1:11" ht="22.5" x14ac:dyDescent="0.2">
      <c r="A316" s="493">
        <v>2</v>
      </c>
      <c r="B316" s="468">
        <v>3</v>
      </c>
      <c r="C316" s="468">
        <v>8</v>
      </c>
      <c r="D316" s="468"/>
      <c r="E316" s="468"/>
      <c r="F316" s="469" t="s">
        <v>389</v>
      </c>
      <c r="G316" s="470">
        <v>0</v>
      </c>
      <c r="H316" s="470">
        <v>0</v>
      </c>
      <c r="I316" s="470">
        <v>0</v>
      </c>
      <c r="J316" s="471">
        <v>0</v>
      </c>
      <c r="K316" s="472">
        <v>0</v>
      </c>
    </row>
    <row r="317" spans="1:11" ht="22.5" x14ac:dyDescent="0.2">
      <c r="A317" s="524">
        <v>2</v>
      </c>
      <c r="B317" s="525">
        <v>3</v>
      </c>
      <c r="C317" s="525">
        <v>8</v>
      </c>
      <c r="D317" s="525">
        <v>1</v>
      </c>
      <c r="E317" s="494"/>
      <c r="F317" s="475" t="s">
        <v>390</v>
      </c>
      <c r="G317" s="476">
        <v>0</v>
      </c>
      <c r="H317" s="476">
        <v>0</v>
      </c>
      <c r="I317" s="476">
        <v>0</v>
      </c>
      <c r="J317" s="477">
        <v>0</v>
      </c>
      <c r="K317" s="478" t="s">
        <v>1664</v>
      </c>
    </row>
    <row r="318" spans="1:11" ht="22.5" x14ac:dyDescent="0.2">
      <c r="A318" s="522">
        <v>2</v>
      </c>
      <c r="B318" s="523">
        <v>3</v>
      </c>
      <c r="C318" s="523">
        <v>8</v>
      </c>
      <c r="D318" s="523">
        <v>1</v>
      </c>
      <c r="E318" s="481" t="s">
        <v>308</v>
      </c>
      <c r="F318" s="485" t="s">
        <v>390</v>
      </c>
      <c r="G318" s="504"/>
      <c r="H318" s="504"/>
      <c r="I318" s="504"/>
      <c r="J318" s="483">
        <v>0</v>
      </c>
      <c r="K318" s="484">
        <v>0</v>
      </c>
    </row>
    <row r="319" spans="1:11" ht="22.5" x14ac:dyDescent="0.2">
      <c r="A319" s="524">
        <v>2</v>
      </c>
      <c r="B319" s="525">
        <v>3</v>
      </c>
      <c r="C319" s="525">
        <v>8</v>
      </c>
      <c r="D319" s="525">
        <v>2</v>
      </c>
      <c r="E319" s="494"/>
      <c r="F319" s="475" t="s">
        <v>391</v>
      </c>
      <c r="G319" s="476">
        <v>0</v>
      </c>
      <c r="H319" s="476">
        <v>0</v>
      </c>
      <c r="I319" s="476">
        <v>0</v>
      </c>
      <c r="J319" s="477">
        <v>0</v>
      </c>
      <c r="K319" s="478" t="s">
        <v>1664</v>
      </c>
    </row>
    <row r="320" spans="1:11" ht="22.5" x14ac:dyDescent="0.2">
      <c r="A320" s="522">
        <v>2</v>
      </c>
      <c r="B320" s="523">
        <v>3</v>
      </c>
      <c r="C320" s="523">
        <v>8</v>
      </c>
      <c r="D320" s="523">
        <v>2</v>
      </c>
      <c r="E320" s="481" t="s">
        <v>308</v>
      </c>
      <c r="F320" s="485" t="s">
        <v>391</v>
      </c>
      <c r="G320" s="504"/>
      <c r="H320" s="504"/>
      <c r="I320" s="504"/>
      <c r="J320" s="483">
        <v>0</v>
      </c>
      <c r="K320" s="484">
        <v>0</v>
      </c>
    </row>
    <row r="321" spans="1:11" x14ac:dyDescent="0.2">
      <c r="A321" s="493">
        <v>2</v>
      </c>
      <c r="B321" s="468">
        <v>3</v>
      </c>
      <c r="C321" s="468">
        <v>9</v>
      </c>
      <c r="D321" s="468"/>
      <c r="E321" s="468"/>
      <c r="F321" s="469" t="s">
        <v>40</v>
      </c>
      <c r="G321" s="470">
        <v>0</v>
      </c>
      <c r="H321" s="470">
        <v>1575000</v>
      </c>
      <c r="I321" s="470">
        <v>0</v>
      </c>
      <c r="J321" s="471">
        <v>1575000</v>
      </c>
      <c r="K321" s="472">
        <v>0.29166666666666663</v>
      </c>
    </row>
    <row r="322" spans="1:11" x14ac:dyDescent="0.2">
      <c r="A322" s="473">
        <v>2</v>
      </c>
      <c r="B322" s="474">
        <v>3</v>
      </c>
      <c r="C322" s="474">
        <v>9</v>
      </c>
      <c r="D322" s="474">
        <v>1</v>
      </c>
      <c r="E322" s="474"/>
      <c r="F322" s="494" t="s">
        <v>246</v>
      </c>
      <c r="G322" s="520">
        <v>0</v>
      </c>
      <c r="H322" s="520">
        <v>1000000</v>
      </c>
      <c r="I322" s="520">
        <v>0</v>
      </c>
      <c r="J322" s="521">
        <v>1000000</v>
      </c>
      <c r="K322" s="512">
        <v>0.1851851851851852</v>
      </c>
    </row>
    <row r="323" spans="1:11" x14ac:dyDescent="0.2">
      <c r="A323" s="479">
        <v>2</v>
      </c>
      <c r="B323" s="480">
        <v>3</v>
      </c>
      <c r="C323" s="480">
        <v>9</v>
      </c>
      <c r="D323" s="480">
        <v>1</v>
      </c>
      <c r="E323" s="480" t="s">
        <v>308</v>
      </c>
      <c r="F323" s="481" t="s">
        <v>246</v>
      </c>
      <c r="G323" s="482"/>
      <c r="H323" s="482">
        <v>1000000</v>
      </c>
      <c r="I323" s="482"/>
      <c r="J323" s="483">
        <v>1000000</v>
      </c>
      <c r="K323" s="484">
        <v>0.1851851851851852</v>
      </c>
    </row>
    <row r="324" spans="1:11" ht="22.5" x14ac:dyDescent="0.2">
      <c r="A324" s="473">
        <v>2</v>
      </c>
      <c r="B324" s="474">
        <v>3</v>
      </c>
      <c r="C324" s="474">
        <v>9</v>
      </c>
      <c r="D324" s="474">
        <v>2</v>
      </c>
      <c r="E324" s="474"/>
      <c r="F324" s="494" t="s">
        <v>247</v>
      </c>
      <c r="G324" s="520">
        <v>0</v>
      </c>
      <c r="H324" s="520">
        <v>100000</v>
      </c>
      <c r="I324" s="520">
        <v>0</v>
      </c>
      <c r="J324" s="521">
        <v>100000</v>
      </c>
      <c r="K324" s="512">
        <v>1.8518518518518517E-2</v>
      </c>
    </row>
    <row r="325" spans="1:11" ht="22.5" x14ac:dyDescent="0.2">
      <c r="A325" s="479">
        <v>2</v>
      </c>
      <c r="B325" s="480">
        <v>3</v>
      </c>
      <c r="C325" s="480">
        <v>9</v>
      </c>
      <c r="D325" s="480">
        <v>2</v>
      </c>
      <c r="E325" s="480" t="s">
        <v>308</v>
      </c>
      <c r="F325" s="481" t="s">
        <v>247</v>
      </c>
      <c r="G325" s="482"/>
      <c r="H325" s="482">
        <v>100000</v>
      </c>
      <c r="I325" s="482"/>
      <c r="J325" s="483">
        <v>100000</v>
      </c>
      <c r="K325" s="484">
        <v>1.8518518518518517E-2</v>
      </c>
    </row>
    <row r="326" spans="1:11" x14ac:dyDescent="0.2">
      <c r="A326" s="473">
        <v>2</v>
      </c>
      <c r="B326" s="474">
        <v>3</v>
      </c>
      <c r="C326" s="474">
        <v>9</v>
      </c>
      <c r="D326" s="474">
        <v>3</v>
      </c>
      <c r="E326" s="474"/>
      <c r="F326" s="494" t="s">
        <v>392</v>
      </c>
      <c r="G326" s="520">
        <v>0</v>
      </c>
      <c r="H326" s="520">
        <v>100000</v>
      </c>
      <c r="I326" s="520">
        <v>0</v>
      </c>
      <c r="J326" s="521">
        <v>100000</v>
      </c>
      <c r="K326" s="512">
        <v>1.8518518518518517E-2</v>
      </c>
    </row>
    <row r="327" spans="1:11" x14ac:dyDescent="0.2">
      <c r="A327" s="479">
        <v>2</v>
      </c>
      <c r="B327" s="480">
        <v>3</v>
      </c>
      <c r="C327" s="480">
        <v>9</v>
      </c>
      <c r="D327" s="480">
        <v>3</v>
      </c>
      <c r="E327" s="480" t="s">
        <v>308</v>
      </c>
      <c r="F327" s="481" t="s">
        <v>392</v>
      </c>
      <c r="G327" s="482"/>
      <c r="H327" s="482">
        <v>100000</v>
      </c>
      <c r="I327" s="482"/>
      <c r="J327" s="483">
        <v>100000</v>
      </c>
      <c r="K327" s="484">
        <v>1.8518518518518517E-2</v>
      </c>
    </row>
    <row r="328" spans="1:11" ht="22.5" x14ac:dyDescent="0.2">
      <c r="A328" s="473">
        <v>2</v>
      </c>
      <c r="B328" s="474">
        <v>3</v>
      </c>
      <c r="C328" s="474">
        <v>9</v>
      </c>
      <c r="D328" s="474">
        <v>4</v>
      </c>
      <c r="E328" s="474"/>
      <c r="F328" s="494" t="s">
        <v>248</v>
      </c>
      <c r="G328" s="520">
        <v>0</v>
      </c>
      <c r="H328" s="520">
        <v>0</v>
      </c>
      <c r="I328" s="520">
        <v>0</v>
      </c>
      <c r="J328" s="521">
        <v>0</v>
      </c>
      <c r="K328" s="512">
        <v>0</v>
      </c>
    </row>
    <row r="329" spans="1:11" ht="22.5" x14ac:dyDescent="0.2">
      <c r="A329" s="479">
        <v>2</v>
      </c>
      <c r="B329" s="480">
        <v>3</v>
      </c>
      <c r="C329" s="480">
        <v>9</v>
      </c>
      <c r="D329" s="480">
        <v>4</v>
      </c>
      <c r="E329" s="480" t="s">
        <v>308</v>
      </c>
      <c r="F329" s="481" t="s">
        <v>248</v>
      </c>
      <c r="G329" s="504"/>
      <c r="H329" s="504"/>
      <c r="I329" s="504"/>
      <c r="J329" s="483">
        <v>0</v>
      </c>
      <c r="K329" s="484">
        <v>0</v>
      </c>
    </row>
    <row r="330" spans="1:11" x14ac:dyDescent="0.2">
      <c r="A330" s="473">
        <v>2</v>
      </c>
      <c r="B330" s="474">
        <v>3</v>
      </c>
      <c r="C330" s="474">
        <v>9</v>
      </c>
      <c r="D330" s="474">
        <v>5</v>
      </c>
      <c r="E330" s="474"/>
      <c r="F330" s="494" t="s">
        <v>249</v>
      </c>
      <c r="G330" s="520">
        <v>0</v>
      </c>
      <c r="H330" s="520">
        <v>25000</v>
      </c>
      <c r="I330" s="520">
        <v>0</v>
      </c>
      <c r="J330" s="521">
        <v>25000</v>
      </c>
      <c r="K330" s="512">
        <v>4.6296296296296294E-3</v>
      </c>
    </row>
    <row r="331" spans="1:11" x14ac:dyDescent="0.2">
      <c r="A331" s="479">
        <v>2</v>
      </c>
      <c r="B331" s="480">
        <v>3</v>
      </c>
      <c r="C331" s="480">
        <v>9</v>
      </c>
      <c r="D331" s="480">
        <v>5</v>
      </c>
      <c r="E331" s="480" t="s">
        <v>308</v>
      </c>
      <c r="F331" s="481" t="s">
        <v>249</v>
      </c>
      <c r="G331" s="504"/>
      <c r="H331" s="504">
        <v>25000</v>
      </c>
      <c r="I331" s="504"/>
      <c r="J331" s="483">
        <v>25000</v>
      </c>
      <c r="K331" s="484">
        <v>4.6296296296296294E-3</v>
      </c>
    </row>
    <row r="332" spans="1:11" x14ac:dyDescent="0.2">
      <c r="A332" s="473">
        <v>2</v>
      </c>
      <c r="B332" s="474">
        <v>3</v>
      </c>
      <c r="C332" s="474">
        <v>9</v>
      </c>
      <c r="D332" s="474">
        <v>6</v>
      </c>
      <c r="E332" s="474"/>
      <c r="F332" s="494" t="s">
        <v>250</v>
      </c>
      <c r="G332" s="520">
        <v>0</v>
      </c>
      <c r="H332" s="520">
        <v>0</v>
      </c>
      <c r="I332" s="520">
        <v>0</v>
      </c>
      <c r="J332" s="521">
        <v>0</v>
      </c>
      <c r="K332" s="512">
        <v>0</v>
      </c>
    </row>
    <row r="333" spans="1:11" x14ac:dyDescent="0.2">
      <c r="A333" s="479">
        <v>2</v>
      </c>
      <c r="B333" s="480">
        <v>3</v>
      </c>
      <c r="C333" s="480">
        <v>9</v>
      </c>
      <c r="D333" s="480">
        <v>6</v>
      </c>
      <c r="E333" s="480" t="s">
        <v>308</v>
      </c>
      <c r="F333" s="481" t="s">
        <v>250</v>
      </c>
      <c r="G333" s="482"/>
      <c r="H333" s="482"/>
      <c r="I333" s="482"/>
      <c r="J333" s="483">
        <v>0</v>
      </c>
      <c r="K333" s="484">
        <v>0</v>
      </c>
    </row>
    <row r="334" spans="1:11" x14ac:dyDescent="0.2">
      <c r="A334" s="473">
        <v>2</v>
      </c>
      <c r="B334" s="474">
        <v>3</v>
      </c>
      <c r="C334" s="474">
        <v>9</v>
      </c>
      <c r="D334" s="474">
        <v>7</v>
      </c>
      <c r="E334" s="474"/>
      <c r="F334" s="494" t="s">
        <v>393</v>
      </c>
      <c r="G334" s="520">
        <v>0</v>
      </c>
      <c r="H334" s="520">
        <v>0</v>
      </c>
      <c r="I334" s="520">
        <v>0</v>
      </c>
      <c r="J334" s="521">
        <v>0</v>
      </c>
      <c r="K334" s="512">
        <v>0</v>
      </c>
    </row>
    <row r="335" spans="1:11" x14ac:dyDescent="0.2">
      <c r="A335" s="479">
        <v>2</v>
      </c>
      <c r="B335" s="480">
        <v>3</v>
      </c>
      <c r="C335" s="480">
        <v>9</v>
      </c>
      <c r="D335" s="480">
        <v>7</v>
      </c>
      <c r="E335" s="480" t="s">
        <v>308</v>
      </c>
      <c r="F335" s="481" t="s">
        <v>393</v>
      </c>
      <c r="G335" s="504"/>
      <c r="H335" s="504"/>
      <c r="I335" s="504"/>
      <c r="J335" s="483">
        <v>0</v>
      </c>
      <c r="K335" s="484">
        <v>0</v>
      </c>
    </row>
    <row r="336" spans="1:11" x14ac:dyDescent="0.2">
      <c r="A336" s="473">
        <v>2</v>
      </c>
      <c r="B336" s="474">
        <v>3</v>
      </c>
      <c r="C336" s="474">
        <v>9</v>
      </c>
      <c r="D336" s="474">
        <v>8</v>
      </c>
      <c r="E336" s="474"/>
      <c r="F336" s="494" t="s">
        <v>251</v>
      </c>
      <c r="G336" s="520">
        <v>0</v>
      </c>
      <c r="H336" s="520">
        <v>50000</v>
      </c>
      <c r="I336" s="520">
        <v>0</v>
      </c>
      <c r="J336" s="521">
        <v>50000</v>
      </c>
      <c r="K336" s="512">
        <v>9.2592592592592587E-3</v>
      </c>
    </row>
    <row r="337" spans="1:11" x14ac:dyDescent="0.2">
      <c r="A337" s="479">
        <v>2</v>
      </c>
      <c r="B337" s="480">
        <v>3</v>
      </c>
      <c r="C337" s="480">
        <v>9</v>
      </c>
      <c r="D337" s="480">
        <v>8</v>
      </c>
      <c r="E337" s="480" t="s">
        <v>308</v>
      </c>
      <c r="F337" s="481" t="s">
        <v>251</v>
      </c>
      <c r="G337" s="482"/>
      <c r="H337" s="482">
        <v>50000</v>
      </c>
      <c r="I337" s="482"/>
      <c r="J337" s="483">
        <v>50000</v>
      </c>
      <c r="K337" s="484">
        <v>9.2592592592592587E-3</v>
      </c>
    </row>
    <row r="338" spans="1:11" x14ac:dyDescent="0.2">
      <c r="A338" s="473">
        <v>2</v>
      </c>
      <c r="B338" s="474">
        <v>3</v>
      </c>
      <c r="C338" s="474">
        <v>9</v>
      </c>
      <c r="D338" s="474">
        <v>9</v>
      </c>
      <c r="E338" s="474"/>
      <c r="F338" s="494" t="s">
        <v>252</v>
      </c>
      <c r="G338" s="520">
        <v>0</v>
      </c>
      <c r="H338" s="520">
        <v>300000</v>
      </c>
      <c r="I338" s="520">
        <v>0</v>
      </c>
      <c r="J338" s="521">
        <v>300000</v>
      </c>
      <c r="K338" s="512">
        <v>5.5555555555555552E-2</v>
      </c>
    </row>
    <row r="339" spans="1:11" x14ac:dyDescent="0.2">
      <c r="A339" s="479">
        <v>2</v>
      </c>
      <c r="B339" s="480">
        <v>3</v>
      </c>
      <c r="C339" s="480">
        <v>9</v>
      </c>
      <c r="D339" s="480">
        <v>9</v>
      </c>
      <c r="E339" s="480" t="s">
        <v>308</v>
      </c>
      <c r="F339" s="481" t="s">
        <v>252</v>
      </c>
      <c r="G339" s="482"/>
      <c r="H339" s="482">
        <v>300000</v>
      </c>
      <c r="I339" s="482"/>
      <c r="J339" s="483">
        <v>300000</v>
      </c>
      <c r="K339" s="484">
        <v>5.5555555555555552E-2</v>
      </c>
    </row>
    <row r="340" spans="1:11" x14ac:dyDescent="0.2">
      <c r="A340" s="496">
        <v>2</v>
      </c>
      <c r="B340" s="461">
        <v>4</v>
      </c>
      <c r="C340" s="461"/>
      <c r="D340" s="461"/>
      <c r="E340" s="461"/>
      <c r="F340" s="463" t="s">
        <v>394</v>
      </c>
      <c r="G340" s="464">
        <v>0</v>
      </c>
      <c r="H340" s="464">
        <v>0</v>
      </c>
      <c r="I340" s="464">
        <v>0</v>
      </c>
      <c r="J340" s="465">
        <v>0</v>
      </c>
      <c r="K340" s="497">
        <v>0</v>
      </c>
    </row>
    <row r="341" spans="1:11" x14ac:dyDescent="0.2">
      <c r="A341" s="493">
        <v>2</v>
      </c>
      <c r="B341" s="468">
        <v>4</v>
      </c>
      <c r="C341" s="468">
        <v>1</v>
      </c>
      <c r="D341" s="468"/>
      <c r="E341" s="468"/>
      <c r="F341" s="469" t="s">
        <v>395</v>
      </c>
      <c r="G341" s="470">
        <v>0</v>
      </c>
      <c r="H341" s="470">
        <v>0</v>
      </c>
      <c r="I341" s="470">
        <v>0</v>
      </c>
      <c r="J341" s="471">
        <v>0</v>
      </c>
      <c r="K341" s="472">
        <v>0</v>
      </c>
    </row>
    <row r="342" spans="1:11" x14ac:dyDescent="0.2">
      <c r="A342" s="473">
        <v>2</v>
      </c>
      <c r="B342" s="474">
        <v>4</v>
      </c>
      <c r="C342" s="474">
        <v>1</v>
      </c>
      <c r="D342" s="474">
        <v>1</v>
      </c>
      <c r="E342" s="474"/>
      <c r="F342" s="494" t="s">
        <v>396</v>
      </c>
      <c r="G342" s="520">
        <v>0</v>
      </c>
      <c r="H342" s="520">
        <v>0</v>
      </c>
      <c r="I342" s="520">
        <v>0</v>
      </c>
      <c r="J342" s="521">
        <v>0</v>
      </c>
      <c r="K342" s="512">
        <v>0</v>
      </c>
    </row>
    <row r="343" spans="1:11" x14ac:dyDescent="0.2">
      <c r="A343" s="479">
        <v>2</v>
      </c>
      <c r="B343" s="480">
        <v>4</v>
      </c>
      <c r="C343" s="480">
        <v>1</v>
      </c>
      <c r="D343" s="480">
        <v>1</v>
      </c>
      <c r="E343" s="480" t="s">
        <v>308</v>
      </c>
      <c r="F343" s="485" t="s">
        <v>397</v>
      </c>
      <c r="G343" s="482"/>
      <c r="H343" s="482"/>
      <c r="I343" s="482"/>
      <c r="J343" s="483">
        <v>0</v>
      </c>
      <c r="K343" s="484">
        <v>0</v>
      </c>
    </row>
    <row r="344" spans="1:11" x14ac:dyDescent="0.2">
      <c r="A344" s="479">
        <v>2</v>
      </c>
      <c r="B344" s="480">
        <v>4</v>
      </c>
      <c r="C344" s="480">
        <v>1</v>
      </c>
      <c r="D344" s="480">
        <v>1</v>
      </c>
      <c r="E344" s="480" t="s">
        <v>309</v>
      </c>
      <c r="F344" s="485" t="s">
        <v>398</v>
      </c>
      <c r="G344" s="482"/>
      <c r="H344" s="482"/>
      <c r="I344" s="482"/>
      <c r="J344" s="483">
        <v>0</v>
      </c>
      <c r="K344" s="484">
        <v>0</v>
      </c>
    </row>
    <row r="345" spans="1:11" x14ac:dyDescent="0.2">
      <c r="A345" s="479">
        <v>2</v>
      </c>
      <c r="B345" s="480">
        <v>4</v>
      </c>
      <c r="C345" s="480">
        <v>1</v>
      </c>
      <c r="D345" s="480">
        <v>1</v>
      </c>
      <c r="E345" s="480" t="s">
        <v>310</v>
      </c>
      <c r="F345" s="485" t="s">
        <v>399</v>
      </c>
      <c r="G345" s="504"/>
      <c r="H345" s="504"/>
      <c r="I345" s="504"/>
      <c r="J345" s="483">
        <v>0</v>
      </c>
      <c r="K345" s="484">
        <v>0</v>
      </c>
    </row>
    <row r="346" spans="1:11" x14ac:dyDescent="0.2">
      <c r="A346" s="473">
        <v>2</v>
      </c>
      <c r="B346" s="474">
        <v>4</v>
      </c>
      <c r="C346" s="474">
        <v>1</v>
      </c>
      <c r="D346" s="474">
        <v>2</v>
      </c>
      <c r="E346" s="474"/>
      <c r="F346" s="494" t="s">
        <v>400</v>
      </c>
      <c r="G346" s="520">
        <v>0</v>
      </c>
      <c r="H346" s="520">
        <v>0</v>
      </c>
      <c r="I346" s="520">
        <v>0</v>
      </c>
      <c r="J346" s="521">
        <v>0</v>
      </c>
      <c r="K346" s="512">
        <v>0</v>
      </c>
    </row>
    <row r="347" spans="1:11" ht="22.5" x14ac:dyDescent="0.2">
      <c r="A347" s="479">
        <v>2</v>
      </c>
      <c r="B347" s="480">
        <v>4</v>
      </c>
      <c r="C347" s="480">
        <v>1</v>
      </c>
      <c r="D347" s="480">
        <v>2</v>
      </c>
      <c r="E347" s="480" t="s">
        <v>308</v>
      </c>
      <c r="F347" s="485" t="s">
        <v>401</v>
      </c>
      <c r="G347" s="482"/>
      <c r="H347" s="482"/>
      <c r="I347" s="482"/>
      <c r="J347" s="483">
        <v>0</v>
      </c>
      <c r="K347" s="484">
        <v>0</v>
      </c>
    </row>
    <row r="348" spans="1:11" ht="22.5" x14ac:dyDescent="0.2">
      <c r="A348" s="479">
        <v>2</v>
      </c>
      <c r="B348" s="480">
        <v>4</v>
      </c>
      <c r="C348" s="480">
        <v>1</v>
      </c>
      <c r="D348" s="480">
        <v>2</v>
      </c>
      <c r="E348" s="480" t="s">
        <v>309</v>
      </c>
      <c r="F348" s="485" t="s">
        <v>402</v>
      </c>
      <c r="G348" s="482"/>
      <c r="H348" s="482"/>
      <c r="I348" s="482"/>
      <c r="J348" s="483">
        <v>0</v>
      </c>
      <c r="K348" s="484">
        <v>0</v>
      </c>
    </row>
    <row r="349" spans="1:11" x14ac:dyDescent="0.2">
      <c r="A349" s="479">
        <v>2</v>
      </c>
      <c r="B349" s="480">
        <v>4</v>
      </c>
      <c r="C349" s="480">
        <v>1</v>
      </c>
      <c r="D349" s="480">
        <v>2</v>
      </c>
      <c r="E349" s="480" t="s">
        <v>310</v>
      </c>
      <c r="F349" s="485" t="s">
        <v>403</v>
      </c>
      <c r="G349" s="504"/>
      <c r="H349" s="504"/>
      <c r="I349" s="504"/>
      <c r="J349" s="483">
        <v>0</v>
      </c>
      <c r="K349" s="484">
        <v>0</v>
      </c>
    </row>
    <row r="350" spans="1:11" x14ac:dyDescent="0.2">
      <c r="A350" s="473">
        <v>2</v>
      </c>
      <c r="B350" s="474">
        <v>4</v>
      </c>
      <c r="C350" s="474">
        <v>1</v>
      </c>
      <c r="D350" s="474">
        <v>4</v>
      </c>
      <c r="E350" s="480"/>
      <c r="F350" s="475" t="s">
        <v>404</v>
      </c>
      <c r="G350" s="520">
        <v>0</v>
      </c>
      <c r="H350" s="520">
        <v>0</v>
      </c>
      <c r="I350" s="520">
        <v>0</v>
      </c>
      <c r="J350" s="521">
        <v>0</v>
      </c>
      <c r="K350" s="512">
        <v>0</v>
      </c>
    </row>
    <row r="351" spans="1:11" x14ac:dyDescent="0.2">
      <c r="A351" s="526">
        <v>2</v>
      </c>
      <c r="B351" s="527">
        <v>4</v>
      </c>
      <c r="C351" s="527">
        <v>1</v>
      </c>
      <c r="D351" s="527">
        <v>4</v>
      </c>
      <c r="E351" s="480" t="s">
        <v>308</v>
      </c>
      <c r="F351" s="486" t="s">
        <v>405</v>
      </c>
      <c r="G351" s="482"/>
      <c r="H351" s="482"/>
      <c r="I351" s="482"/>
      <c r="J351" s="483">
        <v>0</v>
      </c>
      <c r="K351" s="484">
        <v>0</v>
      </c>
    </row>
    <row r="352" spans="1:11" x14ac:dyDescent="0.2">
      <c r="A352" s="479">
        <v>2</v>
      </c>
      <c r="B352" s="480">
        <v>4</v>
      </c>
      <c r="C352" s="480">
        <v>1</v>
      </c>
      <c r="D352" s="480">
        <v>4</v>
      </c>
      <c r="E352" s="480" t="s">
        <v>309</v>
      </c>
      <c r="F352" s="485" t="s">
        <v>406</v>
      </c>
      <c r="G352" s="504"/>
      <c r="H352" s="504"/>
      <c r="I352" s="504"/>
      <c r="J352" s="483">
        <v>0</v>
      </c>
      <c r="K352" s="484">
        <v>0</v>
      </c>
    </row>
    <row r="353" spans="1:11" ht="22.5" x14ac:dyDescent="0.2">
      <c r="A353" s="473">
        <v>2</v>
      </c>
      <c r="B353" s="474">
        <v>4</v>
      </c>
      <c r="C353" s="474">
        <v>1</v>
      </c>
      <c r="D353" s="474">
        <v>5</v>
      </c>
      <c r="E353" s="474"/>
      <c r="F353" s="475" t="s">
        <v>407</v>
      </c>
      <c r="G353" s="520">
        <v>0</v>
      </c>
      <c r="H353" s="520">
        <v>0</v>
      </c>
      <c r="I353" s="520">
        <v>0</v>
      </c>
      <c r="J353" s="521">
        <v>0</v>
      </c>
      <c r="K353" s="478" t="s">
        <v>1664</v>
      </c>
    </row>
    <row r="354" spans="1:11" ht="22.5" x14ac:dyDescent="0.2">
      <c r="A354" s="479">
        <v>2</v>
      </c>
      <c r="B354" s="480">
        <v>4</v>
      </c>
      <c r="C354" s="480">
        <v>1</v>
      </c>
      <c r="D354" s="480">
        <v>5</v>
      </c>
      <c r="E354" s="480" t="s">
        <v>308</v>
      </c>
      <c r="F354" s="485" t="s">
        <v>407</v>
      </c>
      <c r="G354" s="504"/>
      <c r="H354" s="504"/>
      <c r="I354" s="504"/>
      <c r="J354" s="483">
        <v>0</v>
      </c>
      <c r="K354" s="484">
        <v>0</v>
      </c>
    </row>
    <row r="355" spans="1:11" ht="22.5" x14ac:dyDescent="0.2">
      <c r="A355" s="473">
        <v>2</v>
      </c>
      <c r="B355" s="474">
        <v>4</v>
      </c>
      <c r="C355" s="474">
        <v>1</v>
      </c>
      <c r="D355" s="474">
        <v>6</v>
      </c>
      <c r="E355" s="480"/>
      <c r="F355" s="475" t="s">
        <v>408</v>
      </c>
      <c r="G355" s="520">
        <v>0</v>
      </c>
      <c r="H355" s="520">
        <v>0</v>
      </c>
      <c r="I355" s="520">
        <v>0</v>
      </c>
      <c r="J355" s="521">
        <v>0</v>
      </c>
      <c r="K355" s="512">
        <v>0</v>
      </c>
    </row>
    <row r="356" spans="1:11" ht="22.5" x14ac:dyDescent="0.2">
      <c r="A356" s="479">
        <v>2</v>
      </c>
      <c r="B356" s="480">
        <v>4</v>
      </c>
      <c r="C356" s="480">
        <v>1</v>
      </c>
      <c r="D356" s="480">
        <v>6</v>
      </c>
      <c r="E356" s="480" t="s">
        <v>308</v>
      </c>
      <c r="F356" s="485" t="s">
        <v>409</v>
      </c>
      <c r="G356" s="504"/>
      <c r="H356" s="504"/>
      <c r="I356" s="504"/>
      <c r="J356" s="483">
        <v>0</v>
      </c>
      <c r="K356" s="484">
        <v>0</v>
      </c>
    </row>
    <row r="357" spans="1:11" x14ac:dyDescent="0.2">
      <c r="A357" s="493">
        <v>2</v>
      </c>
      <c r="B357" s="468">
        <v>4</v>
      </c>
      <c r="C357" s="468">
        <v>2</v>
      </c>
      <c r="D357" s="468"/>
      <c r="E357" s="468"/>
      <c r="F357" s="469" t="s">
        <v>410</v>
      </c>
      <c r="G357" s="470">
        <v>0</v>
      </c>
      <c r="H357" s="470">
        <v>0</v>
      </c>
      <c r="I357" s="470">
        <v>0</v>
      </c>
      <c r="J357" s="471">
        <v>0</v>
      </c>
      <c r="K357" s="472">
        <v>0</v>
      </c>
    </row>
    <row r="358" spans="1:11" x14ac:dyDescent="0.2">
      <c r="A358" s="473">
        <v>2</v>
      </c>
      <c r="B358" s="474">
        <v>4</v>
      </c>
      <c r="C358" s="474">
        <v>2</v>
      </c>
      <c r="D358" s="474">
        <v>1</v>
      </c>
      <c r="E358" s="480"/>
      <c r="F358" s="494" t="s">
        <v>411</v>
      </c>
      <c r="G358" s="520">
        <v>0</v>
      </c>
      <c r="H358" s="520">
        <v>0</v>
      </c>
      <c r="I358" s="520">
        <v>0</v>
      </c>
      <c r="J358" s="521">
        <v>0</v>
      </c>
      <c r="K358" s="512">
        <v>0</v>
      </c>
    </row>
    <row r="359" spans="1:11" x14ac:dyDescent="0.2">
      <c r="A359" s="479">
        <v>2</v>
      </c>
      <c r="B359" s="480">
        <v>4</v>
      </c>
      <c r="C359" s="480">
        <v>2</v>
      </c>
      <c r="D359" s="480">
        <v>1</v>
      </c>
      <c r="E359" s="480" t="s">
        <v>308</v>
      </c>
      <c r="F359" s="485" t="s">
        <v>412</v>
      </c>
      <c r="G359" s="504"/>
      <c r="H359" s="504"/>
      <c r="I359" s="504"/>
      <c r="J359" s="483">
        <v>0</v>
      </c>
      <c r="K359" s="484">
        <v>0</v>
      </c>
    </row>
    <row r="360" spans="1:11" ht="22.5" x14ac:dyDescent="0.2">
      <c r="A360" s="473">
        <v>2</v>
      </c>
      <c r="B360" s="474">
        <v>4</v>
      </c>
      <c r="C360" s="474">
        <v>2</v>
      </c>
      <c r="D360" s="474">
        <v>2</v>
      </c>
      <c r="E360" s="480"/>
      <c r="F360" s="475" t="s">
        <v>413</v>
      </c>
      <c r="G360" s="476">
        <v>0</v>
      </c>
      <c r="H360" s="476">
        <v>0</v>
      </c>
      <c r="I360" s="476">
        <v>0</v>
      </c>
      <c r="J360" s="477">
        <v>0</v>
      </c>
      <c r="K360" s="478">
        <v>0</v>
      </c>
    </row>
    <row r="361" spans="1:11" ht="33.75" x14ac:dyDescent="0.2">
      <c r="A361" s="479">
        <v>2</v>
      </c>
      <c r="B361" s="480">
        <v>4</v>
      </c>
      <c r="C361" s="480">
        <v>2</v>
      </c>
      <c r="D361" s="480">
        <v>2</v>
      </c>
      <c r="E361" s="480" t="s">
        <v>308</v>
      </c>
      <c r="F361" s="485" t="s">
        <v>414</v>
      </c>
      <c r="G361" s="504"/>
      <c r="H361" s="504"/>
      <c r="I361" s="504"/>
      <c r="J361" s="483">
        <v>0</v>
      </c>
      <c r="K361" s="484">
        <v>0</v>
      </c>
    </row>
    <row r="362" spans="1:11" ht="22.5" x14ac:dyDescent="0.2">
      <c r="A362" s="479">
        <v>2</v>
      </c>
      <c r="B362" s="480">
        <v>4</v>
      </c>
      <c r="C362" s="480">
        <v>2</v>
      </c>
      <c r="D362" s="480">
        <v>2</v>
      </c>
      <c r="E362" s="480" t="s">
        <v>309</v>
      </c>
      <c r="F362" s="485" t="s">
        <v>415</v>
      </c>
      <c r="G362" s="504"/>
      <c r="H362" s="504"/>
      <c r="I362" s="504"/>
      <c r="J362" s="483">
        <v>0</v>
      </c>
      <c r="K362" s="484">
        <v>0</v>
      </c>
    </row>
    <row r="363" spans="1:11" ht="33.75" x14ac:dyDescent="0.2">
      <c r="A363" s="479">
        <v>2</v>
      </c>
      <c r="B363" s="480">
        <v>4</v>
      </c>
      <c r="C363" s="480">
        <v>2</v>
      </c>
      <c r="D363" s="480">
        <v>2</v>
      </c>
      <c r="E363" s="480" t="s">
        <v>310</v>
      </c>
      <c r="F363" s="485" t="s">
        <v>416</v>
      </c>
      <c r="G363" s="504"/>
      <c r="H363" s="504"/>
      <c r="I363" s="504"/>
      <c r="J363" s="483">
        <v>0</v>
      </c>
      <c r="K363" s="484">
        <v>0</v>
      </c>
    </row>
    <row r="364" spans="1:11" ht="22.5" x14ac:dyDescent="0.2">
      <c r="A364" s="528">
        <v>2</v>
      </c>
      <c r="B364" s="474">
        <v>4</v>
      </c>
      <c r="C364" s="474">
        <v>2</v>
      </c>
      <c r="D364" s="474">
        <v>3</v>
      </c>
      <c r="E364" s="474"/>
      <c r="F364" s="475" t="s">
        <v>417</v>
      </c>
      <c r="G364" s="504">
        <v>0</v>
      </c>
      <c r="H364" s="504">
        <v>0</v>
      </c>
      <c r="I364" s="504">
        <v>0</v>
      </c>
      <c r="J364" s="529">
        <v>0</v>
      </c>
      <c r="K364" s="530">
        <v>0</v>
      </c>
    </row>
    <row r="365" spans="1:11" ht="22.5" x14ac:dyDescent="0.2">
      <c r="A365" s="519">
        <v>2</v>
      </c>
      <c r="B365" s="480">
        <v>4</v>
      </c>
      <c r="C365" s="480">
        <v>2</v>
      </c>
      <c r="D365" s="480">
        <v>3</v>
      </c>
      <c r="E365" s="480" t="s">
        <v>308</v>
      </c>
      <c r="F365" s="485" t="s">
        <v>418</v>
      </c>
      <c r="G365" s="482"/>
      <c r="H365" s="482"/>
      <c r="I365" s="482"/>
      <c r="J365" s="483">
        <v>0</v>
      </c>
      <c r="K365" s="484">
        <v>0</v>
      </c>
    </row>
    <row r="366" spans="1:11" ht="22.5" x14ac:dyDescent="0.2">
      <c r="A366" s="519">
        <v>2</v>
      </c>
      <c r="B366" s="480">
        <v>4</v>
      </c>
      <c r="C366" s="480">
        <v>2</v>
      </c>
      <c r="D366" s="480">
        <v>3</v>
      </c>
      <c r="E366" s="480" t="s">
        <v>309</v>
      </c>
      <c r="F366" s="485" t="s">
        <v>419</v>
      </c>
      <c r="G366" s="482"/>
      <c r="H366" s="482"/>
      <c r="I366" s="482"/>
      <c r="J366" s="483">
        <v>0</v>
      </c>
      <c r="K366" s="484">
        <v>0</v>
      </c>
    </row>
    <row r="367" spans="1:11" ht="33.75" x14ac:dyDescent="0.2">
      <c r="A367" s="519">
        <v>2</v>
      </c>
      <c r="B367" s="480">
        <v>4</v>
      </c>
      <c r="C367" s="480">
        <v>2</v>
      </c>
      <c r="D367" s="480">
        <v>3</v>
      </c>
      <c r="E367" s="480" t="s">
        <v>310</v>
      </c>
      <c r="F367" s="485" t="s">
        <v>420</v>
      </c>
      <c r="G367" s="482"/>
      <c r="H367" s="482"/>
      <c r="I367" s="482"/>
      <c r="J367" s="483">
        <v>0</v>
      </c>
      <c r="K367" s="484">
        <v>0</v>
      </c>
    </row>
    <row r="368" spans="1:11" ht="22.5" x14ac:dyDescent="0.2">
      <c r="A368" s="493">
        <v>2</v>
      </c>
      <c r="B368" s="468">
        <v>4</v>
      </c>
      <c r="C368" s="468">
        <v>4</v>
      </c>
      <c r="D368" s="468"/>
      <c r="E368" s="468"/>
      <c r="F368" s="469" t="s">
        <v>421</v>
      </c>
      <c r="G368" s="470">
        <v>0</v>
      </c>
      <c r="H368" s="470">
        <v>0</v>
      </c>
      <c r="I368" s="470">
        <v>0</v>
      </c>
      <c r="J368" s="471">
        <v>0</v>
      </c>
      <c r="K368" s="472">
        <v>0</v>
      </c>
    </row>
    <row r="369" spans="1:11" ht="22.5" x14ac:dyDescent="0.2">
      <c r="A369" s="528">
        <v>2</v>
      </c>
      <c r="B369" s="474">
        <v>4</v>
      </c>
      <c r="C369" s="474">
        <v>4</v>
      </c>
      <c r="D369" s="474">
        <v>1</v>
      </c>
      <c r="E369" s="474"/>
      <c r="F369" s="475" t="s">
        <v>422</v>
      </c>
      <c r="G369" s="504">
        <v>0</v>
      </c>
      <c r="H369" s="504">
        <v>0</v>
      </c>
      <c r="I369" s="504">
        <v>0</v>
      </c>
      <c r="J369" s="529">
        <v>0</v>
      </c>
      <c r="K369" s="530">
        <v>0</v>
      </c>
    </row>
    <row r="370" spans="1:11" ht="22.5" x14ac:dyDescent="0.2">
      <c r="A370" s="519">
        <v>2</v>
      </c>
      <c r="B370" s="480">
        <v>4</v>
      </c>
      <c r="C370" s="480">
        <v>4</v>
      </c>
      <c r="D370" s="480">
        <v>1</v>
      </c>
      <c r="E370" s="480" t="s">
        <v>308</v>
      </c>
      <c r="F370" s="485" t="s">
        <v>423</v>
      </c>
      <c r="G370" s="482"/>
      <c r="H370" s="482"/>
      <c r="I370" s="482"/>
      <c r="J370" s="483">
        <v>0</v>
      </c>
      <c r="K370" s="484">
        <v>0</v>
      </c>
    </row>
    <row r="371" spans="1:11" ht="22.5" x14ac:dyDescent="0.2">
      <c r="A371" s="519">
        <v>2</v>
      </c>
      <c r="B371" s="480">
        <v>4</v>
      </c>
      <c r="C371" s="480">
        <v>4</v>
      </c>
      <c r="D371" s="480">
        <v>1</v>
      </c>
      <c r="E371" s="480" t="s">
        <v>309</v>
      </c>
      <c r="F371" s="485" t="s">
        <v>424</v>
      </c>
      <c r="G371" s="482"/>
      <c r="H371" s="482"/>
      <c r="I371" s="482"/>
      <c r="J371" s="483">
        <v>0</v>
      </c>
      <c r="K371" s="484">
        <v>0</v>
      </c>
    </row>
    <row r="372" spans="1:11" ht="33.75" x14ac:dyDescent="0.2">
      <c r="A372" s="519">
        <v>2</v>
      </c>
      <c r="B372" s="480">
        <v>4</v>
      </c>
      <c r="C372" s="480">
        <v>4</v>
      </c>
      <c r="D372" s="480">
        <v>1</v>
      </c>
      <c r="E372" s="480" t="s">
        <v>310</v>
      </c>
      <c r="F372" s="485" t="s">
        <v>425</v>
      </c>
      <c r="G372" s="482"/>
      <c r="H372" s="482"/>
      <c r="I372" s="482"/>
      <c r="J372" s="483">
        <v>0</v>
      </c>
      <c r="K372" s="484">
        <v>0</v>
      </c>
    </row>
    <row r="373" spans="1:11" x14ac:dyDescent="0.2">
      <c r="A373" s="493">
        <v>2</v>
      </c>
      <c r="B373" s="468">
        <v>4</v>
      </c>
      <c r="C373" s="468">
        <v>6</v>
      </c>
      <c r="D373" s="468"/>
      <c r="E373" s="468"/>
      <c r="F373" s="469" t="s">
        <v>426</v>
      </c>
      <c r="G373" s="470">
        <v>0</v>
      </c>
      <c r="H373" s="470">
        <v>0</v>
      </c>
      <c r="I373" s="470">
        <v>0</v>
      </c>
      <c r="J373" s="471">
        <v>0</v>
      </c>
      <c r="K373" s="472">
        <v>0</v>
      </c>
    </row>
    <row r="374" spans="1:11" x14ac:dyDescent="0.2">
      <c r="A374" s="473">
        <v>2</v>
      </c>
      <c r="B374" s="474">
        <v>4</v>
      </c>
      <c r="C374" s="474">
        <v>6</v>
      </c>
      <c r="D374" s="474">
        <v>1</v>
      </c>
      <c r="E374" s="474"/>
      <c r="F374" s="475" t="s">
        <v>427</v>
      </c>
      <c r="G374" s="520">
        <v>0</v>
      </c>
      <c r="H374" s="520">
        <v>0</v>
      </c>
      <c r="I374" s="520">
        <v>0</v>
      </c>
      <c r="J374" s="521">
        <v>0</v>
      </c>
      <c r="K374" s="512">
        <v>0</v>
      </c>
    </row>
    <row r="375" spans="1:11" x14ac:dyDescent="0.2">
      <c r="A375" s="479">
        <v>2</v>
      </c>
      <c r="B375" s="480">
        <v>4</v>
      </c>
      <c r="C375" s="480">
        <v>6</v>
      </c>
      <c r="D375" s="480">
        <v>1</v>
      </c>
      <c r="E375" s="480" t="s">
        <v>308</v>
      </c>
      <c r="F375" s="485" t="s">
        <v>427</v>
      </c>
      <c r="G375" s="504"/>
      <c r="H375" s="504"/>
      <c r="I375" s="504"/>
      <c r="J375" s="483">
        <v>0</v>
      </c>
      <c r="K375" s="484">
        <v>0</v>
      </c>
    </row>
    <row r="376" spans="1:11" ht="22.5" x14ac:dyDescent="0.2">
      <c r="A376" s="473">
        <v>2</v>
      </c>
      <c r="B376" s="474">
        <v>4</v>
      </c>
      <c r="C376" s="474">
        <v>6</v>
      </c>
      <c r="D376" s="474">
        <v>2</v>
      </c>
      <c r="E376" s="474"/>
      <c r="F376" s="475" t="s">
        <v>428</v>
      </c>
      <c r="G376" s="520">
        <v>0</v>
      </c>
      <c r="H376" s="520">
        <v>0</v>
      </c>
      <c r="I376" s="520">
        <v>0</v>
      </c>
      <c r="J376" s="521">
        <v>0</v>
      </c>
      <c r="K376" s="478" t="s">
        <v>1664</v>
      </c>
    </row>
    <row r="377" spans="1:11" ht="22.5" x14ac:dyDescent="0.2">
      <c r="A377" s="479">
        <v>2</v>
      </c>
      <c r="B377" s="480">
        <v>4</v>
      </c>
      <c r="C377" s="480">
        <v>6</v>
      </c>
      <c r="D377" s="480">
        <v>2</v>
      </c>
      <c r="E377" s="480" t="s">
        <v>308</v>
      </c>
      <c r="F377" s="485" t="s">
        <v>428</v>
      </c>
      <c r="G377" s="504"/>
      <c r="H377" s="504"/>
      <c r="I377" s="504"/>
      <c r="J377" s="483">
        <v>0</v>
      </c>
      <c r="K377" s="484">
        <v>0</v>
      </c>
    </row>
    <row r="378" spans="1:11" ht="22.5" x14ac:dyDescent="0.2">
      <c r="A378" s="473">
        <v>2</v>
      </c>
      <c r="B378" s="474">
        <v>4</v>
      </c>
      <c r="C378" s="474">
        <v>6</v>
      </c>
      <c r="D378" s="474">
        <v>3</v>
      </c>
      <c r="E378" s="480"/>
      <c r="F378" s="475" t="s">
        <v>429</v>
      </c>
      <c r="G378" s="520">
        <v>0</v>
      </c>
      <c r="H378" s="520">
        <v>0</v>
      </c>
      <c r="I378" s="520">
        <v>0</v>
      </c>
      <c r="J378" s="521">
        <v>0</v>
      </c>
      <c r="K378" s="478" t="s">
        <v>1664</v>
      </c>
    </row>
    <row r="379" spans="1:11" ht="22.5" x14ac:dyDescent="0.2">
      <c r="A379" s="479">
        <v>2</v>
      </c>
      <c r="B379" s="480">
        <v>4</v>
      </c>
      <c r="C379" s="480">
        <v>6</v>
      </c>
      <c r="D379" s="480">
        <v>3</v>
      </c>
      <c r="E379" s="480" t="s">
        <v>308</v>
      </c>
      <c r="F379" s="485" t="s">
        <v>429</v>
      </c>
      <c r="G379" s="504"/>
      <c r="H379" s="504"/>
      <c r="I379" s="504"/>
      <c r="J379" s="483">
        <v>0</v>
      </c>
      <c r="K379" s="484">
        <v>0</v>
      </c>
    </row>
    <row r="380" spans="1:11" ht="22.5" x14ac:dyDescent="0.2">
      <c r="A380" s="473">
        <v>2</v>
      </c>
      <c r="B380" s="474">
        <v>4</v>
      </c>
      <c r="C380" s="474">
        <v>6</v>
      </c>
      <c r="D380" s="474">
        <v>4</v>
      </c>
      <c r="E380" s="474"/>
      <c r="F380" s="475" t="s">
        <v>430</v>
      </c>
      <c r="G380" s="520">
        <v>0</v>
      </c>
      <c r="H380" s="520">
        <v>0</v>
      </c>
      <c r="I380" s="520">
        <v>0</v>
      </c>
      <c r="J380" s="521">
        <v>0</v>
      </c>
      <c r="K380" s="478" t="s">
        <v>1664</v>
      </c>
    </row>
    <row r="381" spans="1:11" ht="22.5" x14ac:dyDescent="0.2">
      <c r="A381" s="479">
        <v>2</v>
      </c>
      <c r="B381" s="480">
        <v>4</v>
      </c>
      <c r="C381" s="480">
        <v>6</v>
      </c>
      <c r="D381" s="480">
        <v>4</v>
      </c>
      <c r="E381" s="480" t="s">
        <v>308</v>
      </c>
      <c r="F381" s="485" t="s">
        <v>430</v>
      </c>
      <c r="G381" s="504"/>
      <c r="H381" s="504"/>
      <c r="I381" s="504"/>
      <c r="J381" s="483">
        <v>0</v>
      </c>
      <c r="K381" s="484">
        <v>0</v>
      </c>
    </row>
    <row r="382" spans="1:11" x14ac:dyDescent="0.2">
      <c r="A382" s="493">
        <v>2</v>
      </c>
      <c r="B382" s="468">
        <v>4</v>
      </c>
      <c r="C382" s="468">
        <v>7</v>
      </c>
      <c r="D382" s="468"/>
      <c r="E382" s="468"/>
      <c r="F382" s="469" t="s">
        <v>431</v>
      </c>
      <c r="G382" s="470">
        <v>0</v>
      </c>
      <c r="H382" s="470">
        <v>0</v>
      </c>
      <c r="I382" s="470">
        <v>0</v>
      </c>
      <c r="J382" s="471">
        <v>0</v>
      </c>
      <c r="K382" s="472">
        <v>0</v>
      </c>
    </row>
    <row r="383" spans="1:11" ht="22.5" x14ac:dyDescent="0.2">
      <c r="A383" s="473">
        <v>2</v>
      </c>
      <c r="B383" s="474">
        <v>4</v>
      </c>
      <c r="C383" s="474">
        <v>7</v>
      </c>
      <c r="D383" s="474">
        <v>1</v>
      </c>
      <c r="E383" s="474"/>
      <c r="F383" s="475" t="s">
        <v>432</v>
      </c>
      <c r="G383" s="520">
        <v>0</v>
      </c>
      <c r="H383" s="520">
        <v>0</v>
      </c>
      <c r="I383" s="520">
        <v>0</v>
      </c>
      <c r="J383" s="521">
        <v>0</v>
      </c>
      <c r="K383" s="512">
        <v>0</v>
      </c>
    </row>
    <row r="384" spans="1:11" x14ac:dyDescent="0.2">
      <c r="A384" s="479">
        <v>2</v>
      </c>
      <c r="B384" s="480">
        <v>4</v>
      </c>
      <c r="C384" s="480">
        <v>7</v>
      </c>
      <c r="D384" s="480">
        <v>1</v>
      </c>
      <c r="E384" s="480" t="s">
        <v>308</v>
      </c>
      <c r="F384" s="485" t="s">
        <v>433</v>
      </c>
      <c r="G384" s="504"/>
      <c r="H384" s="504"/>
      <c r="I384" s="504"/>
      <c r="J384" s="483">
        <v>0</v>
      </c>
      <c r="K384" s="484">
        <v>0</v>
      </c>
    </row>
    <row r="385" spans="1:11" ht="22.5" x14ac:dyDescent="0.2">
      <c r="A385" s="473">
        <v>2</v>
      </c>
      <c r="B385" s="474">
        <v>4</v>
      </c>
      <c r="C385" s="474">
        <v>7</v>
      </c>
      <c r="D385" s="474">
        <v>2</v>
      </c>
      <c r="E385" s="474"/>
      <c r="F385" s="475" t="s">
        <v>434</v>
      </c>
      <c r="G385" s="520">
        <v>0</v>
      </c>
      <c r="H385" s="520">
        <v>0</v>
      </c>
      <c r="I385" s="520">
        <v>0</v>
      </c>
      <c r="J385" s="521">
        <v>0</v>
      </c>
      <c r="K385" s="478" t="s">
        <v>1664</v>
      </c>
    </row>
    <row r="386" spans="1:11" ht="22.5" x14ac:dyDescent="0.2">
      <c r="A386" s="479">
        <v>2</v>
      </c>
      <c r="B386" s="480">
        <v>4</v>
      </c>
      <c r="C386" s="480">
        <v>7</v>
      </c>
      <c r="D386" s="480">
        <v>2</v>
      </c>
      <c r="E386" s="480" t="s">
        <v>308</v>
      </c>
      <c r="F386" s="485" t="s">
        <v>435</v>
      </c>
      <c r="G386" s="504"/>
      <c r="H386" s="504"/>
      <c r="I386" s="504"/>
      <c r="J386" s="483">
        <v>0</v>
      </c>
      <c r="K386" s="484">
        <v>0</v>
      </c>
    </row>
    <row r="387" spans="1:11" x14ac:dyDescent="0.2">
      <c r="A387" s="473">
        <v>2</v>
      </c>
      <c r="B387" s="474">
        <v>4</v>
      </c>
      <c r="C387" s="474">
        <v>7</v>
      </c>
      <c r="D387" s="474">
        <v>3</v>
      </c>
      <c r="E387" s="474"/>
      <c r="F387" s="475" t="s">
        <v>436</v>
      </c>
      <c r="G387" s="520">
        <v>0</v>
      </c>
      <c r="H387" s="520">
        <v>0</v>
      </c>
      <c r="I387" s="520">
        <v>0</v>
      </c>
      <c r="J387" s="521">
        <v>0</v>
      </c>
      <c r="K387" s="478" t="s">
        <v>1664</v>
      </c>
    </row>
    <row r="388" spans="1:11" x14ac:dyDescent="0.2">
      <c r="A388" s="479">
        <v>2</v>
      </c>
      <c r="B388" s="480">
        <v>4</v>
      </c>
      <c r="C388" s="480">
        <v>7</v>
      </c>
      <c r="D388" s="480">
        <v>3</v>
      </c>
      <c r="E388" s="480" t="s">
        <v>308</v>
      </c>
      <c r="F388" s="485" t="s">
        <v>436</v>
      </c>
      <c r="G388" s="504"/>
      <c r="H388" s="504"/>
      <c r="I388" s="504"/>
      <c r="J388" s="483">
        <v>0</v>
      </c>
      <c r="K388" s="484">
        <v>0</v>
      </c>
    </row>
    <row r="389" spans="1:11" ht="22.5" x14ac:dyDescent="0.2">
      <c r="A389" s="493">
        <v>2</v>
      </c>
      <c r="B389" s="468">
        <v>4</v>
      </c>
      <c r="C389" s="468">
        <v>9</v>
      </c>
      <c r="D389" s="468"/>
      <c r="E389" s="468"/>
      <c r="F389" s="469" t="s">
        <v>437</v>
      </c>
      <c r="G389" s="470">
        <v>0</v>
      </c>
      <c r="H389" s="470">
        <v>0</v>
      </c>
      <c r="I389" s="470">
        <v>0</v>
      </c>
      <c r="J389" s="471">
        <v>0</v>
      </c>
      <c r="K389" s="472">
        <v>0</v>
      </c>
    </row>
    <row r="390" spans="1:11" ht="22.5" x14ac:dyDescent="0.2">
      <c r="A390" s="473">
        <v>2</v>
      </c>
      <c r="B390" s="474">
        <v>4</v>
      </c>
      <c r="C390" s="474">
        <v>9</v>
      </c>
      <c r="D390" s="474">
        <v>1</v>
      </c>
      <c r="E390" s="474"/>
      <c r="F390" s="475" t="s">
        <v>437</v>
      </c>
      <c r="G390" s="520">
        <v>0</v>
      </c>
      <c r="H390" s="520">
        <v>0</v>
      </c>
      <c r="I390" s="520">
        <v>0</v>
      </c>
      <c r="J390" s="521">
        <v>0</v>
      </c>
      <c r="K390" s="512">
        <v>0</v>
      </c>
    </row>
    <row r="391" spans="1:11" ht="22.5" x14ac:dyDescent="0.2">
      <c r="A391" s="479">
        <v>2</v>
      </c>
      <c r="B391" s="480">
        <v>4</v>
      </c>
      <c r="C391" s="480">
        <v>9</v>
      </c>
      <c r="D391" s="480">
        <v>1</v>
      </c>
      <c r="E391" s="480" t="s">
        <v>308</v>
      </c>
      <c r="F391" s="485" t="s">
        <v>437</v>
      </c>
      <c r="G391" s="504"/>
      <c r="H391" s="504"/>
      <c r="I391" s="504"/>
      <c r="J391" s="483">
        <v>0</v>
      </c>
      <c r="K391" s="484">
        <v>0</v>
      </c>
    </row>
    <row r="392" spans="1:11" ht="22.5" x14ac:dyDescent="0.2">
      <c r="A392" s="473">
        <v>2</v>
      </c>
      <c r="B392" s="474">
        <v>4</v>
      </c>
      <c r="C392" s="474">
        <v>9</v>
      </c>
      <c r="D392" s="474">
        <v>2</v>
      </c>
      <c r="E392" s="474"/>
      <c r="F392" s="475" t="s">
        <v>438</v>
      </c>
      <c r="G392" s="520">
        <v>0</v>
      </c>
      <c r="H392" s="520">
        <v>0</v>
      </c>
      <c r="I392" s="520">
        <v>0</v>
      </c>
      <c r="J392" s="521">
        <v>0</v>
      </c>
      <c r="K392" s="512">
        <v>0</v>
      </c>
    </row>
    <row r="393" spans="1:11" ht="22.5" x14ac:dyDescent="0.2">
      <c r="A393" s="479">
        <v>2</v>
      </c>
      <c r="B393" s="480">
        <v>4</v>
      </c>
      <c r="C393" s="480">
        <v>9</v>
      </c>
      <c r="D393" s="480">
        <v>2</v>
      </c>
      <c r="E393" s="480" t="s">
        <v>308</v>
      </c>
      <c r="F393" s="485" t="s">
        <v>438</v>
      </c>
      <c r="G393" s="504"/>
      <c r="H393" s="504"/>
      <c r="I393" s="504"/>
      <c r="J393" s="483">
        <v>0</v>
      </c>
      <c r="K393" s="484">
        <v>0</v>
      </c>
    </row>
    <row r="394" spans="1:11" ht="22.5" x14ac:dyDescent="0.2">
      <c r="A394" s="473">
        <v>2</v>
      </c>
      <c r="B394" s="474">
        <v>4</v>
      </c>
      <c r="C394" s="474">
        <v>9</v>
      </c>
      <c r="D394" s="474">
        <v>3</v>
      </c>
      <c r="E394" s="474"/>
      <c r="F394" s="475" t="s">
        <v>439</v>
      </c>
      <c r="G394" s="520">
        <v>0</v>
      </c>
      <c r="H394" s="520">
        <v>0</v>
      </c>
      <c r="I394" s="520">
        <v>0</v>
      </c>
      <c r="J394" s="521">
        <v>0</v>
      </c>
      <c r="K394" s="512">
        <v>0</v>
      </c>
    </row>
    <row r="395" spans="1:11" ht="22.5" x14ac:dyDescent="0.2">
      <c r="A395" s="479">
        <v>2</v>
      </c>
      <c r="B395" s="480">
        <v>4</v>
      </c>
      <c r="C395" s="480">
        <v>9</v>
      </c>
      <c r="D395" s="480">
        <v>3</v>
      </c>
      <c r="E395" s="480" t="s">
        <v>308</v>
      </c>
      <c r="F395" s="485" t="s">
        <v>439</v>
      </c>
      <c r="G395" s="504"/>
      <c r="H395" s="504"/>
      <c r="I395" s="504"/>
      <c r="J395" s="483">
        <v>0</v>
      </c>
      <c r="K395" s="484">
        <v>0</v>
      </c>
    </row>
    <row r="396" spans="1:11" ht="22.5" x14ac:dyDescent="0.2">
      <c r="A396" s="473">
        <v>2</v>
      </c>
      <c r="B396" s="474">
        <v>4</v>
      </c>
      <c r="C396" s="474">
        <v>9</v>
      </c>
      <c r="D396" s="474">
        <v>4</v>
      </c>
      <c r="E396" s="474"/>
      <c r="F396" s="475" t="s">
        <v>440</v>
      </c>
      <c r="G396" s="520">
        <v>0</v>
      </c>
      <c r="H396" s="520">
        <v>0</v>
      </c>
      <c r="I396" s="520">
        <v>0</v>
      </c>
      <c r="J396" s="521">
        <v>0</v>
      </c>
      <c r="K396" s="512">
        <v>0</v>
      </c>
    </row>
    <row r="397" spans="1:11" ht="22.5" x14ac:dyDescent="0.2">
      <c r="A397" s="479">
        <v>2</v>
      </c>
      <c r="B397" s="480">
        <v>4</v>
      </c>
      <c r="C397" s="480">
        <v>9</v>
      </c>
      <c r="D397" s="480">
        <v>4</v>
      </c>
      <c r="E397" s="480" t="s">
        <v>308</v>
      </c>
      <c r="F397" s="485" t="s">
        <v>440</v>
      </c>
      <c r="G397" s="504"/>
      <c r="H397" s="504"/>
      <c r="I397" s="504"/>
      <c r="J397" s="483">
        <v>0</v>
      </c>
      <c r="K397" s="484">
        <v>0</v>
      </c>
    </row>
    <row r="398" spans="1:11" x14ac:dyDescent="0.2">
      <c r="A398" s="496">
        <v>2</v>
      </c>
      <c r="B398" s="461">
        <v>5</v>
      </c>
      <c r="C398" s="461"/>
      <c r="D398" s="461"/>
      <c r="E398" s="461"/>
      <c r="F398" s="463" t="s">
        <v>441</v>
      </c>
      <c r="G398" s="464">
        <v>0</v>
      </c>
      <c r="H398" s="464">
        <v>0</v>
      </c>
      <c r="I398" s="464">
        <v>0</v>
      </c>
      <c r="J398" s="465">
        <v>0</v>
      </c>
      <c r="K398" s="497">
        <v>0</v>
      </c>
    </row>
    <row r="399" spans="1:11" x14ac:dyDescent="0.2">
      <c r="A399" s="493">
        <v>2</v>
      </c>
      <c r="B399" s="468">
        <v>5</v>
      </c>
      <c r="C399" s="468">
        <v>1</v>
      </c>
      <c r="D399" s="468"/>
      <c r="E399" s="468"/>
      <c r="F399" s="469" t="s">
        <v>442</v>
      </c>
      <c r="G399" s="470">
        <v>0</v>
      </c>
      <c r="H399" s="470">
        <v>0</v>
      </c>
      <c r="I399" s="470">
        <v>0</v>
      </c>
      <c r="J399" s="471">
        <v>0</v>
      </c>
      <c r="K399" s="472" t="s">
        <v>1664</v>
      </c>
    </row>
    <row r="400" spans="1:11" x14ac:dyDescent="0.2">
      <c r="A400" s="526">
        <v>2</v>
      </c>
      <c r="B400" s="527">
        <v>5</v>
      </c>
      <c r="C400" s="527">
        <v>1</v>
      </c>
      <c r="D400" s="527">
        <v>1</v>
      </c>
      <c r="E400" s="527" t="s">
        <v>308</v>
      </c>
      <c r="F400" s="486" t="s">
        <v>443</v>
      </c>
      <c r="G400" s="504"/>
      <c r="H400" s="504"/>
      <c r="I400" s="504"/>
      <c r="J400" s="483">
        <v>0</v>
      </c>
      <c r="K400" s="484">
        <v>0</v>
      </c>
    </row>
    <row r="401" spans="1:11" ht="22.5" x14ac:dyDescent="0.2">
      <c r="A401" s="473">
        <v>2</v>
      </c>
      <c r="B401" s="474">
        <v>5</v>
      </c>
      <c r="C401" s="474">
        <v>1</v>
      </c>
      <c r="D401" s="474">
        <v>2</v>
      </c>
      <c r="E401" s="474"/>
      <c r="F401" s="475" t="s">
        <v>444</v>
      </c>
      <c r="G401" s="520">
        <v>0</v>
      </c>
      <c r="H401" s="520">
        <v>0</v>
      </c>
      <c r="I401" s="520">
        <v>0</v>
      </c>
      <c r="J401" s="521">
        <v>0</v>
      </c>
      <c r="K401" s="512">
        <v>0</v>
      </c>
    </row>
    <row r="402" spans="1:11" ht="22.5" x14ac:dyDescent="0.2">
      <c r="A402" s="479">
        <v>2</v>
      </c>
      <c r="B402" s="480">
        <v>5</v>
      </c>
      <c r="C402" s="480">
        <v>1</v>
      </c>
      <c r="D402" s="480">
        <v>2</v>
      </c>
      <c r="E402" s="480" t="s">
        <v>308</v>
      </c>
      <c r="F402" s="485" t="s">
        <v>444</v>
      </c>
      <c r="G402" s="504"/>
      <c r="H402" s="504"/>
      <c r="I402" s="504"/>
      <c r="J402" s="483">
        <v>0</v>
      </c>
      <c r="K402" s="484">
        <v>0</v>
      </c>
    </row>
    <row r="403" spans="1:11" ht="22.5" x14ac:dyDescent="0.2">
      <c r="A403" s="473">
        <v>2</v>
      </c>
      <c r="B403" s="474">
        <v>5</v>
      </c>
      <c r="C403" s="474">
        <v>1</v>
      </c>
      <c r="D403" s="474">
        <v>3</v>
      </c>
      <c r="E403" s="474"/>
      <c r="F403" s="475" t="s">
        <v>445</v>
      </c>
      <c r="G403" s="476">
        <v>0</v>
      </c>
      <c r="H403" s="476">
        <v>0</v>
      </c>
      <c r="I403" s="476">
        <v>0</v>
      </c>
      <c r="J403" s="477">
        <v>0</v>
      </c>
      <c r="K403" s="478" t="s">
        <v>1664</v>
      </c>
    </row>
    <row r="404" spans="1:11" ht="22.5" x14ac:dyDescent="0.2">
      <c r="A404" s="479">
        <v>2</v>
      </c>
      <c r="B404" s="480">
        <v>5</v>
      </c>
      <c r="C404" s="480">
        <v>1</v>
      </c>
      <c r="D404" s="480">
        <v>3</v>
      </c>
      <c r="E404" s="480" t="s">
        <v>308</v>
      </c>
      <c r="F404" s="485" t="s">
        <v>445</v>
      </c>
      <c r="G404" s="504"/>
      <c r="H404" s="504"/>
      <c r="I404" s="504"/>
      <c r="J404" s="483">
        <v>0</v>
      </c>
      <c r="K404" s="484">
        <v>0</v>
      </c>
    </row>
    <row r="405" spans="1:11" x14ac:dyDescent="0.2">
      <c r="A405" s="496">
        <v>2</v>
      </c>
      <c r="B405" s="461">
        <v>6</v>
      </c>
      <c r="C405" s="461"/>
      <c r="D405" s="461"/>
      <c r="E405" s="461"/>
      <c r="F405" s="463" t="s">
        <v>254</v>
      </c>
      <c r="G405" s="464">
        <v>0</v>
      </c>
      <c r="H405" s="464">
        <v>14740000</v>
      </c>
      <c r="I405" s="464">
        <v>0</v>
      </c>
      <c r="J405" s="465">
        <v>14740000</v>
      </c>
      <c r="K405" s="497">
        <v>2.3962962962962964</v>
      </c>
    </row>
    <row r="406" spans="1:11" x14ac:dyDescent="0.2">
      <c r="A406" s="493">
        <v>2</v>
      </c>
      <c r="B406" s="468">
        <v>6</v>
      </c>
      <c r="C406" s="468">
        <v>1</v>
      </c>
      <c r="D406" s="468"/>
      <c r="E406" s="468"/>
      <c r="F406" s="469" t="s">
        <v>255</v>
      </c>
      <c r="G406" s="470">
        <v>0</v>
      </c>
      <c r="H406" s="470">
        <v>655000</v>
      </c>
      <c r="I406" s="470">
        <v>0</v>
      </c>
      <c r="J406" s="471">
        <v>655000</v>
      </c>
      <c r="K406" s="472">
        <v>0.1212962962962963</v>
      </c>
    </row>
    <row r="407" spans="1:11" x14ac:dyDescent="0.2">
      <c r="A407" s="473">
        <v>2</v>
      </c>
      <c r="B407" s="474">
        <v>6</v>
      </c>
      <c r="C407" s="474">
        <v>1</v>
      </c>
      <c r="D407" s="474">
        <v>1</v>
      </c>
      <c r="E407" s="474"/>
      <c r="F407" s="494" t="s">
        <v>256</v>
      </c>
      <c r="G407" s="520">
        <v>0</v>
      </c>
      <c r="H407" s="520">
        <v>100000</v>
      </c>
      <c r="I407" s="520">
        <v>0</v>
      </c>
      <c r="J407" s="521">
        <v>100000</v>
      </c>
      <c r="K407" s="512">
        <v>1.8518518518518517E-2</v>
      </c>
    </row>
    <row r="408" spans="1:11" x14ac:dyDescent="0.2">
      <c r="A408" s="479">
        <v>2</v>
      </c>
      <c r="B408" s="480">
        <v>6</v>
      </c>
      <c r="C408" s="480">
        <v>1</v>
      </c>
      <c r="D408" s="480">
        <v>1</v>
      </c>
      <c r="E408" s="480" t="s">
        <v>308</v>
      </c>
      <c r="F408" s="485" t="s">
        <v>256</v>
      </c>
      <c r="G408" s="482"/>
      <c r="H408" s="482">
        <v>100000</v>
      </c>
      <c r="I408" s="482"/>
      <c r="J408" s="483">
        <v>100000</v>
      </c>
      <c r="K408" s="484">
        <v>1.8518518518518517E-2</v>
      </c>
    </row>
    <row r="409" spans="1:11" ht="22.5" x14ac:dyDescent="0.2">
      <c r="A409" s="473">
        <v>2</v>
      </c>
      <c r="B409" s="474">
        <v>6</v>
      </c>
      <c r="C409" s="474">
        <v>1</v>
      </c>
      <c r="D409" s="474">
        <v>2</v>
      </c>
      <c r="E409" s="474"/>
      <c r="F409" s="494" t="s">
        <v>446</v>
      </c>
      <c r="G409" s="520">
        <v>0</v>
      </c>
      <c r="H409" s="520">
        <v>0</v>
      </c>
      <c r="I409" s="520">
        <v>0</v>
      </c>
      <c r="J409" s="521">
        <v>0</v>
      </c>
      <c r="K409" s="512">
        <v>0</v>
      </c>
    </row>
    <row r="410" spans="1:11" ht="22.5" x14ac:dyDescent="0.2">
      <c r="A410" s="479">
        <v>2</v>
      </c>
      <c r="B410" s="480">
        <v>6</v>
      </c>
      <c r="C410" s="480">
        <v>1</v>
      </c>
      <c r="D410" s="480">
        <v>2</v>
      </c>
      <c r="E410" s="480" t="s">
        <v>308</v>
      </c>
      <c r="F410" s="485" t="s">
        <v>446</v>
      </c>
      <c r="G410" s="482"/>
      <c r="H410" s="482"/>
      <c r="I410" s="482"/>
      <c r="J410" s="483">
        <v>0</v>
      </c>
      <c r="K410" s="484">
        <v>0</v>
      </c>
    </row>
    <row r="411" spans="1:11" x14ac:dyDescent="0.2">
      <c r="A411" s="473">
        <v>2</v>
      </c>
      <c r="B411" s="474">
        <v>6</v>
      </c>
      <c r="C411" s="474">
        <v>1</v>
      </c>
      <c r="D411" s="474">
        <v>3</v>
      </c>
      <c r="E411" s="474"/>
      <c r="F411" s="475" t="s">
        <v>447</v>
      </c>
      <c r="G411" s="520">
        <v>0</v>
      </c>
      <c r="H411" s="520">
        <v>500000</v>
      </c>
      <c r="I411" s="520">
        <v>0</v>
      </c>
      <c r="J411" s="521">
        <v>500000</v>
      </c>
      <c r="K411" s="512">
        <v>9.2592592592592601E-2</v>
      </c>
    </row>
    <row r="412" spans="1:11" x14ac:dyDescent="0.2">
      <c r="A412" s="479">
        <v>2</v>
      </c>
      <c r="B412" s="480">
        <v>6</v>
      </c>
      <c r="C412" s="480">
        <v>1</v>
      </c>
      <c r="D412" s="480">
        <v>3</v>
      </c>
      <c r="E412" s="480" t="s">
        <v>308</v>
      </c>
      <c r="F412" s="485" t="s">
        <v>447</v>
      </c>
      <c r="G412" s="482"/>
      <c r="H412" s="482">
        <v>500000</v>
      </c>
      <c r="I412" s="482"/>
      <c r="J412" s="483">
        <v>500000</v>
      </c>
      <c r="K412" s="484">
        <v>9.2592592592592601E-2</v>
      </c>
    </row>
    <row r="413" spans="1:11" x14ac:dyDescent="0.2">
      <c r="A413" s="473">
        <v>2</v>
      </c>
      <c r="B413" s="474">
        <v>6</v>
      </c>
      <c r="C413" s="474">
        <v>1</v>
      </c>
      <c r="D413" s="474">
        <v>4</v>
      </c>
      <c r="E413" s="474"/>
      <c r="F413" s="494" t="s">
        <v>448</v>
      </c>
      <c r="G413" s="520">
        <v>0</v>
      </c>
      <c r="H413" s="520">
        <v>25000</v>
      </c>
      <c r="I413" s="520">
        <v>0</v>
      </c>
      <c r="J413" s="521">
        <v>25000</v>
      </c>
      <c r="K413" s="512">
        <v>4.6296296296296294E-3</v>
      </c>
    </row>
    <row r="414" spans="1:11" x14ac:dyDescent="0.2">
      <c r="A414" s="479">
        <v>2</v>
      </c>
      <c r="B414" s="480">
        <v>6</v>
      </c>
      <c r="C414" s="480">
        <v>1</v>
      </c>
      <c r="D414" s="480">
        <v>4</v>
      </c>
      <c r="E414" s="480" t="s">
        <v>308</v>
      </c>
      <c r="F414" s="485" t="s">
        <v>448</v>
      </c>
      <c r="G414" s="482"/>
      <c r="H414" s="482">
        <v>25000</v>
      </c>
      <c r="I414" s="482"/>
      <c r="J414" s="483">
        <v>25000</v>
      </c>
      <c r="K414" s="484">
        <v>4.6296296296296294E-3</v>
      </c>
    </row>
    <row r="415" spans="1:11" ht="22.5" x14ac:dyDescent="0.2">
      <c r="A415" s="473">
        <v>2</v>
      </c>
      <c r="B415" s="474">
        <v>6</v>
      </c>
      <c r="C415" s="474">
        <v>1</v>
      </c>
      <c r="D415" s="474">
        <v>9</v>
      </c>
      <c r="E415" s="474"/>
      <c r="F415" s="494" t="s">
        <v>257</v>
      </c>
      <c r="G415" s="520">
        <v>0</v>
      </c>
      <c r="H415" s="520">
        <v>30000</v>
      </c>
      <c r="I415" s="520">
        <v>0</v>
      </c>
      <c r="J415" s="521">
        <v>30000</v>
      </c>
      <c r="K415" s="512">
        <v>5.5555555555555558E-3</v>
      </c>
    </row>
    <row r="416" spans="1:11" ht="22.5" x14ac:dyDescent="0.2">
      <c r="A416" s="479">
        <v>2</v>
      </c>
      <c r="B416" s="480">
        <v>6</v>
      </c>
      <c r="C416" s="480">
        <v>1</v>
      </c>
      <c r="D416" s="480">
        <v>9</v>
      </c>
      <c r="E416" s="480" t="s">
        <v>308</v>
      </c>
      <c r="F416" s="485" t="s">
        <v>257</v>
      </c>
      <c r="G416" s="504"/>
      <c r="H416" s="504">
        <v>30000</v>
      </c>
      <c r="I416" s="504"/>
      <c r="J416" s="483">
        <v>30000</v>
      </c>
      <c r="K416" s="484">
        <v>5.5555555555555558E-3</v>
      </c>
    </row>
    <row r="417" spans="1:11" x14ac:dyDescent="0.2">
      <c r="A417" s="493">
        <v>2</v>
      </c>
      <c r="B417" s="468">
        <v>6</v>
      </c>
      <c r="C417" s="468">
        <v>2</v>
      </c>
      <c r="D417" s="468"/>
      <c r="E417" s="468"/>
      <c r="F417" s="469" t="s">
        <v>258</v>
      </c>
      <c r="G417" s="470">
        <v>0</v>
      </c>
      <c r="H417" s="470">
        <v>0</v>
      </c>
      <c r="I417" s="470">
        <v>0</v>
      </c>
      <c r="J417" s="471">
        <v>0</v>
      </c>
      <c r="K417" s="472">
        <v>0</v>
      </c>
    </row>
    <row r="418" spans="1:11" x14ac:dyDescent="0.2">
      <c r="A418" s="473">
        <v>2</v>
      </c>
      <c r="B418" s="474">
        <v>6</v>
      </c>
      <c r="C418" s="474">
        <v>2</v>
      </c>
      <c r="D418" s="474">
        <v>1</v>
      </c>
      <c r="E418" s="474"/>
      <c r="F418" s="494" t="s">
        <v>449</v>
      </c>
      <c r="G418" s="520">
        <v>0</v>
      </c>
      <c r="H418" s="520">
        <v>0</v>
      </c>
      <c r="I418" s="520">
        <v>0</v>
      </c>
      <c r="J418" s="521">
        <v>0</v>
      </c>
      <c r="K418" s="512">
        <v>0</v>
      </c>
    </row>
    <row r="419" spans="1:11" x14ac:dyDescent="0.2">
      <c r="A419" s="479">
        <v>2</v>
      </c>
      <c r="B419" s="480">
        <v>6</v>
      </c>
      <c r="C419" s="480">
        <v>2</v>
      </c>
      <c r="D419" s="480">
        <v>1</v>
      </c>
      <c r="E419" s="480" t="s">
        <v>308</v>
      </c>
      <c r="F419" s="485" t="s">
        <v>449</v>
      </c>
      <c r="G419" s="482"/>
      <c r="H419" s="482"/>
      <c r="I419" s="482"/>
      <c r="J419" s="483">
        <v>0</v>
      </c>
      <c r="K419" s="484">
        <v>0</v>
      </c>
    </row>
    <row r="420" spans="1:11" x14ac:dyDescent="0.2">
      <c r="A420" s="473">
        <v>2</v>
      </c>
      <c r="B420" s="474">
        <v>6</v>
      </c>
      <c r="C420" s="474">
        <v>2</v>
      </c>
      <c r="D420" s="474">
        <v>2</v>
      </c>
      <c r="E420" s="474"/>
      <c r="F420" s="475" t="s">
        <v>259</v>
      </c>
      <c r="G420" s="520">
        <v>0</v>
      </c>
      <c r="H420" s="520">
        <v>0</v>
      </c>
      <c r="I420" s="520">
        <v>0</v>
      </c>
      <c r="J420" s="521">
        <v>0</v>
      </c>
      <c r="K420" s="478" t="s">
        <v>1664</v>
      </c>
    </row>
    <row r="421" spans="1:11" x14ac:dyDescent="0.2">
      <c r="A421" s="479">
        <v>2</v>
      </c>
      <c r="B421" s="480">
        <v>6</v>
      </c>
      <c r="C421" s="480">
        <v>2</v>
      </c>
      <c r="D421" s="480">
        <v>2</v>
      </c>
      <c r="E421" s="480" t="s">
        <v>308</v>
      </c>
      <c r="F421" s="485" t="s">
        <v>259</v>
      </c>
      <c r="G421" s="504"/>
      <c r="H421" s="504"/>
      <c r="I421" s="504"/>
      <c r="J421" s="483">
        <v>0</v>
      </c>
      <c r="K421" s="484">
        <v>0</v>
      </c>
    </row>
    <row r="422" spans="1:11" x14ac:dyDescent="0.2">
      <c r="A422" s="473">
        <v>2</v>
      </c>
      <c r="B422" s="474">
        <v>6</v>
      </c>
      <c r="C422" s="474">
        <v>2</v>
      </c>
      <c r="D422" s="474">
        <v>3</v>
      </c>
      <c r="E422" s="474"/>
      <c r="F422" s="494" t="s">
        <v>260</v>
      </c>
      <c r="G422" s="520">
        <v>0</v>
      </c>
      <c r="H422" s="520">
        <v>0</v>
      </c>
      <c r="I422" s="520">
        <v>0</v>
      </c>
      <c r="J422" s="521">
        <v>0</v>
      </c>
      <c r="K422" s="512">
        <v>0</v>
      </c>
    </row>
    <row r="423" spans="1:11" x14ac:dyDescent="0.2">
      <c r="A423" s="479">
        <v>2</v>
      </c>
      <c r="B423" s="480">
        <v>6</v>
      </c>
      <c r="C423" s="480">
        <v>2</v>
      </c>
      <c r="D423" s="480">
        <v>3</v>
      </c>
      <c r="E423" s="480" t="s">
        <v>308</v>
      </c>
      <c r="F423" s="485" t="s">
        <v>260</v>
      </c>
      <c r="G423" s="504"/>
      <c r="H423" s="504"/>
      <c r="I423" s="504"/>
      <c r="J423" s="483">
        <v>0</v>
      </c>
      <c r="K423" s="484">
        <v>0</v>
      </c>
    </row>
    <row r="424" spans="1:11" x14ac:dyDescent="0.2">
      <c r="A424" s="473">
        <v>2</v>
      </c>
      <c r="B424" s="474">
        <v>6</v>
      </c>
      <c r="C424" s="474">
        <v>2</v>
      </c>
      <c r="D424" s="474">
        <v>4</v>
      </c>
      <c r="E424" s="474"/>
      <c r="F424" s="494" t="s">
        <v>261</v>
      </c>
      <c r="G424" s="520">
        <v>0</v>
      </c>
      <c r="H424" s="520">
        <v>0</v>
      </c>
      <c r="I424" s="520">
        <v>0</v>
      </c>
      <c r="J424" s="521">
        <v>0</v>
      </c>
      <c r="K424" s="512">
        <v>0</v>
      </c>
    </row>
    <row r="425" spans="1:11" x14ac:dyDescent="0.2">
      <c r="A425" s="479">
        <v>2</v>
      </c>
      <c r="B425" s="480">
        <v>6</v>
      </c>
      <c r="C425" s="480">
        <v>2</v>
      </c>
      <c r="D425" s="480">
        <v>4</v>
      </c>
      <c r="E425" s="480" t="s">
        <v>308</v>
      </c>
      <c r="F425" s="485" t="s">
        <v>261</v>
      </c>
      <c r="G425" s="504"/>
      <c r="H425" s="504"/>
      <c r="I425" s="504"/>
      <c r="J425" s="483">
        <v>0</v>
      </c>
      <c r="K425" s="484">
        <v>0</v>
      </c>
    </row>
    <row r="426" spans="1:11" x14ac:dyDescent="0.2">
      <c r="A426" s="493">
        <v>2</v>
      </c>
      <c r="B426" s="468">
        <v>6</v>
      </c>
      <c r="C426" s="468">
        <v>3</v>
      </c>
      <c r="D426" s="468"/>
      <c r="E426" s="468"/>
      <c r="F426" s="469" t="s">
        <v>262</v>
      </c>
      <c r="G426" s="470">
        <v>0</v>
      </c>
      <c r="H426" s="470">
        <v>12000000</v>
      </c>
      <c r="I426" s="470">
        <v>0</v>
      </c>
      <c r="J426" s="471">
        <v>12000000</v>
      </c>
      <c r="K426" s="472">
        <v>2.2222222222222219</v>
      </c>
    </row>
    <row r="427" spans="1:11" x14ac:dyDescent="0.2">
      <c r="A427" s="473">
        <v>2</v>
      </c>
      <c r="B427" s="474">
        <v>6</v>
      </c>
      <c r="C427" s="474">
        <v>3</v>
      </c>
      <c r="D427" s="474">
        <v>1</v>
      </c>
      <c r="E427" s="474"/>
      <c r="F427" s="475" t="s">
        <v>263</v>
      </c>
      <c r="G427" s="520">
        <v>0</v>
      </c>
      <c r="H427" s="520">
        <v>10000000</v>
      </c>
      <c r="I427" s="520">
        <v>0</v>
      </c>
      <c r="J427" s="521">
        <v>10000000</v>
      </c>
      <c r="K427" s="512">
        <v>1.8518518518518516</v>
      </c>
    </row>
    <row r="428" spans="1:11" x14ac:dyDescent="0.2">
      <c r="A428" s="479">
        <v>2</v>
      </c>
      <c r="B428" s="480">
        <v>6</v>
      </c>
      <c r="C428" s="480">
        <v>3</v>
      </c>
      <c r="D428" s="480">
        <v>1</v>
      </c>
      <c r="E428" s="480" t="s">
        <v>308</v>
      </c>
      <c r="F428" s="481" t="s">
        <v>263</v>
      </c>
      <c r="G428" s="482"/>
      <c r="H428" s="482">
        <v>10000000</v>
      </c>
      <c r="I428" s="482"/>
      <c r="J428" s="483">
        <v>10000000</v>
      </c>
      <c r="K428" s="484">
        <v>1.8518518518518516</v>
      </c>
    </row>
    <row r="429" spans="1:11" x14ac:dyDescent="0.2">
      <c r="A429" s="473">
        <v>2</v>
      </c>
      <c r="B429" s="474">
        <v>6</v>
      </c>
      <c r="C429" s="474">
        <v>3</v>
      </c>
      <c r="D429" s="474">
        <v>2</v>
      </c>
      <c r="E429" s="474"/>
      <c r="F429" s="494" t="s">
        <v>264</v>
      </c>
      <c r="G429" s="520">
        <v>0</v>
      </c>
      <c r="H429" s="520">
        <v>2000000</v>
      </c>
      <c r="I429" s="520">
        <v>0</v>
      </c>
      <c r="J429" s="521">
        <v>2000000</v>
      </c>
      <c r="K429" s="512">
        <v>0.37037037037037041</v>
      </c>
    </row>
    <row r="430" spans="1:11" x14ac:dyDescent="0.2">
      <c r="A430" s="479">
        <v>2</v>
      </c>
      <c r="B430" s="480">
        <v>6</v>
      </c>
      <c r="C430" s="480">
        <v>3</v>
      </c>
      <c r="D430" s="480">
        <v>2</v>
      </c>
      <c r="E430" s="480" t="s">
        <v>308</v>
      </c>
      <c r="F430" s="485" t="s">
        <v>264</v>
      </c>
      <c r="G430" s="504"/>
      <c r="H430" s="504">
        <v>2000000</v>
      </c>
      <c r="I430" s="504"/>
      <c r="J430" s="483">
        <v>2000000</v>
      </c>
      <c r="K430" s="484">
        <v>0.37037037037037041</v>
      </c>
    </row>
    <row r="431" spans="1:11" x14ac:dyDescent="0.2">
      <c r="A431" s="473">
        <v>2</v>
      </c>
      <c r="B431" s="474">
        <v>6</v>
      </c>
      <c r="C431" s="474">
        <v>3</v>
      </c>
      <c r="D431" s="474">
        <v>3</v>
      </c>
      <c r="E431" s="474"/>
      <c r="F431" s="494" t="s">
        <v>265</v>
      </c>
      <c r="G431" s="520">
        <v>0</v>
      </c>
      <c r="H431" s="520">
        <v>0</v>
      </c>
      <c r="I431" s="520">
        <v>0</v>
      </c>
      <c r="J431" s="521">
        <v>0</v>
      </c>
      <c r="K431" s="512">
        <v>0</v>
      </c>
    </row>
    <row r="432" spans="1:11" x14ac:dyDescent="0.2">
      <c r="A432" s="479">
        <v>2</v>
      </c>
      <c r="B432" s="480">
        <v>6</v>
      </c>
      <c r="C432" s="480">
        <v>3</v>
      </c>
      <c r="D432" s="480">
        <v>3</v>
      </c>
      <c r="E432" s="480" t="s">
        <v>308</v>
      </c>
      <c r="F432" s="485" t="s">
        <v>265</v>
      </c>
      <c r="G432" s="504"/>
      <c r="H432" s="504"/>
      <c r="I432" s="504"/>
      <c r="J432" s="483">
        <v>0</v>
      </c>
      <c r="K432" s="484">
        <v>0</v>
      </c>
    </row>
    <row r="433" spans="1:11" x14ac:dyDescent="0.2">
      <c r="A433" s="473">
        <v>2</v>
      </c>
      <c r="B433" s="474">
        <v>6</v>
      </c>
      <c r="C433" s="474">
        <v>3</v>
      </c>
      <c r="D433" s="474">
        <v>4</v>
      </c>
      <c r="E433" s="474"/>
      <c r="F433" s="494" t="s">
        <v>266</v>
      </c>
      <c r="G433" s="520">
        <v>0</v>
      </c>
      <c r="H433" s="520">
        <v>0</v>
      </c>
      <c r="I433" s="520">
        <v>0</v>
      </c>
      <c r="J433" s="521">
        <v>0</v>
      </c>
      <c r="K433" s="512">
        <v>0</v>
      </c>
    </row>
    <row r="434" spans="1:11" x14ac:dyDescent="0.2">
      <c r="A434" s="479">
        <v>2</v>
      </c>
      <c r="B434" s="480">
        <v>6</v>
      </c>
      <c r="C434" s="480">
        <v>3</v>
      </c>
      <c r="D434" s="480">
        <v>4</v>
      </c>
      <c r="E434" s="480" t="s">
        <v>308</v>
      </c>
      <c r="F434" s="485" t="s">
        <v>266</v>
      </c>
      <c r="G434" s="504"/>
      <c r="H434" s="504"/>
      <c r="I434" s="504"/>
      <c r="J434" s="483">
        <v>0</v>
      </c>
      <c r="K434" s="484">
        <v>0</v>
      </c>
    </row>
    <row r="435" spans="1:11" ht="22.5" x14ac:dyDescent="0.2">
      <c r="A435" s="493">
        <v>2</v>
      </c>
      <c r="B435" s="468">
        <v>6</v>
      </c>
      <c r="C435" s="468">
        <v>4</v>
      </c>
      <c r="D435" s="468"/>
      <c r="E435" s="468"/>
      <c r="F435" s="469" t="s">
        <v>267</v>
      </c>
      <c r="G435" s="470">
        <v>0</v>
      </c>
      <c r="H435" s="470">
        <v>1800000</v>
      </c>
      <c r="I435" s="470">
        <v>0</v>
      </c>
      <c r="J435" s="471">
        <v>1800000</v>
      </c>
      <c r="K435" s="472">
        <v>0</v>
      </c>
    </row>
    <row r="436" spans="1:11" x14ac:dyDescent="0.2">
      <c r="A436" s="473">
        <v>2</v>
      </c>
      <c r="B436" s="474">
        <v>6</v>
      </c>
      <c r="C436" s="474">
        <v>4</v>
      </c>
      <c r="D436" s="474">
        <v>1</v>
      </c>
      <c r="E436" s="474"/>
      <c r="F436" s="494" t="s">
        <v>268</v>
      </c>
      <c r="G436" s="520">
        <v>0</v>
      </c>
      <c r="H436" s="520">
        <v>1800000</v>
      </c>
      <c r="I436" s="520">
        <v>0</v>
      </c>
      <c r="J436" s="521">
        <v>1800000</v>
      </c>
      <c r="K436" s="512">
        <v>0.33333333333333337</v>
      </c>
    </row>
    <row r="437" spans="1:11" x14ac:dyDescent="0.2">
      <c r="A437" s="479">
        <v>2</v>
      </c>
      <c r="B437" s="480">
        <v>6</v>
      </c>
      <c r="C437" s="480">
        <v>4</v>
      </c>
      <c r="D437" s="480">
        <v>1</v>
      </c>
      <c r="E437" s="480" t="s">
        <v>308</v>
      </c>
      <c r="F437" s="485" t="s">
        <v>268</v>
      </c>
      <c r="G437" s="504"/>
      <c r="H437" s="504">
        <v>1800000</v>
      </c>
      <c r="I437" s="504"/>
      <c r="J437" s="483">
        <v>1800000</v>
      </c>
      <c r="K437" s="484">
        <v>0.33333333333333337</v>
      </c>
    </row>
    <row r="438" spans="1:11" x14ac:dyDescent="0.2">
      <c r="A438" s="473">
        <v>2</v>
      </c>
      <c r="B438" s="474">
        <v>6</v>
      </c>
      <c r="C438" s="474">
        <v>4</v>
      </c>
      <c r="D438" s="474">
        <v>2</v>
      </c>
      <c r="E438" s="474"/>
      <c r="F438" s="494" t="s">
        <v>269</v>
      </c>
      <c r="G438" s="520">
        <v>0</v>
      </c>
      <c r="H438" s="520">
        <v>0</v>
      </c>
      <c r="I438" s="520">
        <v>0</v>
      </c>
      <c r="J438" s="521">
        <v>0</v>
      </c>
      <c r="K438" s="512">
        <v>0</v>
      </c>
    </row>
    <row r="439" spans="1:11" x14ac:dyDescent="0.2">
      <c r="A439" s="479">
        <v>2</v>
      </c>
      <c r="B439" s="480">
        <v>6</v>
      </c>
      <c r="C439" s="480">
        <v>4</v>
      </c>
      <c r="D439" s="480">
        <v>2</v>
      </c>
      <c r="E439" s="480" t="s">
        <v>308</v>
      </c>
      <c r="F439" s="485" t="s">
        <v>269</v>
      </c>
      <c r="G439" s="504"/>
      <c r="H439" s="504"/>
      <c r="I439" s="504"/>
      <c r="J439" s="483">
        <v>0</v>
      </c>
      <c r="K439" s="484">
        <v>0</v>
      </c>
    </row>
    <row r="440" spans="1:11" x14ac:dyDescent="0.2">
      <c r="A440" s="473">
        <v>2</v>
      </c>
      <c r="B440" s="474">
        <v>6</v>
      </c>
      <c r="C440" s="474">
        <v>4</v>
      </c>
      <c r="D440" s="474">
        <v>8</v>
      </c>
      <c r="E440" s="474"/>
      <c r="F440" s="494" t="s">
        <v>270</v>
      </c>
      <c r="G440" s="520">
        <v>0</v>
      </c>
      <c r="H440" s="520">
        <v>0</v>
      </c>
      <c r="I440" s="520">
        <v>0</v>
      </c>
      <c r="J440" s="521">
        <v>0</v>
      </c>
      <c r="K440" s="512">
        <v>0</v>
      </c>
    </row>
    <row r="441" spans="1:11" x14ac:dyDescent="0.2">
      <c r="A441" s="479">
        <v>2</v>
      </c>
      <c r="B441" s="480">
        <v>6</v>
      </c>
      <c r="C441" s="480">
        <v>4</v>
      </c>
      <c r="D441" s="480">
        <v>8</v>
      </c>
      <c r="E441" s="480" t="s">
        <v>308</v>
      </c>
      <c r="F441" s="485" t="s">
        <v>270</v>
      </c>
      <c r="G441" s="504"/>
      <c r="H441" s="504"/>
      <c r="I441" s="504"/>
      <c r="J441" s="483">
        <v>0</v>
      </c>
      <c r="K441" s="484">
        <v>0</v>
      </c>
    </row>
    <row r="442" spans="1:11" x14ac:dyDescent="0.2">
      <c r="A442" s="493">
        <v>2</v>
      </c>
      <c r="B442" s="468">
        <v>6</v>
      </c>
      <c r="C442" s="468">
        <v>5</v>
      </c>
      <c r="D442" s="468"/>
      <c r="E442" s="468"/>
      <c r="F442" s="469" t="s">
        <v>271</v>
      </c>
      <c r="G442" s="470">
        <v>0</v>
      </c>
      <c r="H442" s="470">
        <v>275000</v>
      </c>
      <c r="I442" s="470">
        <v>0</v>
      </c>
      <c r="J442" s="471">
        <v>275000</v>
      </c>
      <c r="K442" s="472">
        <v>5.0925925925925923E-2</v>
      </c>
    </row>
    <row r="443" spans="1:11" x14ac:dyDescent="0.2">
      <c r="A443" s="473">
        <v>2</v>
      </c>
      <c r="B443" s="474">
        <v>6</v>
      </c>
      <c r="C443" s="474">
        <v>5</v>
      </c>
      <c r="D443" s="474">
        <v>2</v>
      </c>
      <c r="E443" s="474"/>
      <c r="F443" s="494" t="s">
        <v>272</v>
      </c>
      <c r="G443" s="520">
        <v>0</v>
      </c>
      <c r="H443" s="520">
        <v>0</v>
      </c>
      <c r="I443" s="520">
        <v>0</v>
      </c>
      <c r="J443" s="521">
        <v>0</v>
      </c>
      <c r="K443" s="512">
        <v>0</v>
      </c>
    </row>
    <row r="444" spans="1:11" x14ac:dyDescent="0.2">
      <c r="A444" s="479">
        <v>2</v>
      </c>
      <c r="B444" s="480">
        <v>6</v>
      </c>
      <c r="C444" s="480">
        <v>5</v>
      </c>
      <c r="D444" s="480">
        <v>2</v>
      </c>
      <c r="E444" s="480" t="s">
        <v>308</v>
      </c>
      <c r="F444" s="485" t="s">
        <v>272</v>
      </c>
      <c r="G444" s="504"/>
      <c r="H444" s="504"/>
      <c r="I444" s="504"/>
      <c r="J444" s="483">
        <v>0</v>
      </c>
      <c r="K444" s="484">
        <v>0</v>
      </c>
    </row>
    <row r="445" spans="1:11" x14ac:dyDescent="0.2">
      <c r="A445" s="473">
        <v>2</v>
      </c>
      <c r="B445" s="474">
        <v>6</v>
      </c>
      <c r="C445" s="474">
        <v>5</v>
      </c>
      <c r="D445" s="474">
        <v>3</v>
      </c>
      <c r="E445" s="474"/>
      <c r="F445" s="494" t="s">
        <v>273</v>
      </c>
      <c r="G445" s="520">
        <v>0</v>
      </c>
      <c r="H445" s="520">
        <v>0</v>
      </c>
      <c r="I445" s="520">
        <v>0</v>
      </c>
      <c r="J445" s="521">
        <v>0</v>
      </c>
      <c r="K445" s="512">
        <v>0</v>
      </c>
    </row>
    <row r="446" spans="1:11" x14ac:dyDescent="0.2">
      <c r="A446" s="479">
        <v>2</v>
      </c>
      <c r="B446" s="480">
        <v>6</v>
      </c>
      <c r="C446" s="480">
        <v>5</v>
      </c>
      <c r="D446" s="480">
        <v>3</v>
      </c>
      <c r="E446" s="480" t="s">
        <v>308</v>
      </c>
      <c r="F446" s="485" t="s">
        <v>273</v>
      </c>
      <c r="G446" s="504"/>
      <c r="H446" s="504"/>
      <c r="I446" s="504"/>
      <c r="J446" s="483">
        <v>0</v>
      </c>
      <c r="K446" s="484">
        <v>0</v>
      </c>
    </row>
    <row r="447" spans="1:11" ht="22.5" x14ac:dyDescent="0.2">
      <c r="A447" s="473">
        <v>2</v>
      </c>
      <c r="B447" s="474">
        <v>6</v>
      </c>
      <c r="C447" s="474">
        <v>5</v>
      </c>
      <c r="D447" s="474">
        <v>4</v>
      </c>
      <c r="E447" s="474"/>
      <c r="F447" s="494" t="s">
        <v>274</v>
      </c>
      <c r="G447" s="520">
        <v>0</v>
      </c>
      <c r="H447" s="520">
        <v>100000</v>
      </c>
      <c r="I447" s="520">
        <v>0</v>
      </c>
      <c r="J447" s="521">
        <v>100000</v>
      </c>
      <c r="K447" s="512">
        <v>1.8518518518518517E-2</v>
      </c>
    </row>
    <row r="448" spans="1:11" ht="22.5" x14ac:dyDescent="0.2">
      <c r="A448" s="479">
        <v>2</v>
      </c>
      <c r="B448" s="480">
        <v>6</v>
      </c>
      <c r="C448" s="480">
        <v>5</v>
      </c>
      <c r="D448" s="480">
        <v>4</v>
      </c>
      <c r="E448" s="480" t="s">
        <v>308</v>
      </c>
      <c r="F448" s="485" t="s">
        <v>274</v>
      </c>
      <c r="G448" s="482"/>
      <c r="H448" s="482">
        <v>100000</v>
      </c>
      <c r="I448" s="482"/>
      <c r="J448" s="483">
        <v>100000</v>
      </c>
      <c r="K448" s="484">
        <v>1.8518518518518517E-2</v>
      </c>
    </row>
    <row r="449" spans="1:11" ht="22.5" x14ac:dyDescent="0.2">
      <c r="A449" s="473">
        <v>2</v>
      </c>
      <c r="B449" s="474">
        <v>6</v>
      </c>
      <c r="C449" s="474">
        <v>5</v>
      </c>
      <c r="D449" s="474">
        <v>5</v>
      </c>
      <c r="E449" s="474"/>
      <c r="F449" s="494" t="s">
        <v>275</v>
      </c>
      <c r="G449" s="520">
        <v>0</v>
      </c>
      <c r="H449" s="520">
        <v>50000</v>
      </c>
      <c r="I449" s="520">
        <v>0</v>
      </c>
      <c r="J449" s="521">
        <v>50000</v>
      </c>
      <c r="K449" s="512">
        <v>9.2592592592592587E-3</v>
      </c>
    </row>
    <row r="450" spans="1:11" ht="22.5" x14ac:dyDescent="0.2">
      <c r="A450" s="479">
        <v>2</v>
      </c>
      <c r="B450" s="480">
        <v>6</v>
      </c>
      <c r="C450" s="480">
        <v>5</v>
      </c>
      <c r="D450" s="480">
        <v>5</v>
      </c>
      <c r="E450" s="480" t="s">
        <v>308</v>
      </c>
      <c r="F450" s="485" t="s">
        <v>275</v>
      </c>
      <c r="G450" s="482"/>
      <c r="H450" s="482">
        <v>50000</v>
      </c>
      <c r="I450" s="482"/>
      <c r="J450" s="483">
        <v>50000</v>
      </c>
      <c r="K450" s="484">
        <v>9.2592592592592587E-3</v>
      </c>
    </row>
    <row r="451" spans="1:11" ht="22.5" x14ac:dyDescent="0.2">
      <c r="A451" s="473">
        <v>2</v>
      </c>
      <c r="B451" s="474">
        <v>6</v>
      </c>
      <c r="C451" s="474">
        <v>5</v>
      </c>
      <c r="D451" s="474">
        <v>6</v>
      </c>
      <c r="E451" s="474"/>
      <c r="F451" s="494" t="s">
        <v>276</v>
      </c>
      <c r="G451" s="520">
        <v>0</v>
      </c>
      <c r="H451" s="520">
        <v>0</v>
      </c>
      <c r="I451" s="520">
        <v>0</v>
      </c>
      <c r="J451" s="521">
        <v>0</v>
      </c>
      <c r="K451" s="512">
        <v>0</v>
      </c>
    </row>
    <row r="452" spans="1:11" ht="22.5" x14ac:dyDescent="0.2">
      <c r="A452" s="479">
        <v>2</v>
      </c>
      <c r="B452" s="480">
        <v>6</v>
      </c>
      <c r="C452" s="480">
        <v>5</v>
      </c>
      <c r="D452" s="480">
        <v>6</v>
      </c>
      <c r="E452" s="480" t="s">
        <v>308</v>
      </c>
      <c r="F452" s="485" t="s">
        <v>276</v>
      </c>
      <c r="G452" s="482"/>
      <c r="H452" s="482"/>
      <c r="I452" s="482"/>
      <c r="J452" s="483">
        <v>0</v>
      </c>
      <c r="K452" s="484">
        <v>0</v>
      </c>
    </row>
    <row r="453" spans="1:11" x14ac:dyDescent="0.2">
      <c r="A453" s="473">
        <v>2</v>
      </c>
      <c r="B453" s="474">
        <v>6</v>
      </c>
      <c r="C453" s="474">
        <v>5</v>
      </c>
      <c r="D453" s="474">
        <v>7</v>
      </c>
      <c r="E453" s="474"/>
      <c r="F453" s="494" t="s">
        <v>277</v>
      </c>
      <c r="G453" s="520">
        <v>0</v>
      </c>
      <c r="H453" s="520">
        <v>100000</v>
      </c>
      <c r="I453" s="520">
        <v>0</v>
      </c>
      <c r="J453" s="521">
        <v>100000</v>
      </c>
      <c r="K453" s="512">
        <v>1.8518518518518517E-2</v>
      </c>
    </row>
    <row r="454" spans="1:11" x14ac:dyDescent="0.2">
      <c r="A454" s="479">
        <v>2</v>
      </c>
      <c r="B454" s="480">
        <v>6</v>
      </c>
      <c r="C454" s="480">
        <v>5</v>
      </c>
      <c r="D454" s="480">
        <v>7</v>
      </c>
      <c r="E454" s="480" t="s">
        <v>308</v>
      </c>
      <c r="F454" s="485" t="s">
        <v>277</v>
      </c>
      <c r="G454" s="504"/>
      <c r="H454" s="504">
        <v>100000</v>
      </c>
      <c r="I454" s="504"/>
      <c r="J454" s="483">
        <v>100000</v>
      </c>
      <c r="K454" s="484">
        <v>1.8518518518518517E-2</v>
      </c>
    </row>
    <row r="455" spans="1:11" x14ac:dyDescent="0.2">
      <c r="A455" s="473">
        <v>2</v>
      </c>
      <c r="B455" s="474">
        <v>6</v>
      </c>
      <c r="C455" s="474">
        <v>5</v>
      </c>
      <c r="D455" s="474">
        <v>8</v>
      </c>
      <c r="E455" s="474"/>
      <c r="F455" s="494" t="s">
        <v>278</v>
      </c>
      <c r="G455" s="520">
        <v>0</v>
      </c>
      <c r="H455" s="520">
        <v>25000</v>
      </c>
      <c r="I455" s="520">
        <v>0</v>
      </c>
      <c r="J455" s="521">
        <v>25000</v>
      </c>
      <c r="K455" s="512">
        <v>4.6296296296296294E-3</v>
      </c>
    </row>
    <row r="456" spans="1:11" x14ac:dyDescent="0.2">
      <c r="A456" s="479">
        <v>2</v>
      </c>
      <c r="B456" s="480">
        <v>6</v>
      </c>
      <c r="C456" s="480">
        <v>5</v>
      </c>
      <c r="D456" s="480">
        <v>8</v>
      </c>
      <c r="E456" s="480" t="s">
        <v>308</v>
      </c>
      <c r="F456" s="485" t="s">
        <v>278</v>
      </c>
      <c r="G456" s="482"/>
      <c r="H456" s="482">
        <v>25000</v>
      </c>
      <c r="I456" s="482"/>
      <c r="J456" s="483">
        <v>25000</v>
      </c>
      <c r="K456" s="484">
        <v>4.6296296296296294E-3</v>
      </c>
    </row>
    <row r="457" spans="1:11" x14ac:dyDescent="0.2">
      <c r="A457" s="493">
        <v>2</v>
      </c>
      <c r="B457" s="468">
        <v>6</v>
      </c>
      <c r="C457" s="468">
        <v>6</v>
      </c>
      <c r="D457" s="468"/>
      <c r="E457" s="468"/>
      <c r="F457" s="469" t="s">
        <v>450</v>
      </c>
      <c r="G457" s="470">
        <v>0</v>
      </c>
      <c r="H457" s="470">
        <v>0</v>
      </c>
      <c r="I457" s="470">
        <v>0</v>
      </c>
      <c r="J457" s="471">
        <v>0</v>
      </c>
      <c r="K457" s="472">
        <v>0</v>
      </c>
    </row>
    <row r="458" spans="1:11" x14ac:dyDescent="0.2">
      <c r="A458" s="473">
        <v>2</v>
      </c>
      <c r="B458" s="474">
        <v>6</v>
      </c>
      <c r="C458" s="474">
        <v>6</v>
      </c>
      <c r="D458" s="474">
        <v>1</v>
      </c>
      <c r="E458" s="474"/>
      <c r="F458" s="475" t="s">
        <v>451</v>
      </c>
      <c r="G458" s="520">
        <v>0</v>
      </c>
      <c r="H458" s="520">
        <v>0</v>
      </c>
      <c r="I458" s="520">
        <v>0</v>
      </c>
      <c r="J458" s="521">
        <v>0</v>
      </c>
      <c r="K458" s="478" t="s">
        <v>1664</v>
      </c>
    </row>
    <row r="459" spans="1:11" x14ac:dyDescent="0.2">
      <c r="A459" s="479">
        <v>2</v>
      </c>
      <c r="B459" s="480">
        <v>6</v>
      </c>
      <c r="C459" s="480">
        <v>6</v>
      </c>
      <c r="D459" s="480">
        <v>1</v>
      </c>
      <c r="E459" s="480" t="s">
        <v>308</v>
      </c>
      <c r="F459" s="485" t="s">
        <v>451</v>
      </c>
      <c r="G459" s="504"/>
      <c r="H459" s="504"/>
      <c r="I459" s="504"/>
      <c r="J459" s="483">
        <v>0</v>
      </c>
      <c r="K459" s="484">
        <v>0</v>
      </c>
    </row>
    <row r="460" spans="1:11" x14ac:dyDescent="0.2">
      <c r="A460" s="473">
        <v>2</v>
      </c>
      <c r="B460" s="474">
        <v>6</v>
      </c>
      <c r="C460" s="474">
        <v>6</v>
      </c>
      <c r="D460" s="474">
        <v>2</v>
      </c>
      <c r="E460" s="474"/>
      <c r="F460" s="475" t="s">
        <v>452</v>
      </c>
      <c r="G460" s="520">
        <v>0</v>
      </c>
      <c r="H460" s="520">
        <v>0</v>
      </c>
      <c r="I460" s="520">
        <v>0</v>
      </c>
      <c r="J460" s="521">
        <v>0</v>
      </c>
      <c r="K460" s="512">
        <v>0</v>
      </c>
    </row>
    <row r="461" spans="1:11" x14ac:dyDescent="0.2">
      <c r="A461" s="479">
        <v>2</v>
      </c>
      <c r="B461" s="480">
        <v>6</v>
      </c>
      <c r="C461" s="480">
        <v>6</v>
      </c>
      <c r="D461" s="480">
        <v>2</v>
      </c>
      <c r="E461" s="480" t="s">
        <v>308</v>
      </c>
      <c r="F461" s="485" t="s">
        <v>452</v>
      </c>
      <c r="G461" s="504"/>
      <c r="H461" s="504"/>
      <c r="I461" s="504"/>
      <c r="J461" s="483">
        <v>0</v>
      </c>
      <c r="K461" s="484">
        <v>0</v>
      </c>
    </row>
    <row r="462" spans="1:11" x14ac:dyDescent="0.2">
      <c r="A462" s="493">
        <v>2</v>
      </c>
      <c r="B462" s="468">
        <v>6</v>
      </c>
      <c r="C462" s="468">
        <v>8</v>
      </c>
      <c r="D462" s="468"/>
      <c r="E462" s="468"/>
      <c r="F462" s="469" t="s">
        <v>279</v>
      </c>
      <c r="G462" s="470">
        <v>0</v>
      </c>
      <c r="H462" s="470">
        <v>10000</v>
      </c>
      <c r="I462" s="470">
        <v>0</v>
      </c>
      <c r="J462" s="471">
        <v>10000</v>
      </c>
      <c r="K462" s="472">
        <v>1.8518518518518519E-3</v>
      </c>
    </row>
    <row r="463" spans="1:11" x14ac:dyDescent="0.2">
      <c r="A463" s="473">
        <v>2</v>
      </c>
      <c r="B463" s="474">
        <v>6</v>
      </c>
      <c r="C463" s="474">
        <v>8</v>
      </c>
      <c r="D463" s="474">
        <v>1</v>
      </c>
      <c r="E463" s="474"/>
      <c r="F463" s="494" t="s">
        <v>280</v>
      </c>
      <c r="G463" s="520">
        <v>0</v>
      </c>
      <c r="H463" s="520">
        <v>0</v>
      </c>
      <c r="I463" s="520">
        <v>0</v>
      </c>
      <c r="J463" s="521">
        <v>0</v>
      </c>
      <c r="K463" s="512">
        <v>0</v>
      </c>
    </row>
    <row r="464" spans="1:11" x14ac:dyDescent="0.2">
      <c r="A464" s="479">
        <v>2</v>
      </c>
      <c r="B464" s="480">
        <v>6</v>
      </c>
      <c r="C464" s="480">
        <v>8</v>
      </c>
      <c r="D464" s="480">
        <v>1</v>
      </c>
      <c r="E464" s="480" t="s">
        <v>308</v>
      </c>
      <c r="F464" s="485" t="s">
        <v>280</v>
      </c>
      <c r="G464" s="504"/>
      <c r="H464" s="504"/>
      <c r="I464" s="504"/>
      <c r="J464" s="483">
        <v>0</v>
      </c>
      <c r="K464" s="484">
        <v>0</v>
      </c>
    </row>
    <row r="465" spans="1:11" x14ac:dyDescent="0.2">
      <c r="A465" s="473">
        <v>2</v>
      </c>
      <c r="B465" s="474">
        <v>6</v>
      </c>
      <c r="C465" s="474">
        <v>8</v>
      </c>
      <c r="D465" s="474">
        <v>3</v>
      </c>
      <c r="E465" s="474"/>
      <c r="F465" s="494" t="s">
        <v>281</v>
      </c>
      <c r="G465" s="520">
        <v>0</v>
      </c>
      <c r="H465" s="520">
        <v>0</v>
      </c>
      <c r="I465" s="520">
        <v>0</v>
      </c>
      <c r="J465" s="521">
        <v>0</v>
      </c>
      <c r="K465" s="512">
        <v>0</v>
      </c>
    </row>
    <row r="466" spans="1:11" x14ac:dyDescent="0.2">
      <c r="A466" s="479">
        <v>2</v>
      </c>
      <c r="B466" s="480">
        <v>6</v>
      </c>
      <c r="C466" s="480">
        <v>8</v>
      </c>
      <c r="D466" s="480">
        <v>3</v>
      </c>
      <c r="E466" s="480" t="s">
        <v>308</v>
      </c>
      <c r="F466" s="485" t="s">
        <v>282</v>
      </c>
      <c r="G466" s="482"/>
      <c r="H466" s="482"/>
      <c r="I466" s="482"/>
      <c r="J466" s="483">
        <v>0</v>
      </c>
      <c r="K466" s="484">
        <v>0</v>
      </c>
    </row>
    <row r="467" spans="1:11" x14ac:dyDescent="0.2">
      <c r="A467" s="479">
        <v>2</v>
      </c>
      <c r="B467" s="480">
        <v>6</v>
      </c>
      <c r="C467" s="480">
        <v>8</v>
      </c>
      <c r="D467" s="480">
        <v>3</v>
      </c>
      <c r="E467" s="480" t="s">
        <v>309</v>
      </c>
      <c r="F467" s="485" t="s">
        <v>283</v>
      </c>
      <c r="G467" s="482"/>
      <c r="H467" s="482"/>
      <c r="I467" s="482"/>
      <c r="J467" s="483">
        <v>0</v>
      </c>
      <c r="K467" s="484">
        <v>0</v>
      </c>
    </row>
    <row r="468" spans="1:11" x14ac:dyDescent="0.2">
      <c r="A468" s="473">
        <v>2</v>
      </c>
      <c r="B468" s="474">
        <v>6</v>
      </c>
      <c r="C468" s="474">
        <v>8</v>
      </c>
      <c r="D468" s="474">
        <v>5</v>
      </c>
      <c r="E468" s="474"/>
      <c r="F468" s="494" t="s">
        <v>284</v>
      </c>
      <c r="G468" s="520">
        <v>0</v>
      </c>
      <c r="H468" s="520">
        <v>0</v>
      </c>
      <c r="I468" s="520">
        <v>0</v>
      </c>
      <c r="J468" s="521">
        <v>0</v>
      </c>
      <c r="K468" s="512">
        <v>0</v>
      </c>
    </row>
    <row r="469" spans="1:11" x14ac:dyDescent="0.2">
      <c r="A469" s="479">
        <v>2</v>
      </c>
      <c r="B469" s="480">
        <v>6</v>
      </c>
      <c r="C469" s="480">
        <v>8</v>
      </c>
      <c r="D469" s="480">
        <v>5</v>
      </c>
      <c r="E469" s="480" t="s">
        <v>308</v>
      </c>
      <c r="F469" s="485" t="s">
        <v>284</v>
      </c>
      <c r="G469" s="504"/>
      <c r="H469" s="504"/>
      <c r="I469" s="504"/>
      <c r="J469" s="483">
        <v>0</v>
      </c>
      <c r="K469" s="484">
        <v>0</v>
      </c>
    </row>
    <row r="470" spans="1:11" x14ac:dyDescent="0.2">
      <c r="A470" s="473">
        <v>2</v>
      </c>
      <c r="B470" s="474">
        <v>6</v>
      </c>
      <c r="C470" s="474">
        <v>8</v>
      </c>
      <c r="D470" s="474">
        <v>6</v>
      </c>
      <c r="E470" s="474"/>
      <c r="F470" s="494" t="s">
        <v>285</v>
      </c>
      <c r="G470" s="520">
        <v>0</v>
      </c>
      <c r="H470" s="520">
        <v>0</v>
      </c>
      <c r="I470" s="520">
        <v>0</v>
      </c>
      <c r="J470" s="521">
        <v>0</v>
      </c>
      <c r="K470" s="512">
        <v>0</v>
      </c>
    </row>
    <row r="471" spans="1:11" x14ac:dyDescent="0.2">
      <c r="A471" s="479">
        <v>2</v>
      </c>
      <c r="B471" s="480">
        <v>6</v>
      </c>
      <c r="C471" s="480">
        <v>8</v>
      </c>
      <c r="D471" s="480">
        <v>6</v>
      </c>
      <c r="E471" s="480" t="s">
        <v>308</v>
      </c>
      <c r="F471" s="485" t="s">
        <v>285</v>
      </c>
      <c r="G471" s="482"/>
      <c r="H471" s="482"/>
      <c r="I471" s="482"/>
      <c r="J471" s="483">
        <v>0</v>
      </c>
      <c r="K471" s="484">
        <v>0</v>
      </c>
    </row>
    <row r="472" spans="1:11" x14ac:dyDescent="0.2">
      <c r="A472" s="473">
        <v>2</v>
      </c>
      <c r="B472" s="474">
        <v>6</v>
      </c>
      <c r="C472" s="474">
        <v>8</v>
      </c>
      <c r="D472" s="474">
        <v>7</v>
      </c>
      <c r="E472" s="474"/>
      <c r="F472" s="475" t="s">
        <v>286</v>
      </c>
      <c r="G472" s="520">
        <v>0</v>
      </c>
      <c r="H472" s="520">
        <v>0</v>
      </c>
      <c r="I472" s="520">
        <v>0</v>
      </c>
      <c r="J472" s="521">
        <v>0</v>
      </c>
      <c r="K472" s="512">
        <v>0</v>
      </c>
    </row>
    <row r="473" spans="1:11" x14ac:dyDescent="0.2">
      <c r="A473" s="479">
        <v>2</v>
      </c>
      <c r="B473" s="480">
        <v>6</v>
      </c>
      <c r="C473" s="480">
        <v>8</v>
      </c>
      <c r="D473" s="480">
        <v>7</v>
      </c>
      <c r="E473" s="480" t="s">
        <v>308</v>
      </c>
      <c r="F473" s="485" t="s">
        <v>286</v>
      </c>
      <c r="G473" s="504"/>
      <c r="H473" s="504"/>
      <c r="I473" s="504"/>
      <c r="J473" s="483">
        <v>0</v>
      </c>
      <c r="K473" s="484">
        <v>0</v>
      </c>
    </row>
    <row r="474" spans="1:11" ht="22.5" x14ac:dyDescent="0.2">
      <c r="A474" s="473">
        <v>2</v>
      </c>
      <c r="B474" s="474">
        <v>6</v>
      </c>
      <c r="C474" s="474">
        <v>8</v>
      </c>
      <c r="D474" s="474">
        <v>8</v>
      </c>
      <c r="E474" s="474"/>
      <c r="F474" s="475" t="s">
        <v>287</v>
      </c>
      <c r="G474" s="520">
        <v>0</v>
      </c>
      <c r="H474" s="520">
        <v>10000</v>
      </c>
      <c r="I474" s="520">
        <v>0</v>
      </c>
      <c r="J474" s="521">
        <v>10000</v>
      </c>
      <c r="K474" s="512">
        <v>1.8518518518518519E-3</v>
      </c>
    </row>
    <row r="475" spans="1:11" x14ac:dyDescent="0.2">
      <c r="A475" s="479">
        <v>2</v>
      </c>
      <c r="B475" s="480">
        <v>6</v>
      </c>
      <c r="C475" s="480">
        <v>8</v>
      </c>
      <c r="D475" s="480">
        <v>8</v>
      </c>
      <c r="E475" s="480" t="s">
        <v>308</v>
      </c>
      <c r="F475" s="485" t="s">
        <v>288</v>
      </c>
      <c r="G475" s="482"/>
      <c r="H475" s="482">
        <v>10000</v>
      </c>
      <c r="I475" s="482"/>
      <c r="J475" s="483">
        <v>10000</v>
      </c>
      <c r="K475" s="484">
        <v>1.8518518518518519E-3</v>
      </c>
    </row>
    <row r="476" spans="1:11" x14ac:dyDescent="0.2">
      <c r="A476" s="479">
        <v>2</v>
      </c>
      <c r="B476" s="480">
        <v>6</v>
      </c>
      <c r="C476" s="480">
        <v>8</v>
      </c>
      <c r="D476" s="480">
        <v>8</v>
      </c>
      <c r="E476" s="480" t="s">
        <v>309</v>
      </c>
      <c r="F476" s="485" t="s">
        <v>289</v>
      </c>
      <c r="G476" s="482"/>
      <c r="H476" s="482"/>
      <c r="I476" s="482"/>
      <c r="J476" s="483">
        <v>0</v>
      </c>
      <c r="K476" s="484">
        <v>0</v>
      </c>
    </row>
    <row r="477" spans="1:11" x14ac:dyDescent="0.2">
      <c r="A477" s="479">
        <v>2</v>
      </c>
      <c r="B477" s="480">
        <v>6</v>
      </c>
      <c r="C477" s="480">
        <v>8</v>
      </c>
      <c r="D477" s="480">
        <v>8</v>
      </c>
      <c r="E477" s="480" t="s">
        <v>310</v>
      </c>
      <c r="F477" s="485" t="s">
        <v>290</v>
      </c>
      <c r="G477" s="482"/>
      <c r="H477" s="482"/>
      <c r="I477" s="482"/>
      <c r="J477" s="483">
        <v>0</v>
      </c>
      <c r="K477" s="484">
        <v>0</v>
      </c>
    </row>
    <row r="478" spans="1:11" x14ac:dyDescent="0.2">
      <c r="A478" s="479">
        <v>2</v>
      </c>
      <c r="B478" s="480">
        <v>6</v>
      </c>
      <c r="C478" s="480">
        <v>8</v>
      </c>
      <c r="D478" s="480">
        <v>8</v>
      </c>
      <c r="E478" s="480" t="s">
        <v>311</v>
      </c>
      <c r="F478" s="485" t="s">
        <v>291</v>
      </c>
      <c r="G478" s="504"/>
      <c r="H478" s="504"/>
      <c r="I478" s="504"/>
      <c r="J478" s="483">
        <v>0</v>
      </c>
      <c r="K478" s="484">
        <v>0</v>
      </c>
    </row>
    <row r="479" spans="1:11" x14ac:dyDescent="0.2">
      <c r="A479" s="473">
        <v>2</v>
      </c>
      <c r="B479" s="474">
        <v>6</v>
      </c>
      <c r="C479" s="474">
        <v>8</v>
      </c>
      <c r="D479" s="474">
        <v>9</v>
      </c>
      <c r="E479" s="474"/>
      <c r="F479" s="475" t="s">
        <v>292</v>
      </c>
      <c r="G479" s="520">
        <v>0</v>
      </c>
      <c r="H479" s="520">
        <v>0</v>
      </c>
      <c r="I479" s="520">
        <v>0</v>
      </c>
      <c r="J479" s="521">
        <v>0</v>
      </c>
      <c r="K479" s="512">
        <v>0</v>
      </c>
    </row>
    <row r="480" spans="1:11" x14ac:dyDescent="0.2">
      <c r="A480" s="479">
        <v>2</v>
      </c>
      <c r="B480" s="480">
        <v>6</v>
      </c>
      <c r="C480" s="480">
        <v>8</v>
      </c>
      <c r="D480" s="480">
        <v>9</v>
      </c>
      <c r="E480" s="480" t="s">
        <v>308</v>
      </c>
      <c r="F480" s="485" t="s">
        <v>292</v>
      </c>
      <c r="G480" s="504"/>
      <c r="H480" s="504"/>
      <c r="I480" s="504"/>
      <c r="J480" s="483">
        <v>0</v>
      </c>
      <c r="K480" s="484">
        <v>0</v>
      </c>
    </row>
    <row r="481" spans="1:11" x14ac:dyDescent="0.2">
      <c r="A481" s="493">
        <v>2</v>
      </c>
      <c r="B481" s="468">
        <v>6</v>
      </c>
      <c r="C481" s="468">
        <v>9</v>
      </c>
      <c r="D481" s="468"/>
      <c r="E481" s="468"/>
      <c r="F481" s="469" t="s">
        <v>453</v>
      </c>
      <c r="G481" s="470">
        <v>0</v>
      </c>
      <c r="H481" s="470">
        <v>0</v>
      </c>
      <c r="I481" s="470">
        <v>0</v>
      </c>
      <c r="J481" s="471">
        <v>0</v>
      </c>
      <c r="K481" s="472">
        <v>0</v>
      </c>
    </row>
    <row r="482" spans="1:11" x14ac:dyDescent="0.2">
      <c r="A482" s="473">
        <v>2</v>
      </c>
      <c r="B482" s="474">
        <v>6</v>
      </c>
      <c r="C482" s="474">
        <v>9</v>
      </c>
      <c r="D482" s="474">
        <v>1</v>
      </c>
      <c r="E482" s="474"/>
      <c r="F482" s="475" t="s">
        <v>454</v>
      </c>
      <c r="G482" s="520">
        <v>0</v>
      </c>
      <c r="H482" s="520">
        <v>0</v>
      </c>
      <c r="I482" s="520">
        <v>0</v>
      </c>
      <c r="J482" s="521">
        <v>0</v>
      </c>
      <c r="K482" s="478" t="s">
        <v>1664</v>
      </c>
    </row>
    <row r="483" spans="1:11" x14ac:dyDescent="0.2">
      <c r="A483" s="479">
        <v>2</v>
      </c>
      <c r="B483" s="480">
        <v>6</v>
      </c>
      <c r="C483" s="480">
        <v>9</v>
      </c>
      <c r="D483" s="480">
        <v>1</v>
      </c>
      <c r="E483" s="480" t="s">
        <v>308</v>
      </c>
      <c r="F483" s="485" t="s">
        <v>454</v>
      </c>
      <c r="G483" s="504"/>
      <c r="H483" s="504"/>
      <c r="I483" s="504"/>
      <c r="J483" s="483">
        <v>0</v>
      </c>
      <c r="K483" s="484">
        <v>0</v>
      </c>
    </row>
    <row r="484" spans="1:11" x14ac:dyDescent="0.2">
      <c r="A484" s="473">
        <v>2</v>
      </c>
      <c r="B484" s="474">
        <v>6</v>
      </c>
      <c r="C484" s="474">
        <v>9</v>
      </c>
      <c r="D484" s="474">
        <v>2</v>
      </c>
      <c r="E484" s="474"/>
      <c r="F484" s="475" t="s">
        <v>455</v>
      </c>
      <c r="G484" s="520">
        <v>0</v>
      </c>
      <c r="H484" s="520">
        <v>0</v>
      </c>
      <c r="I484" s="520">
        <v>0</v>
      </c>
      <c r="J484" s="521">
        <v>0</v>
      </c>
      <c r="K484" s="478" t="s">
        <v>1664</v>
      </c>
    </row>
    <row r="485" spans="1:11" x14ac:dyDescent="0.2">
      <c r="A485" s="479">
        <v>2</v>
      </c>
      <c r="B485" s="480">
        <v>6</v>
      </c>
      <c r="C485" s="480">
        <v>9</v>
      </c>
      <c r="D485" s="480">
        <v>2</v>
      </c>
      <c r="E485" s="480" t="s">
        <v>308</v>
      </c>
      <c r="F485" s="485" t="s">
        <v>455</v>
      </c>
      <c r="G485" s="504"/>
      <c r="H485" s="504"/>
      <c r="I485" s="504"/>
      <c r="J485" s="483">
        <v>0</v>
      </c>
      <c r="K485" s="484">
        <v>0</v>
      </c>
    </row>
    <row r="486" spans="1:11" x14ac:dyDescent="0.2">
      <c r="A486" s="473">
        <v>2</v>
      </c>
      <c r="B486" s="474">
        <v>6</v>
      </c>
      <c r="C486" s="474">
        <v>9</v>
      </c>
      <c r="D486" s="474">
        <v>9</v>
      </c>
      <c r="E486" s="474"/>
      <c r="F486" s="475" t="s">
        <v>456</v>
      </c>
      <c r="G486" s="520">
        <v>0</v>
      </c>
      <c r="H486" s="520">
        <v>0</v>
      </c>
      <c r="I486" s="520">
        <v>0</v>
      </c>
      <c r="J486" s="521">
        <v>0</v>
      </c>
      <c r="K486" s="478" t="s">
        <v>1664</v>
      </c>
    </row>
    <row r="487" spans="1:11" x14ac:dyDescent="0.2">
      <c r="A487" s="479">
        <v>2</v>
      </c>
      <c r="B487" s="480">
        <v>6</v>
      </c>
      <c r="C487" s="480">
        <v>9</v>
      </c>
      <c r="D487" s="480">
        <v>9</v>
      </c>
      <c r="E487" s="480" t="s">
        <v>308</v>
      </c>
      <c r="F487" s="485" t="s">
        <v>456</v>
      </c>
      <c r="G487" s="504"/>
      <c r="H487" s="504"/>
      <c r="I487" s="504"/>
      <c r="J487" s="483">
        <v>0</v>
      </c>
      <c r="K487" s="484">
        <v>0</v>
      </c>
    </row>
    <row r="488" spans="1:11" x14ac:dyDescent="0.2">
      <c r="A488" s="496">
        <v>2</v>
      </c>
      <c r="B488" s="461">
        <v>7</v>
      </c>
      <c r="C488" s="461"/>
      <c r="D488" s="461"/>
      <c r="E488" s="461"/>
      <c r="F488" s="463" t="s">
        <v>253</v>
      </c>
      <c r="G488" s="464">
        <v>0</v>
      </c>
      <c r="H488" s="464">
        <v>100000</v>
      </c>
      <c r="I488" s="464">
        <v>0</v>
      </c>
      <c r="J488" s="465">
        <v>100000</v>
      </c>
      <c r="K488" s="497">
        <v>0</v>
      </c>
    </row>
    <row r="489" spans="1:11" x14ac:dyDescent="0.2">
      <c r="A489" s="493">
        <v>2</v>
      </c>
      <c r="B489" s="468">
        <v>7</v>
      </c>
      <c r="C489" s="468">
        <v>1</v>
      </c>
      <c r="D489" s="468"/>
      <c r="E489" s="468"/>
      <c r="F489" s="469" t="s">
        <v>293</v>
      </c>
      <c r="G489" s="470">
        <v>0</v>
      </c>
      <c r="H489" s="470">
        <v>0</v>
      </c>
      <c r="I489" s="470">
        <v>0</v>
      </c>
      <c r="J489" s="471">
        <v>0</v>
      </c>
      <c r="K489" s="472">
        <v>0</v>
      </c>
    </row>
    <row r="490" spans="1:11" x14ac:dyDescent="0.2">
      <c r="A490" s="473">
        <v>2</v>
      </c>
      <c r="B490" s="474">
        <v>7</v>
      </c>
      <c r="C490" s="474">
        <v>1</v>
      </c>
      <c r="D490" s="474">
        <v>1</v>
      </c>
      <c r="E490" s="474"/>
      <c r="F490" s="494" t="s">
        <v>294</v>
      </c>
      <c r="G490" s="520">
        <v>0</v>
      </c>
      <c r="H490" s="520">
        <v>0</v>
      </c>
      <c r="I490" s="520">
        <v>0</v>
      </c>
      <c r="J490" s="521">
        <v>0</v>
      </c>
      <c r="K490" s="512">
        <v>0</v>
      </c>
    </row>
    <row r="491" spans="1:11" x14ac:dyDescent="0.2">
      <c r="A491" s="479">
        <v>2</v>
      </c>
      <c r="B491" s="480">
        <v>7</v>
      </c>
      <c r="C491" s="480">
        <v>1</v>
      </c>
      <c r="D491" s="480">
        <v>1</v>
      </c>
      <c r="E491" s="480" t="s">
        <v>308</v>
      </c>
      <c r="F491" s="485" t="s">
        <v>294</v>
      </c>
      <c r="G491" s="504"/>
      <c r="H491" s="504"/>
      <c r="I491" s="504"/>
      <c r="J491" s="483">
        <v>0</v>
      </c>
      <c r="K491" s="484">
        <v>0</v>
      </c>
    </row>
    <row r="492" spans="1:11" x14ac:dyDescent="0.2">
      <c r="A492" s="473">
        <v>2</v>
      </c>
      <c r="B492" s="474">
        <v>7</v>
      </c>
      <c r="C492" s="474">
        <v>1</v>
      </c>
      <c r="D492" s="474">
        <v>2</v>
      </c>
      <c r="E492" s="474"/>
      <c r="F492" s="494" t="s">
        <v>295</v>
      </c>
      <c r="G492" s="520">
        <v>0</v>
      </c>
      <c r="H492" s="520">
        <v>0</v>
      </c>
      <c r="I492" s="520">
        <v>0</v>
      </c>
      <c r="J492" s="521">
        <v>0</v>
      </c>
      <c r="K492" s="512">
        <v>0</v>
      </c>
    </row>
    <row r="493" spans="1:11" x14ac:dyDescent="0.2">
      <c r="A493" s="479">
        <v>2</v>
      </c>
      <c r="B493" s="480">
        <v>7</v>
      </c>
      <c r="C493" s="480">
        <v>1</v>
      </c>
      <c r="D493" s="480">
        <v>2</v>
      </c>
      <c r="E493" s="480" t="s">
        <v>308</v>
      </c>
      <c r="F493" s="485" t="s">
        <v>295</v>
      </c>
      <c r="G493" s="504"/>
      <c r="H493" s="504"/>
      <c r="I493" s="504"/>
      <c r="J493" s="483">
        <v>0</v>
      </c>
      <c r="K493" s="484">
        <v>0</v>
      </c>
    </row>
    <row r="494" spans="1:11" x14ac:dyDescent="0.2">
      <c r="A494" s="473">
        <v>2</v>
      </c>
      <c r="B494" s="474">
        <v>7</v>
      </c>
      <c r="C494" s="474">
        <v>1</v>
      </c>
      <c r="D494" s="474">
        <v>3</v>
      </c>
      <c r="E494" s="474"/>
      <c r="F494" s="494" t="s">
        <v>296</v>
      </c>
      <c r="G494" s="520">
        <v>0</v>
      </c>
      <c r="H494" s="520">
        <v>0</v>
      </c>
      <c r="I494" s="520">
        <v>0</v>
      </c>
      <c r="J494" s="521">
        <v>0</v>
      </c>
      <c r="K494" s="512">
        <v>0</v>
      </c>
    </row>
    <row r="495" spans="1:11" x14ac:dyDescent="0.2">
      <c r="A495" s="479">
        <v>2</v>
      </c>
      <c r="B495" s="480">
        <v>7</v>
      </c>
      <c r="C495" s="480">
        <v>1</v>
      </c>
      <c r="D495" s="480">
        <v>3</v>
      </c>
      <c r="E495" s="480" t="s">
        <v>308</v>
      </c>
      <c r="F495" s="485" t="s">
        <v>296</v>
      </c>
      <c r="G495" s="504"/>
      <c r="H495" s="504"/>
      <c r="I495" s="504"/>
      <c r="J495" s="483">
        <v>0</v>
      </c>
      <c r="K495" s="484">
        <v>0</v>
      </c>
    </row>
    <row r="496" spans="1:11" x14ac:dyDescent="0.2">
      <c r="A496" s="473">
        <v>2</v>
      </c>
      <c r="B496" s="474">
        <v>7</v>
      </c>
      <c r="C496" s="474">
        <v>1</v>
      </c>
      <c r="D496" s="474">
        <v>4</v>
      </c>
      <c r="E496" s="474"/>
      <c r="F496" s="494" t="s">
        <v>297</v>
      </c>
      <c r="G496" s="520">
        <v>0</v>
      </c>
      <c r="H496" s="520">
        <v>0</v>
      </c>
      <c r="I496" s="520">
        <v>0</v>
      </c>
      <c r="J496" s="521">
        <v>0</v>
      </c>
      <c r="K496" s="512">
        <v>0</v>
      </c>
    </row>
    <row r="497" spans="1:11" x14ac:dyDescent="0.2">
      <c r="A497" s="479">
        <v>2</v>
      </c>
      <c r="B497" s="480">
        <v>7</v>
      </c>
      <c r="C497" s="480">
        <v>1</v>
      </c>
      <c r="D497" s="480">
        <v>4</v>
      </c>
      <c r="E497" s="480" t="s">
        <v>308</v>
      </c>
      <c r="F497" s="485" t="s">
        <v>297</v>
      </c>
      <c r="G497" s="504"/>
      <c r="H497" s="504"/>
      <c r="I497" s="504"/>
      <c r="J497" s="483">
        <v>0</v>
      </c>
      <c r="K497" s="484">
        <v>0</v>
      </c>
    </row>
    <row r="498" spans="1:11" x14ac:dyDescent="0.2">
      <c r="A498" s="473">
        <v>2</v>
      </c>
      <c r="B498" s="474">
        <v>7</v>
      </c>
      <c r="C498" s="474">
        <v>1</v>
      </c>
      <c r="D498" s="474">
        <v>5</v>
      </c>
      <c r="E498" s="474"/>
      <c r="F498" s="475" t="s">
        <v>457</v>
      </c>
      <c r="G498" s="520">
        <v>0</v>
      </c>
      <c r="H498" s="520">
        <v>0</v>
      </c>
      <c r="I498" s="520">
        <v>0</v>
      </c>
      <c r="J498" s="521">
        <v>0</v>
      </c>
      <c r="K498" s="512">
        <v>0</v>
      </c>
    </row>
    <row r="499" spans="1:11" x14ac:dyDescent="0.2">
      <c r="A499" s="479">
        <v>2</v>
      </c>
      <c r="B499" s="480">
        <v>7</v>
      </c>
      <c r="C499" s="480">
        <v>1</v>
      </c>
      <c r="D499" s="480">
        <v>5</v>
      </c>
      <c r="E499" s="480" t="s">
        <v>308</v>
      </c>
      <c r="F499" s="485" t="s">
        <v>457</v>
      </c>
      <c r="G499" s="504"/>
      <c r="H499" s="504"/>
      <c r="I499" s="504"/>
      <c r="J499" s="483">
        <v>0</v>
      </c>
      <c r="K499" s="484">
        <v>0</v>
      </c>
    </row>
    <row r="500" spans="1:11" x14ac:dyDescent="0.2">
      <c r="A500" s="493">
        <v>2</v>
      </c>
      <c r="B500" s="468">
        <v>7</v>
      </c>
      <c r="C500" s="468">
        <v>2</v>
      </c>
      <c r="D500" s="468"/>
      <c r="E500" s="468"/>
      <c r="F500" s="469" t="s">
        <v>298</v>
      </c>
      <c r="G500" s="470">
        <v>0</v>
      </c>
      <c r="H500" s="470">
        <v>100000</v>
      </c>
      <c r="I500" s="470">
        <v>0</v>
      </c>
      <c r="J500" s="471">
        <v>100000</v>
      </c>
      <c r="K500" s="472">
        <v>0</v>
      </c>
    </row>
    <row r="501" spans="1:11" x14ac:dyDescent="0.2">
      <c r="A501" s="473">
        <v>2</v>
      </c>
      <c r="B501" s="474">
        <v>7</v>
      </c>
      <c r="C501" s="474">
        <v>2</v>
      </c>
      <c r="D501" s="474">
        <v>1</v>
      </c>
      <c r="E501" s="474"/>
      <c r="F501" s="494" t="s">
        <v>299</v>
      </c>
      <c r="G501" s="520">
        <v>0</v>
      </c>
      <c r="H501" s="520">
        <v>100000</v>
      </c>
      <c r="I501" s="520">
        <v>0</v>
      </c>
      <c r="J501" s="521">
        <v>100000</v>
      </c>
      <c r="K501" s="512">
        <v>1.8518518518518517E-2</v>
      </c>
    </row>
    <row r="502" spans="1:11" x14ac:dyDescent="0.2">
      <c r="A502" s="479">
        <v>2</v>
      </c>
      <c r="B502" s="480">
        <v>7</v>
      </c>
      <c r="C502" s="480">
        <v>2</v>
      </c>
      <c r="D502" s="480">
        <v>1</v>
      </c>
      <c r="E502" s="480" t="s">
        <v>308</v>
      </c>
      <c r="F502" s="485" t="s">
        <v>299</v>
      </c>
      <c r="G502" s="504"/>
      <c r="H502" s="504">
        <v>100000</v>
      </c>
      <c r="I502" s="504"/>
      <c r="J502" s="483">
        <v>100000</v>
      </c>
      <c r="K502" s="484">
        <v>1.8518518518518517E-2</v>
      </c>
    </row>
    <row r="503" spans="1:11" x14ac:dyDescent="0.2">
      <c r="A503" s="473">
        <v>2</v>
      </c>
      <c r="B503" s="474">
        <v>7</v>
      </c>
      <c r="C503" s="474">
        <v>2</v>
      </c>
      <c r="D503" s="474">
        <v>2</v>
      </c>
      <c r="E503" s="474"/>
      <c r="F503" s="494" t="s">
        <v>300</v>
      </c>
      <c r="G503" s="520">
        <v>0</v>
      </c>
      <c r="H503" s="520">
        <v>0</v>
      </c>
      <c r="I503" s="520">
        <v>0</v>
      </c>
      <c r="J503" s="521">
        <v>0</v>
      </c>
      <c r="K503" s="512">
        <v>0</v>
      </c>
    </row>
    <row r="504" spans="1:11" x14ac:dyDescent="0.2">
      <c r="A504" s="479">
        <v>2</v>
      </c>
      <c r="B504" s="480">
        <v>7</v>
      </c>
      <c r="C504" s="480">
        <v>2</v>
      </c>
      <c r="D504" s="480">
        <v>2</v>
      </c>
      <c r="E504" s="480" t="s">
        <v>308</v>
      </c>
      <c r="F504" s="485" t="s">
        <v>300</v>
      </c>
      <c r="G504" s="504"/>
      <c r="H504" s="504"/>
      <c r="I504" s="504"/>
      <c r="J504" s="483">
        <v>0</v>
      </c>
      <c r="K504" s="484">
        <v>0</v>
      </c>
    </row>
    <row r="505" spans="1:11" x14ac:dyDescent="0.2">
      <c r="A505" s="473">
        <v>2</v>
      </c>
      <c r="B505" s="474">
        <v>7</v>
      </c>
      <c r="C505" s="474">
        <v>2</v>
      </c>
      <c r="D505" s="474">
        <v>3</v>
      </c>
      <c r="E505" s="474"/>
      <c r="F505" s="494" t="s">
        <v>301</v>
      </c>
      <c r="G505" s="520">
        <v>0</v>
      </c>
      <c r="H505" s="520">
        <v>0</v>
      </c>
      <c r="I505" s="520">
        <v>0</v>
      </c>
      <c r="J505" s="521">
        <v>0</v>
      </c>
      <c r="K505" s="512">
        <v>0</v>
      </c>
    </row>
    <row r="506" spans="1:11" x14ac:dyDescent="0.2">
      <c r="A506" s="479">
        <v>2</v>
      </c>
      <c r="B506" s="480">
        <v>7</v>
      </c>
      <c r="C506" s="480">
        <v>2</v>
      </c>
      <c r="D506" s="480">
        <v>3</v>
      </c>
      <c r="E506" s="480" t="s">
        <v>308</v>
      </c>
      <c r="F506" s="485" t="s">
        <v>301</v>
      </c>
      <c r="G506" s="504"/>
      <c r="H506" s="504"/>
      <c r="I506" s="504"/>
      <c r="J506" s="483">
        <v>0</v>
      </c>
      <c r="K506" s="484">
        <v>0</v>
      </c>
    </row>
    <row r="507" spans="1:11" x14ac:dyDescent="0.2">
      <c r="A507" s="473">
        <v>2</v>
      </c>
      <c r="B507" s="474">
        <v>7</v>
      </c>
      <c r="C507" s="474">
        <v>2</v>
      </c>
      <c r="D507" s="474">
        <v>4</v>
      </c>
      <c r="E507" s="474"/>
      <c r="F507" s="494" t="s">
        <v>302</v>
      </c>
      <c r="G507" s="520">
        <v>0</v>
      </c>
      <c r="H507" s="520">
        <v>0</v>
      </c>
      <c r="I507" s="520">
        <v>0</v>
      </c>
      <c r="J507" s="521">
        <v>0</v>
      </c>
      <c r="K507" s="512">
        <v>0</v>
      </c>
    </row>
    <row r="508" spans="1:11" x14ac:dyDescent="0.2">
      <c r="A508" s="479">
        <v>2</v>
      </c>
      <c r="B508" s="480">
        <v>7</v>
      </c>
      <c r="C508" s="480">
        <v>2</v>
      </c>
      <c r="D508" s="480">
        <v>4</v>
      </c>
      <c r="E508" s="480" t="s">
        <v>308</v>
      </c>
      <c r="F508" s="485" t="s">
        <v>302</v>
      </c>
      <c r="G508" s="504"/>
      <c r="H508" s="504"/>
      <c r="I508" s="504"/>
      <c r="J508" s="483">
        <v>0</v>
      </c>
      <c r="K508" s="484">
        <v>0</v>
      </c>
    </row>
    <row r="509" spans="1:11" x14ac:dyDescent="0.2">
      <c r="A509" s="473">
        <v>2</v>
      </c>
      <c r="B509" s="474">
        <v>7</v>
      </c>
      <c r="C509" s="474">
        <v>2</v>
      </c>
      <c r="D509" s="474">
        <v>7</v>
      </c>
      <c r="E509" s="474"/>
      <c r="F509" s="494" t="s">
        <v>303</v>
      </c>
      <c r="G509" s="520">
        <v>0</v>
      </c>
      <c r="H509" s="520">
        <v>0</v>
      </c>
      <c r="I509" s="520">
        <v>0</v>
      </c>
      <c r="J509" s="521">
        <v>0</v>
      </c>
      <c r="K509" s="512">
        <v>0</v>
      </c>
    </row>
    <row r="510" spans="1:11" x14ac:dyDescent="0.2">
      <c r="A510" s="479">
        <v>2</v>
      </c>
      <c r="B510" s="480">
        <v>7</v>
      </c>
      <c r="C510" s="480">
        <v>2</v>
      </c>
      <c r="D510" s="480">
        <v>7</v>
      </c>
      <c r="E510" s="480" t="s">
        <v>308</v>
      </c>
      <c r="F510" s="485" t="s">
        <v>303</v>
      </c>
      <c r="G510" s="504"/>
      <c r="H510" s="504"/>
      <c r="I510" s="504"/>
      <c r="J510" s="483">
        <v>0</v>
      </c>
      <c r="K510" s="484">
        <v>0</v>
      </c>
    </row>
    <row r="511" spans="1:11" x14ac:dyDescent="0.2">
      <c r="A511" s="473">
        <v>2</v>
      </c>
      <c r="B511" s="474">
        <v>7</v>
      </c>
      <c r="C511" s="474">
        <v>2</v>
      </c>
      <c r="D511" s="474">
        <v>8</v>
      </c>
      <c r="E511" s="474"/>
      <c r="F511" s="494" t="s">
        <v>304</v>
      </c>
      <c r="G511" s="520">
        <v>0</v>
      </c>
      <c r="H511" s="520">
        <v>0</v>
      </c>
      <c r="I511" s="520">
        <v>0</v>
      </c>
      <c r="J511" s="521">
        <v>0</v>
      </c>
      <c r="K511" s="512">
        <v>0</v>
      </c>
    </row>
    <row r="512" spans="1:11" x14ac:dyDescent="0.2">
      <c r="A512" s="479">
        <v>2</v>
      </c>
      <c r="B512" s="480">
        <v>7</v>
      </c>
      <c r="C512" s="480">
        <v>2</v>
      </c>
      <c r="D512" s="480">
        <v>8</v>
      </c>
      <c r="E512" s="480" t="s">
        <v>308</v>
      </c>
      <c r="F512" s="485" t="s">
        <v>304</v>
      </c>
      <c r="G512" s="504"/>
      <c r="H512" s="504"/>
      <c r="I512" s="504"/>
      <c r="J512" s="483">
        <v>0</v>
      </c>
      <c r="K512" s="484">
        <v>0</v>
      </c>
    </row>
    <row r="513" spans="1:11" x14ac:dyDescent="0.2">
      <c r="A513" s="493">
        <v>2</v>
      </c>
      <c r="B513" s="468">
        <v>7</v>
      </c>
      <c r="C513" s="468">
        <v>3</v>
      </c>
      <c r="D513" s="468"/>
      <c r="E513" s="468"/>
      <c r="F513" s="469" t="s">
        <v>305</v>
      </c>
      <c r="G513" s="470">
        <v>0</v>
      </c>
      <c r="H513" s="470">
        <v>0</v>
      </c>
      <c r="I513" s="470">
        <v>0</v>
      </c>
      <c r="J513" s="471">
        <v>0</v>
      </c>
      <c r="K513" s="472">
        <v>0</v>
      </c>
    </row>
    <row r="514" spans="1:11" ht="22.5" x14ac:dyDescent="0.2">
      <c r="A514" s="473">
        <v>2</v>
      </c>
      <c r="B514" s="474">
        <v>7</v>
      </c>
      <c r="C514" s="474">
        <v>3</v>
      </c>
      <c r="D514" s="474">
        <v>1</v>
      </c>
      <c r="E514" s="474"/>
      <c r="F514" s="494" t="s">
        <v>306</v>
      </c>
      <c r="G514" s="520">
        <v>0</v>
      </c>
      <c r="H514" s="520">
        <v>0</v>
      </c>
      <c r="I514" s="520">
        <v>0</v>
      </c>
      <c r="J514" s="521">
        <v>0</v>
      </c>
      <c r="K514" s="512">
        <v>0</v>
      </c>
    </row>
    <row r="515" spans="1:11" ht="22.5" x14ac:dyDescent="0.2">
      <c r="A515" s="479">
        <v>2</v>
      </c>
      <c r="B515" s="480">
        <v>7</v>
      </c>
      <c r="C515" s="480">
        <v>3</v>
      </c>
      <c r="D515" s="480">
        <v>1</v>
      </c>
      <c r="E515" s="480" t="s">
        <v>308</v>
      </c>
      <c r="F515" s="485" t="s">
        <v>306</v>
      </c>
      <c r="G515" s="504"/>
      <c r="H515" s="504"/>
      <c r="I515" s="504"/>
      <c r="J515" s="483">
        <v>0</v>
      </c>
      <c r="K515" s="484">
        <v>0</v>
      </c>
    </row>
    <row r="516" spans="1:11" ht="22.5" x14ac:dyDescent="0.2">
      <c r="A516" s="473">
        <v>2</v>
      </c>
      <c r="B516" s="474">
        <v>7</v>
      </c>
      <c r="C516" s="474">
        <v>3</v>
      </c>
      <c r="D516" s="474">
        <v>2</v>
      </c>
      <c r="E516" s="474"/>
      <c r="F516" s="494" t="s">
        <v>307</v>
      </c>
      <c r="G516" s="520">
        <v>0</v>
      </c>
      <c r="H516" s="520">
        <v>0</v>
      </c>
      <c r="I516" s="520">
        <v>0</v>
      </c>
      <c r="J516" s="521">
        <v>0</v>
      </c>
      <c r="K516" s="512">
        <v>0</v>
      </c>
    </row>
    <row r="517" spans="1:11" ht="22.5" x14ac:dyDescent="0.2">
      <c r="A517" s="513">
        <v>2</v>
      </c>
      <c r="B517" s="514">
        <v>7</v>
      </c>
      <c r="C517" s="514">
        <v>3</v>
      </c>
      <c r="D517" s="514">
        <v>2</v>
      </c>
      <c r="E517" s="514" t="s">
        <v>308</v>
      </c>
      <c r="F517" s="531" t="s">
        <v>307</v>
      </c>
      <c r="G517" s="532"/>
      <c r="H517" s="532"/>
      <c r="I517" s="532"/>
      <c r="J517" s="517">
        <v>0</v>
      </c>
      <c r="K517" s="518">
        <v>0</v>
      </c>
    </row>
  </sheetData>
  <mergeCells count="8">
    <mergeCell ref="F7:K7"/>
    <mergeCell ref="F8:K8"/>
    <mergeCell ref="A1:K1"/>
    <mergeCell ref="A2:K2"/>
    <mergeCell ref="A3:K3"/>
    <mergeCell ref="A4:K4"/>
    <mergeCell ref="A5:K5"/>
    <mergeCell ref="F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41</vt:i4>
      </vt:variant>
    </vt:vector>
  </HeadingPairs>
  <TitlesOfParts>
    <vt:vector size="51" baseType="lpstr">
      <vt:lpstr>Cuadro de presentacion POA CEA</vt:lpstr>
      <vt:lpstr>PPNE1</vt:lpstr>
      <vt:lpstr>PPNE2</vt:lpstr>
      <vt:lpstr>PPNE2.1</vt:lpstr>
      <vt:lpstr>PPNE3</vt:lpstr>
      <vt:lpstr>PPNE4</vt:lpstr>
      <vt:lpstr>PPNE5</vt:lpstr>
      <vt:lpstr>PPNE-4</vt:lpstr>
      <vt:lpstr>PPNE5-1</vt:lpstr>
      <vt:lpstr>Insumos</vt:lpstr>
      <vt:lpstr>Insumos</vt:lpstr>
      <vt:lpstr>lsAcabadosTextiles</vt:lpstr>
      <vt:lpstr>lsAireAcondicionado</vt:lpstr>
      <vt:lpstr>lsAlimentosyBebidas</vt:lpstr>
      <vt:lpstr>lsArticulosdePlastico</vt:lpstr>
      <vt:lpstr>lsElectrodomesticos</vt:lpstr>
      <vt:lpstr>lsEquiposComputos</vt:lpstr>
      <vt:lpstr>lsEquiposMedicos</vt:lpstr>
      <vt:lpstr>lsEquiposSeguridad</vt:lpstr>
      <vt:lpstr>lsEquiposTransporte</vt:lpstr>
      <vt:lpstr>lsEventosGenerales</vt:lpstr>
      <vt:lpstr>lsGasoil</vt:lpstr>
      <vt:lpstr>lsHerramientasMenores</vt:lpstr>
      <vt:lpstr>lsImpresionyEncuadernacion</vt:lpstr>
      <vt:lpstr>lsLlantasyNeumaticos</vt:lpstr>
      <vt:lpstr>lsMantenimiento</vt:lpstr>
      <vt:lpstr>lsMaterialesdeLimpieza</vt:lpstr>
      <vt:lpstr>lsMueblesdeAlojamiento</vt:lpstr>
      <vt:lpstr>lsMueblesdeOficina</vt:lpstr>
      <vt:lpstr>lsObrasMenoresEdificaciones</vt:lpstr>
      <vt:lpstr>lsOtrosEquipos</vt:lpstr>
      <vt:lpstr>lsPeaje</vt:lpstr>
      <vt:lpstr>lsPinturas</vt:lpstr>
      <vt:lpstr>lsProductosArtesGraficas</vt:lpstr>
      <vt:lpstr>lsProductosdeCemento</vt:lpstr>
      <vt:lpstr>lsProductosdeLoza</vt:lpstr>
      <vt:lpstr>lsProductosdePapel</vt:lpstr>
      <vt:lpstr>lsProductosdeVidrio</vt:lpstr>
      <vt:lpstr>lsProductosElectricos</vt:lpstr>
      <vt:lpstr>lsProductosMedicinalesH</vt:lpstr>
      <vt:lpstr>lsProductosMetalicos</vt:lpstr>
      <vt:lpstr>lsProductosQuimicos</vt:lpstr>
      <vt:lpstr>lsPublicidadyPropaganda</vt:lpstr>
      <vt:lpstr>lsServiciosTecnicosProfesionales</vt:lpstr>
      <vt:lpstr>lsTelecomunicaciones</vt:lpstr>
      <vt:lpstr>lsUtilesdeCocina</vt:lpstr>
      <vt:lpstr>lsUtilesdeOficina</vt:lpstr>
      <vt:lpstr>lsUtilesMenoresMQ</vt:lpstr>
      <vt:lpstr>lsViaticosDP</vt:lpstr>
      <vt:lpstr>PPNE4!Títulos_a_imprimir</vt:lpstr>
      <vt:lpstr>PPNE5!Títulos_a_imprimir</vt:lpstr>
    </vt:vector>
  </TitlesOfParts>
  <Company>sespas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Gonzalez</dc:creator>
  <cp:lastModifiedBy>Yiraniza Miqui</cp:lastModifiedBy>
  <cp:lastPrinted>2018-08-29T11:35:43Z</cp:lastPrinted>
  <dcterms:created xsi:type="dcterms:W3CDTF">2007-07-31T17:41:49Z</dcterms:created>
  <dcterms:modified xsi:type="dcterms:W3CDTF">2019-02-05T19:48:42Z</dcterms:modified>
</cp:coreProperties>
</file>